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90" windowHeight="12480"/>
  </bookViews>
  <sheets>
    <sheet name="大学本科、专科及以下" sheetId="8" r:id="rId1"/>
  </sheets>
  <definedNames>
    <definedName name="_xlnm._FilterDatabase" localSheetId="0" hidden="1">大学本科、专科及以下!$A$2:$M$4685</definedName>
    <definedName name="_xlnm.Print_Titles" localSheetId="0">大学本科、专科及以下!#REF!</definedName>
  </definedNames>
  <calcPr calcId="144525"/>
</workbook>
</file>

<file path=xl/sharedStrings.xml><?xml version="1.0" encoding="utf-8"?>
<sst xmlns="http://schemas.openxmlformats.org/spreadsheetml/2006/main" count="51084" uniqueCount="15167">
  <si>
    <t>辽宁省重点产业、重大项目和骨干企业2023年大学本科、专科及以下人才需求目录</t>
  </si>
  <si>
    <t>序号</t>
  </si>
  <si>
    <t>单位名称</t>
  </si>
  <si>
    <t>岗位名称</t>
  </si>
  <si>
    <t>岗位描述</t>
  </si>
  <si>
    <t>专业</t>
  </si>
  <si>
    <t>人数</t>
  </si>
  <si>
    <t>学历要求</t>
  </si>
  <si>
    <t>职称要求</t>
  </si>
  <si>
    <t>任职能力要求</t>
  </si>
  <si>
    <t>薪酬待遇</t>
  </si>
  <si>
    <t>联系人</t>
  </si>
  <si>
    <t>联系电话</t>
  </si>
  <si>
    <t>市别</t>
  </si>
  <si>
    <t>东软集团股份有限公司</t>
  </si>
  <si>
    <t>售前负责人</t>
  </si>
  <si>
    <t>制定汽车电子售前咨询长期战略规划等；作为中国区售前团队负责人，与日本、欧洲区，美国区销售团队、售前团队联动，识别和寻求商业机会，打造售前团队强有力的前端作战能力；为客户提供行业内领先、创新的解决方案；搭建汽车电子领域咨询方法论等。</t>
  </si>
  <si>
    <t>计算机科学与技术学科</t>
  </si>
  <si>
    <t>大学本科</t>
  </si>
  <si>
    <t>不限</t>
  </si>
  <si>
    <t>8-10年汽车电子行业相关经验，具备团队管理经验；优秀的沟通交流能力，商务演示能力，逻辑思维能力，以及较强的团队管理能力与执行力。</t>
  </si>
  <si>
    <t>30001--50000元</t>
  </si>
  <si>
    <t>徐敏</t>
  </si>
  <si>
    <t>024-83665404</t>
  </si>
  <si>
    <t>01沈阳市</t>
  </si>
  <si>
    <t>软件架构师</t>
  </si>
  <si>
    <t>系统架构、软件架构等；技术架构设计、关键技术突破等；收集、总结分析大数据的应用场景与需求，提出解决方案；知识资产的积累和复用，跟踪研究软件技术发展趋势和动向。</t>
  </si>
  <si>
    <t>较强的编程能力，熟练掌握主流的应用软件开发技术；具有较好的技术文献阅读能力等；有政府行业信息化工作经验者优先；政务服务平台、大数据平台相关的项目经验。</t>
  </si>
  <si>
    <t>10001--30000元</t>
  </si>
  <si>
    <t>阿诺德紧固件（沈阳）有限公司</t>
  </si>
  <si>
    <t>市场开发</t>
  </si>
  <si>
    <t>1.开发本地市场；2.界定新的潜在客户；3.与技术工程师保持不断地沟通以解决潜在的问题；4.在技术、物流及管理方面为客户作相应的咨询；5.跟踪报价及订单；6.与客户协调报价；7.拜访客户并跟踪拜访结果；8.不定期的进行区域性出差，以开发潜在客户。</t>
  </si>
  <si>
    <t>机械制造及其自动化</t>
  </si>
  <si>
    <t>1.本科及以上学历，机械及相关专业，具备识图能力；2.3年以上汽车零配件，机械行业销售经验；3.具备良好的交流沟通能力和抗压能力；4.英语流利；5.可接受homeworking办公形式。</t>
  </si>
  <si>
    <t>8001--10000元</t>
  </si>
  <si>
    <t>王月娇</t>
  </si>
  <si>
    <t>024-88790607</t>
  </si>
  <si>
    <t>其他</t>
  </si>
  <si>
    <t>基础岗位</t>
  </si>
  <si>
    <t>中专</t>
  </si>
  <si>
    <t>3001--5000元</t>
  </si>
  <si>
    <t>电工</t>
  </si>
  <si>
    <t>电机与电器</t>
  </si>
  <si>
    <t>大学专科</t>
  </si>
  <si>
    <t>艾西姆（辽宁）环境技术有限公司</t>
  </si>
  <si>
    <t>环境治理服务人员</t>
  </si>
  <si>
    <t>负责项目工程现场协调安装；负责项目工程调试运行交付工作。</t>
  </si>
  <si>
    <t>环境工程</t>
  </si>
  <si>
    <t>要求会看图纸，沟通协调能力强，吃苦耐劳。</t>
  </si>
  <si>
    <t>耿琳</t>
  </si>
  <si>
    <t>13998181235</t>
  </si>
  <si>
    <t>行政专员/经理/主管</t>
  </si>
  <si>
    <t>1.信息记录整理，来访客人接待；2.项目投标工作；3.企业网站、公众号等媒体维护；4.资料存档保管、台账录入；5.知识产权及企业资质管理。</t>
  </si>
  <si>
    <t>沟通能力强、会基本办公软件、党员优先。</t>
  </si>
  <si>
    <t>安川电机（沈阳）有限公司</t>
  </si>
  <si>
    <t>软件工程师</t>
  </si>
  <si>
    <t>1.伺服驱动器的嵌入式软件设计（c+语言）；2.辅助工具的要求规格开发。</t>
  </si>
  <si>
    <t>软件工程学科</t>
  </si>
  <si>
    <t>1.有过1年以上嵌入式软件开发经验（C语言熟练）；2.能与同事和上级积极沟通、交流，有团队协作意识。</t>
  </si>
  <si>
    <t>5001--8000元</t>
  </si>
  <si>
    <t>成梅</t>
  </si>
  <si>
    <t>15142587412</t>
  </si>
  <si>
    <t>硬件工程师</t>
  </si>
  <si>
    <t>1.伺服放大器的PCB基板设计；2.与电路、结构等管理设计小组的沟通配合；3.与基板厂家及实装厂家沟通，推进试作及其他确认事项；4.根据要求对产品进行设计评价测试；5.对产品基板相关的问题点及课题进行调查分析，并提出改进方案。</t>
  </si>
  <si>
    <t>1.从事过200V系和400V系的电源回路(主回路）设计，1年以上设计评价经验；2.具备回路CADAllegro软件的使用经验，和仿真软件PSIM的使用经验；3.熟悉PCB走线设计中噪音处理和EMC等相关基础知识；4.能与同事和上级积极沟通、交流，有团队协作意识。</t>
  </si>
  <si>
    <t>奥卡（辽宁）新材料科技有限公司</t>
  </si>
  <si>
    <t>销售服务</t>
  </si>
  <si>
    <t>1.开拓新业务；2.维护现有客户关系，订单追踪及售后服务。</t>
  </si>
  <si>
    <t>工商管理学科</t>
  </si>
  <si>
    <t>1.年龄30-45岁；2.铸造、材料、机械、工业工程、市场营销、经济管理、企业管理专业优先；3.5年以上从业经验，制造业相关经验者优先。</t>
  </si>
  <si>
    <t>面议</t>
  </si>
  <si>
    <t>高川</t>
  </si>
  <si>
    <t>024-89890199</t>
  </si>
  <si>
    <t>北方药谷德生（沈阳）生物科技有限责任公司</t>
  </si>
  <si>
    <t>生物工程</t>
  </si>
  <si>
    <t>空调运维：1.冷却塔、冷水机组、空压机、空调机组的日常工况监控、调整、维护、保养以及设备的操作；2.设备运行的巡视巡查；3.按照操作规程正确操作设备，设备运行出问题时，积极配合机修班工作；4.部门领导安排的其他工作。</t>
  </si>
  <si>
    <t>中级及以下</t>
  </si>
  <si>
    <t>1.空调、制冷、暖通专业或者机电一体化相关专业；2.熟悉空调及制冷原理；3.熟悉冷却塔或冷水机组或空压机或空调机组的日常操作与维护；4.熟练使用OFFICE办公软件。</t>
  </si>
  <si>
    <t>王颖</t>
  </si>
  <si>
    <t>024-26209603</t>
  </si>
  <si>
    <t>自控工程师：1.生产车间相关系统的运行维护及管理；2.根据生产工艺要求，完成配方搭建和程序修改；3.负责自动化工程项目的施工图纸的审核；4.负责工厂相关项目的管理工作；5.完成上级交办的其他任务。</t>
  </si>
  <si>
    <t>电气工程学科</t>
  </si>
  <si>
    <t>1.大专及以上学历；2.工业自动化、电气自动化或相关专业优先；3.3年以上自动化方面工作经验，有一定管理经验，有制药厂自动化方面工作经验优先；4.掌握工业自动化相关知识和系统；了解制药行业相关设备知识优先；较强的动手能力和学习能力。</t>
  </si>
  <si>
    <t>生物制药</t>
  </si>
  <si>
    <t>制剂工程师：1.参与工程建设和设备验收；2.岗位预算编制管理；3.完成生产计划、设备管理及环境维护；4.参与文件起草、工艺优化改进。</t>
  </si>
  <si>
    <t>生物医学工程学科</t>
  </si>
  <si>
    <t>1.有药品生产管理经验，无菌制剂工作经验者优先；2.善于学习和思考，具有一定抗压能力。</t>
  </si>
  <si>
    <t>验证工程师：1.验证文件体系建立与维护；2.验证计划实施管理及质量保证；3.负责验证文件管理。</t>
  </si>
  <si>
    <t>1.3年以上生物制品、无菌药品生产或质量管理经验；2.具备生物制品或无菌制剂的实践经验，熟悉各类验证法规及指南。</t>
  </si>
  <si>
    <t>QC主管：1.负责微生物/理化/生化相关检验工作及记录整理；2.确保仪器设备使用及实验室维护；3.负责质量体系相关文件类工作。</t>
  </si>
  <si>
    <t>1.有1～3年以上制药企业工作经验；2.熟悉无菌操作，有风险意识；3.有执行、沟通、写作能力；4.熟悉药品相关法律法规。</t>
  </si>
  <si>
    <t>QA工程师：1.负责文件管理、档案管理、法规符合工作等；2.参与质量管理体系涉及的偏差、变更、CAPA、自检与外检等工作。</t>
  </si>
  <si>
    <t>1.3年以上药品生产经验、有英语读写能力优先；2.掌握国内外GMP相关法律法规，熟悉生产管理流程；3.具备沟通和抗压能力。</t>
  </si>
  <si>
    <t>细胞培养工程师：1.协助制定生产计划及生产实施；2.设备验收严重、环境维护；3.相关文件记录起草更新和工艺优化。</t>
  </si>
  <si>
    <t>1.药品生产、质量相关工作经验、具有生物制药相关经验优先；2.熟悉国内相关法律法规，善于学习和思考，具有一定抗压能力。</t>
  </si>
  <si>
    <t>工艺水气运维：1.负责保障水系统运行，处理系统异常情况并记录；2.负责保障生产用气体系统的正常运行、巡检，处理系统异常情况并记录；3.参与相关文件的编写、修订工作，执行相关SOP、偏差、变更等相关文件；4.负责工艺水气所属房间内的设备、管道清洁和环境卫生。</t>
  </si>
  <si>
    <t>1.具有3年工艺水气系统管理工作经验；2.制药行业相关经验2年以上。</t>
  </si>
  <si>
    <t>北方重工富勒（沈阳）矿业有限公司</t>
  </si>
  <si>
    <t>质量检查员：负责公司产品质量审核、检查工作。</t>
  </si>
  <si>
    <t>农业生物环境与能源工程</t>
  </si>
  <si>
    <t>1.男，33—45岁，有驾照，实际驾龄3年以上；2.机械相关专业，能看懂机械图纸，会电脑，会使用机械检测工具；3.能吃苦，学习能力强，具有高度的工作热情和良好的团队合作精神。</t>
  </si>
  <si>
    <t>人事</t>
  </si>
  <si>
    <t>024-25802030</t>
  </si>
  <si>
    <t>必然云（沈阳）科技有限公司</t>
  </si>
  <si>
    <t>负责软件开发的工作</t>
  </si>
  <si>
    <t>大学本科及以上学历，计算机相关专业毕业。</t>
  </si>
  <si>
    <t>金鹏</t>
  </si>
  <si>
    <t>024-66865253</t>
  </si>
  <si>
    <t>财咨道信息技术有限公司</t>
  </si>
  <si>
    <t>人事专员/经理/主管</t>
  </si>
  <si>
    <t>本科及以上学历；管理类相关专业。</t>
  </si>
  <si>
    <t>行政管理</t>
  </si>
  <si>
    <t>1.应届毕业生；2.具有相关执业证书者优先；4.在校期间担任过学生干部或获得过荣誉者优先。</t>
  </si>
  <si>
    <t>朱荣晖</t>
  </si>
  <si>
    <t>024-82280100</t>
  </si>
  <si>
    <t>无需经验，热爱服务行业。</t>
  </si>
  <si>
    <t>形象好气质佳，善于沟通，有亲和力，细心，热爱服务行业。</t>
  </si>
  <si>
    <t>超博互动（沈阳）科技有限公司</t>
  </si>
  <si>
    <t>销售</t>
  </si>
  <si>
    <t>企业管理（含财务管理、市场营销、人力资源管理）</t>
  </si>
  <si>
    <t>从事市场营销活动及管理</t>
  </si>
  <si>
    <t>孙光辉</t>
  </si>
  <si>
    <t>18904033377</t>
  </si>
  <si>
    <t>设计、模拟计算机硬件逻辑系统，进行仿真测试验证。</t>
  </si>
  <si>
    <t>计算机软件与理论</t>
  </si>
  <si>
    <t>德科斯米尔（沈阳）汽车配件有限公司</t>
  </si>
  <si>
    <t>采购</t>
  </si>
  <si>
    <t>李琳琳</t>
  </si>
  <si>
    <t>024-84556467</t>
  </si>
  <si>
    <t>质量检测</t>
  </si>
  <si>
    <t>帝信科技股份有限公司</t>
  </si>
  <si>
    <t>具有一定工作经验的优先，口齿清晰，逻辑思维能力强。</t>
  </si>
  <si>
    <t>人资部</t>
  </si>
  <si>
    <t>024-89794000</t>
  </si>
  <si>
    <t>东北大厦酒店集团有限公司</t>
  </si>
  <si>
    <t>主管</t>
  </si>
  <si>
    <t>管事领班</t>
  </si>
  <si>
    <t>管理学类</t>
  </si>
  <si>
    <t>有管理相关经验</t>
  </si>
  <si>
    <t>024-62081061</t>
  </si>
  <si>
    <t>东北制药集团股份有限公司</t>
  </si>
  <si>
    <t>营销管理</t>
  </si>
  <si>
    <t>副总经理</t>
  </si>
  <si>
    <t>1.大专及以上学历，药学、营销类等相关专业；2.具有5年及以上连锁药房运营、培训等相关工作经验；熟悉药店运营，了解药店销售技巧，具有对店长、店员较强的培训功底，有一定的市场策划能力；3.熟悉药品与药学相关知识、熟悉GSP等相关法律法规。</t>
  </si>
  <si>
    <t>024-25807401</t>
  </si>
  <si>
    <t>16609808060</t>
  </si>
  <si>
    <t>医学顾问、学术主管、学术专员。</t>
  </si>
  <si>
    <t>医学类</t>
  </si>
  <si>
    <t>医学顾问：硕士研究生及以上学历，医学、临床药学、药理学等相关专业，2年及以上相关岗位工作经验，有临床医生经验、CRO工作背景者优先考虑。学术主管、学术专员：本科及以上学历，医学、药学、营销类等相关专业，3年及以上相关岗位工作经验。</t>
  </si>
  <si>
    <t>东方斯科达（沈阳）机床改造有限公司</t>
  </si>
  <si>
    <t>机械工程师</t>
  </si>
  <si>
    <t>1.负责非标准设备的开发设计，包含机构、部件、材料等的选取；2.产品机械结构的仿真模拟；3.编写开发项目的概要设计，技术评审，技术文件的整理。</t>
  </si>
  <si>
    <t>机械设计及理论</t>
  </si>
  <si>
    <t>大学本科，具有一定的工作经验。</t>
  </si>
  <si>
    <t>王立国</t>
  </si>
  <si>
    <t>13555711419</t>
  </si>
  <si>
    <t>东网科技有限公司</t>
  </si>
  <si>
    <t>系统工程师</t>
  </si>
  <si>
    <t>熟悉Mysql数据库、oracle数据库、sqlserver、db2等主流数据库。</t>
  </si>
  <si>
    <t>计算机系统结构</t>
  </si>
  <si>
    <t>涂赣峰</t>
  </si>
  <si>
    <t>024-23784055</t>
  </si>
  <si>
    <t>东芝电梯（沈阳）有限公司</t>
  </si>
  <si>
    <t>1.本科以上学历；2.机械相关专业。</t>
  </si>
  <si>
    <t>应届毕业生</t>
  </si>
  <si>
    <t>笹沼武志</t>
  </si>
  <si>
    <t>024-23818888</t>
  </si>
  <si>
    <t>电气工程师</t>
  </si>
  <si>
    <t>1.本科以上学历；2.电气自动化/计算机自动化相关专业。</t>
  </si>
  <si>
    <t>法库县东盛供暖经营有限责任公司</t>
  </si>
  <si>
    <t>管道材料、配件、水暖件、供暖供热配件销售。</t>
  </si>
  <si>
    <t>有良好的形象，具有良好的业务沟通能力，工作积极热情。</t>
  </si>
  <si>
    <t>杨淑静</t>
  </si>
  <si>
    <t>024-87111327</t>
  </si>
  <si>
    <t>非凡智能机器人有限公司</t>
  </si>
  <si>
    <t>1.完成智能物流领域的桁架、AGV等非标自动化产品机械结构开发；2.协助完成科研项目中非标装备机械结构开发；3.协助完成产品开发流程、产品规范文档的开发；4.协助完成科研项目申报。</t>
  </si>
  <si>
    <t>机械电子工程</t>
  </si>
  <si>
    <t>1.国家全日制统招本科及以上学历，机械工程、机电一体化或相关专业；2.3年以上立体仓库设计经验；具有较强的科研工作能力。</t>
  </si>
  <si>
    <t>孟详为</t>
  </si>
  <si>
    <t>024-89429998</t>
  </si>
  <si>
    <t>菲力普自动化（沈阳）有限公司</t>
  </si>
  <si>
    <t>协助上级建立健全公司招聘、培训、工资、保险、福利、绩效考核等人力资源制度建设；建立、维护人事档案；执行招聘工作流程，协调、办理员工招聘、入职、离职、调任、升职等手续；协同开展新员工入职培训，业务培训，执行培训计划。</t>
  </si>
  <si>
    <t>本科及以上</t>
  </si>
  <si>
    <t>黄汉湘</t>
  </si>
  <si>
    <t>024-23791056</t>
  </si>
  <si>
    <t>办公室文员：熟练操作办公软件，待人亲和，有耐心，自信阳光。</t>
  </si>
  <si>
    <t>丰源（辽宁）高端装备制造产业有限公司</t>
  </si>
  <si>
    <t>装配钳工：负责公司生产的主要产品磨煤机的组装工作。</t>
  </si>
  <si>
    <t>水产品加工及贮藏工程</t>
  </si>
  <si>
    <t>有制造业大型组装设备经验，能看懂装配图纸，有独立组装工作经验优先录用。</t>
  </si>
  <si>
    <t>陈流敏</t>
  </si>
  <si>
    <t>15566129216</t>
  </si>
  <si>
    <t>佛吉亚（沈阳）汽车部件系统有限公司</t>
  </si>
  <si>
    <t>工人</t>
  </si>
  <si>
    <t>根据岗位操作流程，保质保量完成生产任务。</t>
  </si>
  <si>
    <t>林巍巍</t>
  </si>
  <si>
    <t>13066606330</t>
  </si>
  <si>
    <t>佛吉亚斯林达安全科技（沈阳）有限公司</t>
  </si>
  <si>
    <t>人力资源管理：1.负责人事工作制度的执行；2.负责人员招聘；3.负责人员入离职手续办理；4.负责人员日常管理和考核；5.完成上级领导交代的任务。</t>
  </si>
  <si>
    <t>王剑阳</t>
  </si>
  <si>
    <t>024-81312188</t>
  </si>
  <si>
    <t>孚士达科技（沈阳）有限公司</t>
  </si>
  <si>
    <t>1.指导程序员的工作；2.参与软件工程系统的设计、开发、测试等过程；3.协助工程管理人保证项目的质量；4.负责工程中主要功能的代码实现；5.解决工程中的关键问题和技术难题；6.协调各个程序员的工作，并能与其它软件工程师协作工作。</t>
  </si>
  <si>
    <t>计算数学</t>
  </si>
  <si>
    <t>重点关注项目的经验和学习知识的能力，能否利用软件工程专业知识来解决问题。</t>
  </si>
  <si>
    <t>石光</t>
  </si>
  <si>
    <t>13998855880</t>
  </si>
  <si>
    <t>福耀集团（沈阳）汽车玻璃有限公司</t>
  </si>
  <si>
    <t>市场类专业</t>
  </si>
  <si>
    <t>曹德旺</t>
  </si>
  <si>
    <t>024-31281250</t>
  </si>
  <si>
    <t>物流</t>
  </si>
  <si>
    <t>交通运输工程学科</t>
  </si>
  <si>
    <t>质量筛查</t>
  </si>
  <si>
    <t>无机化学</t>
  </si>
  <si>
    <t>谷实生物科技（沈阳）有限公司</t>
  </si>
  <si>
    <t>1.负责生物工程应用技术的前期调研，确认立项题目，编制可行性研究报告，自主申报公司内、外部立项；2.负责生物工程方面项目的研发工作，对质量、工期和成本负责。</t>
  </si>
  <si>
    <t>生物工程学科</t>
  </si>
  <si>
    <t>1.大专以上学历，生物、环保专业；2.相关专业，有2年以上工作经验。</t>
  </si>
  <si>
    <t>逯再斌</t>
  </si>
  <si>
    <t>13940212159</t>
  </si>
  <si>
    <t>广联视通新媒体有限公司</t>
  </si>
  <si>
    <t>负责行政工作</t>
  </si>
  <si>
    <t>良好抗压能力，良好外在形象。</t>
  </si>
  <si>
    <t>韩冰</t>
  </si>
  <si>
    <t>024-83217984</t>
  </si>
  <si>
    <t>国能辽宁环保产业集团有限公司</t>
  </si>
  <si>
    <t>1.负责公司产品的销售及推广工作，并根据市场营销计划，完成部门销售目标；2.负责开拓新市场，发展新客户，增加产品销售范围；3.负责辖区市场信息的收集及竞争对手的分析；4.负责销售区域内销售活动的执行；5.负责维护与客户的长期合作关系。</t>
  </si>
  <si>
    <t>1.统招本科及以上学历；2.热爱销售行业，较强的语言表达能力和沟通能力、良好的服务意识。</t>
  </si>
  <si>
    <t>刘洋</t>
  </si>
  <si>
    <t>024-85463215</t>
  </si>
  <si>
    <t>国能绿色能源股份有限公司</t>
  </si>
  <si>
    <t>有相关工作经验优先，具备相关工作专业知识。</t>
  </si>
  <si>
    <t>024-81203918</t>
  </si>
  <si>
    <t>国网辽宁省电力有限公司建设分公司</t>
  </si>
  <si>
    <t>负责日常工作</t>
  </si>
  <si>
    <t>了解电力相关技术</t>
  </si>
  <si>
    <t>前台</t>
  </si>
  <si>
    <t>024-23147111</t>
  </si>
  <si>
    <t>海纳百川（沈阳）模块化房屋建筑工程有限公司</t>
  </si>
  <si>
    <t>生产厂长：安排生产计划，时跟踪生产物料情况、车间的实际生产情况、客户订单变更情况，并在计划实行过程中准确、及时发现解决问题。</t>
  </si>
  <si>
    <t>建筑学学科</t>
  </si>
  <si>
    <t>有相关钢结构、建筑行业者优先。</t>
  </si>
  <si>
    <t>赵纪营</t>
  </si>
  <si>
    <t>13252839545</t>
  </si>
  <si>
    <t>海迅精密机械（沈阳）有限公司</t>
  </si>
  <si>
    <t>熟练掌握相关专业知识，有一定工作经验优先。</t>
  </si>
  <si>
    <t>15940581680</t>
  </si>
  <si>
    <t>行者科技（沈阳）有限公司</t>
  </si>
  <si>
    <t>物联网工程师</t>
  </si>
  <si>
    <t>熟悉Eclipse开发环境，精通Java，熟悉Web后台开发框架、Linux操作系统，掌握物联网相关技术。</t>
  </si>
  <si>
    <t>计算机应用技术</t>
  </si>
  <si>
    <t>冯洋</t>
  </si>
  <si>
    <t>024-62198399</t>
  </si>
  <si>
    <t>分析项目或产品需求，编写需求说明书及软件设计文档。</t>
  </si>
  <si>
    <t>好丽友食品（沈阳）有限公司</t>
  </si>
  <si>
    <t>电子设备装配调试人员</t>
  </si>
  <si>
    <t>负责厂房设施和空调系统、制水系统，空压系统，冷水系统的维修、维护保养工作；负责设备维护标准操作规程文件的编订；参与项目工艺设备的安装，调试、验收工作；有一定的安全知识。</t>
  </si>
  <si>
    <t>电力系统及其自动化</t>
  </si>
  <si>
    <t>大学专科以上学历，电力、自动化等相关专业。</t>
  </si>
  <si>
    <t>人事部</t>
  </si>
  <si>
    <t>024-31621000</t>
  </si>
  <si>
    <t>禾丰食品股份有限公司</t>
  </si>
  <si>
    <t>1.统招本科及以上学历；2.热爱饲料销售行业，较强的语言表达能力和沟通能力、良好的服务意识。</t>
  </si>
  <si>
    <t>金卫东</t>
  </si>
  <si>
    <t>024-88108806</t>
  </si>
  <si>
    <t>合众创亚（沈阳）包装有限公司</t>
  </si>
  <si>
    <t>印刷机机长岗位</t>
  </si>
  <si>
    <t>有工作经验，身体健康，工作认真负责。</t>
  </si>
  <si>
    <t>刘女士</t>
  </si>
  <si>
    <t>024-31419878</t>
  </si>
  <si>
    <t>华晨宝马汽车有限公司</t>
  </si>
  <si>
    <t>1.利用先进的互联网思维与技术，组织设计、建立并维护一系列IT技术中台，形成对前台业务创新应用的强大支撑，加速业务创新与数字化转型的效率并降低成本；2.作为架构师角色全面负责微服务体系的建设、优化及维护等。</t>
  </si>
  <si>
    <t>IT项目及管理方法论，资深架构师经验，熟知IT流程标准化及质量管控。</t>
  </si>
  <si>
    <t>宋博</t>
  </si>
  <si>
    <t>024-84566701</t>
  </si>
  <si>
    <t>IT物联网工程师。物联网技术在实际生产环境中的应用：利用5G、边缘计算等创新的物联网思维及相关技术，搭建下一代智能物联网平台，数字化工厂。</t>
  </si>
  <si>
    <t>具备物联网物理层、通信层及应用服务层相关专业技能。</t>
  </si>
  <si>
    <t>大数据方向：1.做为主要设计者，参与并协调IT内外部资源，创建跨数据平台的创新型架构及策略来提升并实现IT数据能力和战略；2.确保系统，技术和产品架构与BMW中国数据平台战略保持一致；3.结合业务需求，负责AI解决方案设计及落地等。</t>
  </si>
  <si>
    <t>1.高级数据分析能力；2.大数据平台Hadoop及相关组件使用经验；3.掌握机器学习概念与算法；4.了解BI、可视化展示的开发与应用；5.熟悉Python、mathlab、R等编程语言及工具。</t>
  </si>
  <si>
    <t>混合动力、新能源汽车电池组生产制造的技术支持：1.动力电池生产工艺管理，工艺规划；2.动力电池的质量控制，测试；3.动力电池生产的设备维修维护。</t>
  </si>
  <si>
    <t>汽车行业经验，高压电池生产制造相关能力。</t>
  </si>
  <si>
    <t>1.异响问题分析验证；2.密封性验证分析；3.整车操作舒适性分析；4.动能测试验证；5.整车重量测量；6.项目支持；7.销售车辆问题解决。</t>
  </si>
  <si>
    <t>了解整车各项功能，熟悉各种检测设备及工具；具有良好的分析问题解决问题能力。</t>
  </si>
  <si>
    <t>1.分析评估材料和工艺，以确保满足公司定义的质量标准；2.监控质量问题并加以解决；3.相关材料的开发，实验及分析；4.审核供应商质量及流程；5.产品测试及放行；6.测试设备的管理。</t>
  </si>
  <si>
    <t>对实验室各种检测设备熟悉并能操作，理论知识基础扎实，善于分析。</t>
  </si>
  <si>
    <t>1.车身、内外饰、底盘关键零部件硬件开发、认证、测试；2.内外饰零件及模块测试；3.开发及生产过程中涉及到的设计问题解决。</t>
  </si>
  <si>
    <t>熟悉整车各模块功能，了解相关标定、认证标准及流程；掌握国家各项汽车研发及制造的法规。</t>
  </si>
  <si>
    <t>1.对汽车零部件进行模块化管理，分析及认证供应商工厂及工艺过程的承受力，可靠性；2.管控全球供应商提供的零部件日常质量情况并对发生的问题予以原因剖析、解决，保证车辆的安全性；3.持续提升供应商端的质量管理手段以及质量整体意识，达成宝马标准。</t>
  </si>
  <si>
    <t>熟悉整车模块中的零部件，及零部件的工艺过程；对质量工具能够熟练使用，在对供应商的管理过程中，能够发展供应商生产能力。</t>
  </si>
  <si>
    <t>1.所有驾驶动力系统集成，驾驶动力功能集成，项目及流程管理；2.系统特别功能评估，实施整车测试验证；3.新能源车开发问题发现解决。</t>
  </si>
  <si>
    <t>项目管理技能，熟悉驾驶动力系统，了解各种系统参数，熟练应用各种测试工具与软件，高超的驾驶技术。</t>
  </si>
  <si>
    <t>1.实现整车各功能验证；2.整车各功能参数调整；3.针对问题组织相关实验并有效管理外部供应商，开发创新并协作开发团队。</t>
  </si>
  <si>
    <t>熟悉整车功能，了解整车各测试方法及操作，较强的问题分析解决能力，高超的驾驶技术。</t>
  </si>
  <si>
    <t>1.整车电子电气系统测试、验证及开发；2.升级与质量问题解决；3.汽车电子电气系统、线束开发。</t>
  </si>
  <si>
    <t>车身电子电气开发、验证工作经验，熟练驾驶技术。</t>
  </si>
  <si>
    <t>1.电驱动系统标定及三高实验；2.电驱动系统测试和验证；3.问题分析解决，相关实验实施；4.项目沟通协调，供应商管理。</t>
  </si>
  <si>
    <t>熟悉电驱动系统操作，了解混合动力及纯电动汽车功能，具备功能开发、标定及测试工具的知识；高超的驾驶技术。</t>
  </si>
  <si>
    <t>1.高压电池及三电相关项目管理及跟进；2.供应商管理，电池测试集成并验证；3.开发问题解决，质量控制；4.高压电池安全，机械及电池管理系统的开发与验证。</t>
  </si>
  <si>
    <t>熟悉高压电池及三电功能集成及测试，了解电池及三电开发。</t>
  </si>
  <si>
    <t>1.研究、应用汽车整车及零部件制造技术工艺；2.研究、设计汽车整车、发动机、底盘、车身、电气等系统、总成及零部件；3.研究、开发汽车产品新材料；4.设计、应用汽车电子电器产品和饰件产品；5.分析、处理技术问题，指导汽车产品生产和再制造等。</t>
  </si>
  <si>
    <t>熟悉CATIA，具备零部件开发经验；良好的沟通协调能力，细致、缜密的思维善于分析；了解整车零部件和装配工艺及质量控制。</t>
  </si>
  <si>
    <t>华软科技股份有限公司</t>
  </si>
  <si>
    <t>应届/实习均可；熟练掌握C#/C++编程，有良好的面向对象编程习惯；熟悉Linux系统环境。</t>
  </si>
  <si>
    <t>计算机相关专业；本科及以上学历。</t>
  </si>
  <si>
    <t>郭春子</t>
  </si>
  <si>
    <t>024-88837777</t>
  </si>
  <si>
    <t>应届/实习均可；了解Linux、windows操作系统的安装、配置、日常管理、安全、备份、恢复、故障处理。</t>
  </si>
  <si>
    <t>物联网、计算机相关专业；大专及以上学历。</t>
  </si>
  <si>
    <t>应届/实习均可；熟悉电控柜内各种电气原件组装原理，动手能力强。</t>
  </si>
  <si>
    <t>电气、自动化相关专业；本科及以上学历。</t>
  </si>
  <si>
    <t>华润雪花啤酒（辽宁）有限公司</t>
  </si>
  <si>
    <t>食品工程师</t>
  </si>
  <si>
    <t>生产线操作员：1.按照工艺流程，参与啤酒酿造、包装生产；2.对所辖设备进行巡检，及时处理和汇报所发现的设备隐患，保证设备安全运行。</t>
  </si>
  <si>
    <t>1.一年以上制造业工作经验，能适应倒班工作；2.具有较强的学习能力，执行力强。</t>
  </si>
  <si>
    <t>陈立军</t>
  </si>
  <si>
    <t>13940477996</t>
  </si>
  <si>
    <t>华世禾能（辽宁）农业发展有限公司</t>
  </si>
  <si>
    <t>总裁助理/总经理助理</t>
  </si>
  <si>
    <t>熟练掌握相关专业知识，有一定工作经验优。</t>
  </si>
  <si>
    <t>13464562787</t>
  </si>
  <si>
    <t>华筑（辽宁）建筑工程设计有限公司</t>
  </si>
  <si>
    <t>招聘专员/经理/主管</t>
  </si>
  <si>
    <t>人力资源规划设计、招聘配置、培训开发、绩效考核、薪酬福利、劳动关系管理。</t>
  </si>
  <si>
    <t>1.思想品质好，事业心强；2.责任心强，工作细心；3.沟通协调组织能力好；4.干事认真踏实，能吃苦耐劳；5.学习能力好，领悟能力好。</t>
  </si>
  <si>
    <t>于治国</t>
  </si>
  <si>
    <t>0411-88738761</t>
  </si>
  <si>
    <t>负责设计和组织空间、构思和规划建筑物。</t>
  </si>
  <si>
    <t>本科及以上学历；土建类、土木类、水利类、规划类、测绘类等相关专业。</t>
  </si>
  <si>
    <t>汇创电气设备制造有限公司</t>
  </si>
  <si>
    <t>新能源技术员岗位</t>
  </si>
  <si>
    <t>18-40岁，中专及以上学历，高分子材料、化工专业、金属材料、机械自动化、电气自动化、计算机等相关专业。</t>
  </si>
  <si>
    <t>姜晓飞</t>
  </si>
  <si>
    <t>13840463306</t>
  </si>
  <si>
    <t>吉米亚斯（辽宁）智能装备有限公司</t>
  </si>
  <si>
    <t>负责公司产品的销售及销售渠道拓展（公司产品：空压机、吸附式干燥机、过滤器）。</t>
  </si>
  <si>
    <t>1.25-40周岁，大专以上学历；2.具备其他工业品销售经验者优先。</t>
  </si>
  <si>
    <t>李鸣</t>
  </si>
  <si>
    <t>024-25339188</t>
  </si>
  <si>
    <t>1.电气自动化专业大专以上学历；2.熟悉电气布线，电控柜布局，电气元件选型；3.能够独立完成西门子系列PLC，触摸屏编程工作；4.熟悉吸附式干燥机，或空气压缩机系统知识更佳。</t>
  </si>
  <si>
    <t>1.负责完成项目电气设计，根据工艺条件进行电气原理图，电气接线图，柜体布置等图纸设计；2.负责完成电气设备及元件选型；3.完成电控柜的安装，接线，厂内调试；4.负责完成西门子系列PLC，HMI的程序编写及调试。</t>
  </si>
  <si>
    <t>1.负责公司压缩空气净化设备（吸附式干燥机、过滤器等产品）的设计与开发；2.外购件选型、建模，BOM搭建等工作；3.协调解决产前准备及技术方案评审等工作。</t>
  </si>
  <si>
    <t>1.大专以上学历，制冷、热能与动力工程、过程装备与控制工程、暖通、机械设计等专业优先考虑；2.熟练运用CAD、SolidWorks等设计软件；3.有良好的沟通技巧及团队合作意识；4.23-45周岁。</t>
  </si>
  <si>
    <t>加野麦克斯仪器（沈阳）有限公司</t>
  </si>
  <si>
    <t>市场调研</t>
  </si>
  <si>
    <t>具有相关工作经验优先，了解市场需求，工作认真。</t>
  </si>
  <si>
    <t>024-89730178</t>
  </si>
  <si>
    <t>嘉禾宜事达（沈阳）化学有限公司</t>
  </si>
  <si>
    <t>会计师</t>
  </si>
  <si>
    <t>具有相关工作经验优先，具备会计资格证。</t>
  </si>
  <si>
    <t>会计学</t>
  </si>
  <si>
    <t>024-89865428</t>
  </si>
  <si>
    <t>京沈铁路客运专线辽宁有限责任公司</t>
  </si>
  <si>
    <t>1.负责员工入职、转正、异动、离职等相关手续的办理；2.负责人事资料的录入、维护和管理；3.在上级的领导和监督下定期完成量化的HR相关工作要求，并能独立处理和解决所负责的任务；4.根据公司的战略目标，配合相关招聘工作并完善招聘情况，满足用人部门的需求。</t>
  </si>
  <si>
    <t>1.本科及以上学历，人力资源、工商管理相关专业，有意愿从事人力工作；2.工作积极主动，具有较强的责任心和良好的职业操守；3.具有较强的学习能力和数据分析能力，能够不断学习和掌握新制度和政策，并对现有人员情况进行总结、分析。</t>
  </si>
  <si>
    <t>韩守昌</t>
  </si>
  <si>
    <t>024-62027164</t>
  </si>
  <si>
    <t>九商网络科技（沈阳）有限公司</t>
  </si>
  <si>
    <t>大数据及特殊领域工程师</t>
  </si>
  <si>
    <t>电子科学与技术学科</t>
  </si>
  <si>
    <t>软件工程，计算机专业，计算机科学与技术等相关专业。</t>
  </si>
  <si>
    <t>024-31897882</t>
  </si>
  <si>
    <t>玖龙纸业（沈阳）有限公司</t>
  </si>
  <si>
    <t>设备、热电、制浆造纸等专业技术岗位。</t>
  </si>
  <si>
    <t>机械工程学科</t>
  </si>
  <si>
    <t>大学专科以上学历，机械类相关专业应届毕业生；吃苦耐劳、可适应倒班工作、愿意在制造业长期发展。</t>
  </si>
  <si>
    <t>王昊</t>
  </si>
  <si>
    <t>17604021501</t>
  </si>
  <si>
    <t>热电运行、维修员：负责热电厂锅炉、电气、汽机运行工作。</t>
  </si>
  <si>
    <t>持有相关特种作业证件、吃苦耐劳、可适应倒班、有一定工作经验优先。</t>
  </si>
  <si>
    <t>化验员：负责成品、半成品等相关数据检验。</t>
  </si>
  <si>
    <t>吃苦耐劳、可适应倒班、抗压能力强。</t>
  </si>
  <si>
    <t>仓管员</t>
  </si>
  <si>
    <t>康平县农村信用合作联社</t>
  </si>
  <si>
    <t>需金融专业人才</t>
  </si>
  <si>
    <t>经济学类</t>
  </si>
  <si>
    <t>学习能力强，能够快速适应金融岗位营销人才。</t>
  </si>
  <si>
    <t>牛艺璇</t>
  </si>
  <si>
    <t>024-87340517</t>
  </si>
  <si>
    <t>康平县远景能源有限公司</t>
  </si>
  <si>
    <t>让顾客满意，促进产品销售。</t>
  </si>
  <si>
    <t>1.负责服务营销渠道个险客户经营新保开拓业务推动；2.负责基础管理和标准作业模式的推动落实推广应用，各项行销支持工具，提高队伍技能和产能；3.推动个人客户经营模式在公司落地不断完善作业模式、作业流程和系统支持，达成客户经营目标。</t>
  </si>
  <si>
    <t>胡迎春</t>
  </si>
  <si>
    <t>021-60318000</t>
  </si>
  <si>
    <t>康平新望农牧有限公司</t>
  </si>
  <si>
    <t>畜牧业生产人员</t>
  </si>
  <si>
    <t>配怀主管：1.掌握猪场猪群数量、品种结构，生产配种计划，保证满负荷高效均衡生产；2.根据猪群结构和母猪档案，制定淘汰更新计划，按规定报批实施；3.了解配种舍母猪所处的生产阶段、膘情和健康状况，提改进计划进行调整；4.负责母猪群档案记录和管理，母猪档案。</t>
  </si>
  <si>
    <t>大专及以上学历，畜牧兽医等相关专业，20-35岁，接受驻场。</t>
  </si>
  <si>
    <t>张秋月</t>
  </si>
  <si>
    <t>18526872152</t>
  </si>
  <si>
    <t>分娩主管：1.根据配种计划和分娩节律，做好产房临床母猪上产床、断奶母猪下产床和猪苗出栏计划；2.制定母猪、产房小猪免疫和保健计划，并组织实施；3.制定车间饲料、兽药、低耗需求计划；4.抽查初生仔猪登记表、仔猪存栏记录表和母猪产仔登记表，确保数据真实、准确。</t>
  </si>
  <si>
    <t>科奇（沈阳）汽车座椅系统有限公司</t>
  </si>
  <si>
    <t>生产注塑操作员</t>
  </si>
  <si>
    <t>交通信息工程及控制</t>
  </si>
  <si>
    <t>8小时三班倒，免费工作餐，通勤，高温补贴、采暖费、生日卡、节假日福利、年会、年底奖金等。</t>
  </si>
  <si>
    <t>李华君</t>
  </si>
  <si>
    <t>024-31225108</t>
  </si>
  <si>
    <t>克康（沈阳）排气控制系统有限公司</t>
  </si>
  <si>
    <t>操作工</t>
  </si>
  <si>
    <t>基础操作，中专以上学历。</t>
  </si>
  <si>
    <t>特纳冈萨雷斯卡洛斯恩里克</t>
  </si>
  <si>
    <t>021-51166500</t>
  </si>
  <si>
    <t>澜峰装饰材料（沈阳）有限公司</t>
  </si>
  <si>
    <t>规划设计</t>
  </si>
  <si>
    <t>1.负责搜集新客户的资料并进行沟通，开发新客户；2.通过电话与客户进行有效沟通了解客户需求，寻找销售机会并完成销售业绩；3.维护老客户的业务，挖掘客户的最大潜力。</t>
  </si>
  <si>
    <t>本科或以上学历，工作经验不限。</t>
  </si>
  <si>
    <t>吕战利</t>
  </si>
  <si>
    <t>15524127222</t>
  </si>
  <si>
    <t>朗睿电气科技集团有限公司</t>
  </si>
  <si>
    <t>全程参与工程的报价工作，并随时调整预算。</t>
  </si>
  <si>
    <t>1.严格按照公司规定的报价原则对外报价；2.严格遵守公司规章制度，认真履行工作职责；3.有网络招投标经验，会制作标书可以将报价单按标书要求格式制。</t>
  </si>
  <si>
    <t>陈祥富</t>
  </si>
  <si>
    <t>13700014211</t>
  </si>
  <si>
    <t>溧阳信诺越达科技有限公司</t>
  </si>
  <si>
    <t>负责业务相关的工作</t>
  </si>
  <si>
    <t>有责任心，抗压能力强.</t>
  </si>
  <si>
    <t>刘会芳</t>
  </si>
  <si>
    <t>联恒工业(沈阳)有限公司</t>
  </si>
  <si>
    <t>机械零件设计、制造。</t>
  </si>
  <si>
    <t>本科学历以上，2年以上工作经验。</t>
  </si>
  <si>
    <t>杨台生</t>
  </si>
  <si>
    <t>024-62837308</t>
  </si>
  <si>
    <t>联拓国际宇航服务（沈阳）有限公司</t>
  </si>
  <si>
    <t>机场地面勤务保障岗：应届/实习岗。</t>
  </si>
  <si>
    <t>交通运输规划与管理</t>
  </si>
  <si>
    <t>大专以上</t>
  </si>
  <si>
    <t>刘超</t>
  </si>
  <si>
    <t>18540154802</t>
  </si>
  <si>
    <t>应届/实习岗</t>
  </si>
  <si>
    <t>大专以上，机械专业。</t>
  </si>
  <si>
    <t>技术开发实习岗：应届/实习岗。</t>
  </si>
  <si>
    <t>本科以上、机械类相关专业。</t>
  </si>
  <si>
    <t>辽宁安高共创新材料科技发展有限公司</t>
  </si>
  <si>
    <t>1.新型建材技术研发、制造；2.水泥制品、腻子、粉水性涂料、干混砂浆、防水材料（不含危险化学品）制造、建筑材料销售；3.地坪工程、防水工程、外墙保温工程施工等。</t>
  </si>
  <si>
    <t>有工作经验者优先</t>
  </si>
  <si>
    <t>吴伟</t>
  </si>
  <si>
    <t>13840099036</t>
  </si>
  <si>
    <t>辽宁安佑生物科技有限公司</t>
  </si>
  <si>
    <t>饲料生产，粮食收购，货物进出口；生物饲料研发，畜牧渔业饲料销售，谷物销售，饲料原料销售。</t>
  </si>
  <si>
    <t>对销售工作有足够的热情；有较强的学习能力和沟通能力；具备良好的应变能力和承压能力；有强烈的事业心、责任心和积极的工作态度。</t>
  </si>
  <si>
    <t>马瑞梅</t>
  </si>
  <si>
    <t>13889855447</t>
  </si>
  <si>
    <t>辽宁傲农饲料有限公司</t>
  </si>
  <si>
    <t>农业生产服务人员</t>
  </si>
  <si>
    <t>缝包员：生产人员。</t>
  </si>
  <si>
    <t>吃苦耐劳服从工作安排</t>
  </si>
  <si>
    <t>张婷15940225782</t>
  </si>
  <si>
    <t>024-87151333</t>
  </si>
  <si>
    <t>机电工程师</t>
  </si>
  <si>
    <t>日常设备维修管理工作</t>
  </si>
  <si>
    <t>吃苦耐劳、服从安排。</t>
  </si>
  <si>
    <t>制粒员：生产人员。</t>
  </si>
  <si>
    <t>吃苦耐劳，服从工作安排</t>
  </si>
  <si>
    <t>负责指定区域产品市场开发，客户维护和销售管理工作。</t>
  </si>
  <si>
    <t>人事经理：负责公司人力资源管理工作。包括招聘、培训、薪酬、绩效、劳动关系等。</t>
  </si>
  <si>
    <t>辽宁北斗云融媒体网络科技有限公司</t>
  </si>
  <si>
    <t>负责日常人事工作</t>
  </si>
  <si>
    <t>沟通协调能力，组织调配能力。</t>
  </si>
  <si>
    <t>潘新</t>
  </si>
  <si>
    <t>13998305850</t>
  </si>
  <si>
    <t>辽宁北方建筑设计院有限责任公司</t>
  </si>
  <si>
    <t>工程设计工程师</t>
  </si>
  <si>
    <t>负责工作所需的业务</t>
  </si>
  <si>
    <t>要求有相关的证书</t>
  </si>
  <si>
    <t>陶明达</t>
  </si>
  <si>
    <t>024-86906132</t>
  </si>
  <si>
    <t>辽宁北科星科技有限公司</t>
  </si>
  <si>
    <t>通信技术工程师</t>
  </si>
  <si>
    <t>通信技术工程师相关工作</t>
  </si>
  <si>
    <t>通信与信息系统</t>
  </si>
  <si>
    <t>软件工程、计算机软件与理论、计算机系统结构、计算机应用技术、计算机技术等专业。可以独立完成工作</t>
  </si>
  <si>
    <t>024-84112888</t>
  </si>
  <si>
    <t>辽宁宾达科技有限公司</t>
  </si>
  <si>
    <t>工业设计服务：专业技术强。</t>
  </si>
  <si>
    <t>副高</t>
  </si>
  <si>
    <t>大学本科以上学历，服从管理，技术水平达到要求。</t>
  </si>
  <si>
    <t>亓子滨</t>
  </si>
  <si>
    <t>13897990295</t>
  </si>
  <si>
    <t>辽宁波尔莱特农牧实业有限公司</t>
  </si>
  <si>
    <t>采购员：1.根据生产需求充分考虑安全库存及价格波动规律，开展采购工作；2.货比三家，严把质量关。做好供应商评估、开发及管理工作；3.合理安排采购顺序，对紧缺或长距离采购物料做好提前应对措施，避免断货。</t>
  </si>
  <si>
    <t>农业经济管理</t>
  </si>
  <si>
    <t>1.大专及以上学历，熟练操作办公常用软件；2.采购同岗位经验不少于两年，饲料农牧行业优先录用。</t>
  </si>
  <si>
    <t>邬加会</t>
  </si>
  <si>
    <t>024-88894567</t>
  </si>
  <si>
    <t>辽宁博荣勘测设计有限公司</t>
  </si>
  <si>
    <t>生态环境工程</t>
  </si>
  <si>
    <t>测绘服务，国土空间规划，编制建设、工程设计，工程造价、咨询业务，地质灾害治理。</t>
  </si>
  <si>
    <t>生态学学科</t>
  </si>
  <si>
    <t>潘荣琛</t>
  </si>
  <si>
    <t>18704050424</t>
  </si>
  <si>
    <t>辽宁博扬电气制造有限公司</t>
  </si>
  <si>
    <t>机电设计师</t>
  </si>
  <si>
    <t>机电专业，两年以上工作经验。</t>
  </si>
  <si>
    <t>王庆哲</t>
  </si>
  <si>
    <t>13940409523</t>
  </si>
  <si>
    <t>辽宁畅通数据通信有限公司</t>
  </si>
  <si>
    <t>计算机软件与理论相关专业，有经验。</t>
  </si>
  <si>
    <t>024-25652456</t>
  </si>
  <si>
    <t>辽宁成大生物股份有限公司</t>
  </si>
  <si>
    <t>1.负责制定HPV检验相关工作年度计划、月计划，并进行月总结；2.负责编制HPV检验相关月预算、半年预算和年度预算；3.负责组织检检验方法的方法转移、方法验证或确认，组织相关数据的汇总和总结。</t>
  </si>
  <si>
    <t>1.有3年以上实验室管理经验；2.熟悉新药研发生命周期内不同阶段方法转移、确认与验证工作流程和相关技术要求，懂得根据项目阶段的不同要求灵活管理检验工作；3.有新药研发到上市过程中质量研究相关经验者优先考虑。</t>
  </si>
  <si>
    <t>李宁</t>
  </si>
  <si>
    <t>024-23789706</t>
  </si>
  <si>
    <t>辽宁大河富华豆制品设备制造有限公司</t>
  </si>
  <si>
    <t>豆制品设备技术开发类销售</t>
  </si>
  <si>
    <t>单野</t>
  </si>
  <si>
    <t>024-62446255</t>
  </si>
  <si>
    <t>辽宁大唐国际新能源有限公司</t>
  </si>
  <si>
    <t>电力工程师</t>
  </si>
  <si>
    <t>按照工艺文件和图纸加工工件，正确填写工序作业程序单和其他质量记录；负责日常维护保养；工作中，改进自我水平并且就生产过程中的问题提出建议。</t>
  </si>
  <si>
    <t>1.从事普通数显铣床实际操作多年，熟悉各种材质加工特性；2.具有机加工工作经验者优先；3.踏实肯干，吃苦耐劳。</t>
  </si>
  <si>
    <t>郭会军</t>
  </si>
  <si>
    <t>024-23276275</t>
  </si>
  <si>
    <t>辽宁道和环境科技有限公司</t>
  </si>
  <si>
    <t>负责推销公司的环保技术</t>
  </si>
  <si>
    <t>1.有环保技术营销经验；2.45岁以下；3.大学专科以上学历；4.专兼职皆可；5.有驾照者优先。</t>
  </si>
  <si>
    <t>李尊卓</t>
  </si>
  <si>
    <t>024-24754610</t>
  </si>
  <si>
    <t>辽宁道纪天成售电有限公司</t>
  </si>
  <si>
    <t>新员工入职培训、筛选简历等。</t>
  </si>
  <si>
    <t>人力资源专业优先，统招本科学历，形象好气质佳，具备亲和力。</t>
  </si>
  <si>
    <t>郝扉</t>
  </si>
  <si>
    <t>024-31617111</t>
  </si>
  <si>
    <t>前台：无需经验，热爱服务行业。</t>
  </si>
  <si>
    <t>辽宁稻香园农业科技服务有限公司</t>
  </si>
  <si>
    <t>主要负责本公司的相关业务的服务工作</t>
  </si>
  <si>
    <t>18698852310</t>
  </si>
  <si>
    <t>辽宁迪蒙智慧科技有限公司</t>
  </si>
  <si>
    <t>李博</t>
  </si>
  <si>
    <t>15242450796</t>
  </si>
  <si>
    <t>计算机系统结构相关专业</t>
  </si>
  <si>
    <t>辽宁鼎籍智造传媒有限公司</t>
  </si>
  <si>
    <t>负责办公室物品维护、资料管理、卫生检查、证件变更、保险变更等手续的办理，领导交办的其他工作。</t>
  </si>
  <si>
    <t>熟练操作office等办公软件，乐观开朗，认真负责，上进心，有较强的沟通能力，有市政园林工程公司董事长助理、行政相关工作经验者优先。</t>
  </si>
  <si>
    <t>宋凯</t>
  </si>
  <si>
    <t>024-85908463</t>
  </si>
  <si>
    <t>辽宁鼎鑫科技有限公司</t>
  </si>
  <si>
    <t>信息通信网络运行管理/维护人员</t>
  </si>
  <si>
    <t>沈立霞</t>
  </si>
  <si>
    <t>024-81200118</t>
  </si>
  <si>
    <t>辽宁东贤教育科技有限公司</t>
  </si>
  <si>
    <t>负责单位日常人事相关业务</t>
  </si>
  <si>
    <t>两年以上相关工作经历，熟练操作电脑。</t>
  </si>
  <si>
    <t>曹雪</t>
  </si>
  <si>
    <t>15804087796</t>
  </si>
  <si>
    <t>辽宁豆华天宝食品科技股份有限公司</t>
  </si>
  <si>
    <t>豆制品制造，粮食加工食品生产，食品销售，酒类经营，食品进出口。</t>
  </si>
  <si>
    <t>有良好的形象，相关的销售经验，良好的语言表达能力。</t>
  </si>
  <si>
    <t>霍达非</t>
  </si>
  <si>
    <t>024-87072777</t>
  </si>
  <si>
    <t>辽宁丰雷服饰定制有限公司</t>
  </si>
  <si>
    <t>1.负责编制和执行预算，财务收支计划；2.按照会计制度的规定、记账、复帐，做到手续完备，数字准确，账面清晰，按期报账；3.负责实行会计监督，严格维护财经纪律，对重要的财务收支业务须作不定期的抽查和复审。</t>
  </si>
  <si>
    <t>3年以上工作经验，拥有初级会计师职称优先，熟悉会计报表的处理，会计法规和税法；熟练操作计算机办公软件、财务软件。</t>
  </si>
  <si>
    <t>王女士</t>
  </si>
  <si>
    <t>18809884600</t>
  </si>
  <si>
    <t>辽宁富友饲料有限公司</t>
  </si>
  <si>
    <t>1.接受客户咨询，及时对客户反馈意见进行传递和处理；2.协助销售人员进行采购订单跟单；3.完成各类采购信息的收集、录入、统计和分析工作；4.负责客户档案的管理；5.完成领导交给的其他任务。</t>
  </si>
  <si>
    <t>1.熟练掌握办公软件及金蝶软件；2.具备良好的沟通协调能力；3.工作认真、有热情。</t>
  </si>
  <si>
    <t>孙永风</t>
  </si>
  <si>
    <t>024-88087310</t>
  </si>
  <si>
    <t>辽宁港铁国际物流实业集团有限公司</t>
  </si>
  <si>
    <t>1.负责仓库进出库货物处理及盘点工作，确保数据的一致性；2.定期汇总各项物流管理报表，并根据管理报表改进物流运作；3.负责货物整理、打包、发放，及时反馈、解决在跟踪落实过程中存在的各类问题。</t>
  </si>
  <si>
    <t>1.大专及以上学历，物流仓储类相关专业；2.有相关领域工作经历者优先考虑；3.熟悉仓库进出货操作流程，具备物资保管专业知识和技能；4.年龄不高于28周岁。</t>
  </si>
  <si>
    <t>李万军</t>
  </si>
  <si>
    <t>024-62021738</t>
  </si>
  <si>
    <t>辽宁格林云科环保科技有限公司</t>
  </si>
  <si>
    <t>熟练掌握相关专业知识，有一定工作经验优先，应届生优先。</t>
  </si>
  <si>
    <t>15140154436</t>
  </si>
  <si>
    <t>辽宁海华电力科技有限公司</t>
  </si>
  <si>
    <t>参与拟订经济计划，考核、分析财务计划的预算及执行情况。</t>
  </si>
  <si>
    <t>应届本科/硕士学历</t>
  </si>
  <si>
    <t>张亮</t>
  </si>
  <si>
    <t>024-31827163</t>
  </si>
  <si>
    <t>辽宁航安型芯科技股份有限公司</t>
  </si>
  <si>
    <t>程序员</t>
  </si>
  <si>
    <t>计算机相关专业，能熟练操作办公软件，工作认真。</t>
  </si>
  <si>
    <t>024-88082112</t>
  </si>
  <si>
    <t>辽宁航宇星物联仪表科技有限公司</t>
  </si>
  <si>
    <t>1.负责机械设备及有关零部件的图纸设计和试运行；2.对机械设备中存在的缺陷及时进行技术改造或调整，确保设备运行在良好的状态；3.制定机械设备的预防性维修，保修及大修计划并确保维修质量。</t>
  </si>
  <si>
    <t>1.机械设计制造及其自动化等相关专业，大专及以上学历；2.二年以上相关工作经验，熟练使用CAD、SOLIDWORKS等软件3.身体健康，精力充沛，能承受较大工作压力，具备独立解决问题的能力及较强的品质、安全意识。</t>
  </si>
  <si>
    <t>孙誉</t>
  </si>
  <si>
    <t>024-88263972</t>
  </si>
  <si>
    <t>1.负责公司项目成本会计核算、预算控制、财务分析等工作；2.完成成本的材料、人工、制造费用的归集、核算，及时提供成本信息；3.进行成本分析，对异常情况进行判断和处理；4.负责收集公司的费用资料，建立完整的费用档案系统和数据库；5.领导交办的零时性工作。</t>
  </si>
  <si>
    <t>1.本科学历，财务相关专业；2.2年以上成本会计工作经验；3.中级以上职称。</t>
  </si>
  <si>
    <t>辽宁豪耐思石化装备有限公司</t>
  </si>
  <si>
    <t>培养掌握数控应用技术，具有较强动手能力和创新精神，能够从事数控设备操作、工艺、数控设备制造、调试和维修方面的高素质、高技能、应用型人才。</t>
  </si>
  <si>
    <t>刘素华</t>
  </si>
  <si>
    <t>024-89305309</t>
  </si>
  <si>
    <t>辽宁好尔斯科技有限公司</t>
  </si>
  <si>
    <t>具有2年以上相关工作经验，年龄25岁以上，大学及以上学历。</t>
  </si>
  <si>
    <t>技术经济及管理</t>
  </si>
  <si>
    <t>3000元以下</t>
  </si>
  <si>
    <t>徐旭</t>
  </si>
  <si>
    <t>17377615584</t>
  </si>
  <si>
    <t>辽宁浩博科技有限公司</t>
  </si>
  <si>
    <t>024-88785234</t>
  </si>
  <si>
    <t>辽宁浩明土地房地产评估有限公司</t>
  </si>
  <si>
    <t>风景园林设计规划</t>
  </si>
  <si>
    <t>风景园林学学科</t>
  </si>
  <si>
    <t>风景园林学学科等相关专业。</t>
  </si>
  <si>
    <t>13840929987</t>
  </si>
  <si>
    <t>辽宁合为科技有限公司</t>
  </si>
  <si>
    <t>销售经理：主要负责产品推广、销售，完后销售额指标。</t>
  </si>
  <si>
    <t>大专以上学历，善于沟通，有相关工作经验优先。</t>
  </si>
  <si>
    <t>于经理</t>
  </si>
  <si>
    <t>024-31858678</t>
  </si>
  <si>
    <t>辽宁恒润通信工程有限公司</t>
  </si>
  <si>
    <t>网络工程师</t>
  </si>
  <si>
    <t>1.信息技术咨询服务、通信传输设备专业修理；2.移动通信设备销售、通信设备销售；3.计算机系统服务、信息系统集成服务。</t>
  </si>
  <si>
    <t>杜军</t>
  </si>
  <si>
    <t>15998277138</t>
  </si>
  <si>
    <t>辽宁恒智科技发展有限公司</t>
  </si>
  <si>
    <t>1.负责科技项目信息的收集；2.负责组织、落实科技项目的申报工作。</t>
  </si>
  <si>
    <t>1.能熟练操作cad制图软件；2.熟悉office办公软件，设计院工作经验优先。</t>
  </si>
  <si>
    <t>刘月明</t>
  </si>
  <si>
    <t>13898855997</t>
  </si>
  <si>
    <t>辽宁衡驰冶金科技有限公司</t>
  </si>
  <si>
    <t>冶金技术研发、铁合金、稀土金属及原材料生产、销售。</t>
  </si>
  <si>
    <t>管理科学与工程学科</t>
  </si>
  <si>
    <t xml:space="preserve">1.要能胜任职位能力；2.要开朗外向，乐于沟通；3.团队意识强；4.要能服从管理，很好的完成领导安排的任务。	</t>
  </si>
  <si>
    <t>隋绍军</t>
  </si>
  <si>
    <t>13842047158</t>
  </si>
  <si>
    <t>辽宁弘侨生物科技股份有限公司</t>
  </si>
  <si>
    <t>从事项目研究、分析和开发的人，主要负责开发生物技术项目，审核和核对项目方案，确定项目实施计划。</t>
  </si>
  <si>
    <t>1.本科以上学历，生物、环保专业；2.相关专业，有2年以上工作经验；3.待人诚实可信，具有亲和力，语言表达能力和动手能力强。</t>
  </si>
  <si>
    <t>王弘</t>
  </si>
  <si>
    <t>15840296969</t>
  </si>
  <si>
    <t>辽宁弘毅科技有限公司</t>
  </si>
  <si>
    <t>科研人员</t>
  </si>
  <si>
    <t>董月捷</t>
  </si>
  <si>
    <t>024-31147057</t>
  </si>
  <si>
    <t>辽宁红叶专用汽车制造有限公司</t>
  </si>
  <si>
    <t>维修员：1.安装和维修液压尾板；2.维修过程节约成本、杜绝浪费，提高维修时效，对维修任务保质、按时完成，做好维修场地清扫清洁工作；3.熟悉操作作业工具、作业中时刻保证安全生产。</t>
  </si>
  <si>
    <t>高中及以下</t>
  </si>
  <si>
    <t>年龄：45岁以下男性。素养：身体健康，吃苦耐劳，有责任心。专业能力：掌握汽车维修所具备的专业知识、技能和工艺要求；懂液压维修、液压配件、特种车辆维修，会电焊、弱电优先考虑。</t>
  </si>
  <si>
    <t>付云光</t>
  </si>
  <si>
    <t>15004076060</t>
  </si>
  <si>
    <t>1.负责焊接工位按照工艺流程操作；2.按照工位检验标准，做好自检；3.负责岗位日常的维护、点检及质量控制工作；4.发现质量问题能及时反馈组长。</t>
  </si>
  <si>
    <t>年龄：45岁以下男性。素养：身体健康，吃苦耐劳，有责任心。专业能力：掌握气保焊所具备的专业知识、技能和工艺要求；熟练使用焊接工具；有焊工证。精通氩弧焊优先考虑。</t>
  </si>
  <si>
    <t>辽宁宏图创展测绘勘察有限公司</t>
  </si>
  <si>
    <t>BIM工程师：1.参与BIM设计的相关项目，对项目组成员提供技术指导；2.根据项目需求，组织完成BIM模型搭建，并按照要求进行BIM可视化制作，包括：渲染、漫游等；3.负责BIM技术策划，包括可视化展示、项目技术文档的编写等工作；4.完成上级安排的其他工作。</t>
  </si>
  <si>
    <t>建筑技术科学</t>
  </si>
  <si>
    <t>1.本科及以上学历，设计或工程类相关专业，至少2年及以上BIM相关工作经历；2.具有一定的技术背景，有BIM相关资格证者优先考虑；3.熟练掌握BIM相关软件，如revit，cad等；4.有一定的管理能力，可以对BIM项目的进度及交付成果质量进行综合把控。</t>
  </si>
  <si>
    <t>吴笑言</t>
  </si>
  <si>
    <t>024-31678509</t>
  </si>
  <si>
    <t>外业调查员：1.使用手机APP录入农村房屋信息，拍摄房屋照片，对房屋建筑的基本信息、建筑信息等内容进行调查；2.对调查数据进行整理汇总、查缺补漏。</t>
  </si>
  <si>
    <t>大地测量学与测量工程</t>
  </si>
  <si>
    <t>1.身体健康，能够吃苦耐劳，具有中专以上学历，全职兼职均可；2.具有较好的沟通能力及团队协作能力；3.工作态度端正，服从管理和安排；4.可以熟练使用安卓手机。</t>
  </si>
  <si>
    <t>地图数据处理员（测绘内业、大数据编辑、CAD制图）：运用CAD、Arcgis等专业软件进行地形图绘制等工作。</t>
  </si>
  <si>
    <t>测绘科学与技术学科</t>
  </si>
  <si>
    <t>1.大专及以上学历，认同测绘行业的发展；2.工作细致认真、学习能力强、有团队意识；3.具有较强的责任心及抗压能力。</t>
  </si>
  <si>
    <t>三维建模工程师：1.负责数字城市建筑、外景等与部门业务相关的三维实景制作；2.负责项目参与，并带领项目组成员完成关键技术开发，解决出现的技术问题；3.领导安排的其他工作。</t>
  </si>
  <si>
    <t>1.大专及以上学历，专业不限，设计相关专业优先考虑；2.具有较强的沟通协调能力、计划能力及学习能力；3.具有强烈的责任心、积极主动的工作态度和团队合作意识。</t>
  </si>
  <si>
    <t>售前工程师：1.根据项目需求，使用公司电子沙盘产品，完成项目业务构建及系统配置；2.负责撰写各类实施文档，进行沙盘软件的安装，调试，测试，交付，演示及维护工作；3.协助项目经理完成用户培训及系统运行跟踪，对项目的用户及客户满意度负责。</t>
  </si>
  <si>
    <t>1.全日制本科及以上学历；2.地理信息系统，测绘，遥感，计算机，自动化等相关专业；3.熟悉GIS理论，熟悉空间数据相关知识，掌握GIS相关软件操作；4.拥有信息处理技术员，信息技术支持工程师，信息系统运行管理员，信息系统管理工程师等证书的优先。</t>
  </si>
  <si>
    <t>辽宁厚德再生资源回收有限公司</t>
  </si>
  <si>
    <t>再生资源销售</t>
  </si>
  <si>
    <t>有良好的形象，具有良好的业务沟通能力。</t>
  </si>
  <si>
    <t>曹玉心</t>
  </si>
  <si>
    <t>024-89701216</t>
  </si>
  <si>
    <t>辽宁华鼎科技股份有限公司</t>
  </si>
  <si>
    <t>黄刚</t>
  </si>
  <si>
    <t>024-31320212</t>
  </si>
  <si>
    <t>辽宁华盾安全技术有限责任公司</t>
  </si>
  <si>
    <t>商务经理</t>
  </si>
  <si>
    <t>3-5年工作经验</t>
  </si>
  <si>
    <t>丁武</t>
  </si>
  <si>
    <t>024-86518555</t>
  </si>
  <si>
    <t>产品经理</t>
  </si>
  <si>
    <t>计算机专业</t>
  </si>
  <si>
    <t>拥有计算机技师</t>
  </si>
  <si>
    <t>辽宁华居新能源科技有限公司</t>
  </si>
  <si>
    <t>主要负责本公司的公司各个部门的运营工作</t>
  </si>
  <si>
    <t>15940246099</t>
  </si>
  <si>
    <t>辽宁华科石油设备科技有限公司</t>
  </si>
  <si>
    <t>秘书/办公室文书</t>
  </si>
  <si>
    <t>收发文件、快递，会议准备记录，人员安排等日常事务。</t>
  </si>
  <si>
    <t>有良好的沟通能力，适应力强，抗压能力强。</t>
  </si>
  <si>
    <t>刘玲</t>
  </si>
  <si>
    <t>024-31586258</t>
  </si>
  <si>
    <t>辽宁华润五丰营销有限公司</t>
  </si>
  <si>
    <t>纪检岗位：日常监督检查、宣传教育培训，专项调查研究，掌握本单位党风廉政建设情况、问题线索的全过程管理；协助开展核查、调查、审理、纪检工作决策部署的贯彻落实，上下传达。</t>
  </si>
  <si>
    <t>中共党员，大学本科及以上学历，3-5年以上纪检相关工作经验，年龄不超过40周岁，条件优秀的可适当放宽工作经验和年龄限制，有较好的公文写作水平，熟练使用0ffice等办公软件。</t>
  </si>
  <si>
    <t>王前炯</t>
  </si>
  <si>
    <t>024-29871177</t>
  </si>
  <si>
    <t>辽宁华天航空科技股份有限公司</t>
  </si>
  <si>
    <t>1.负责公司设备机械维修之工作，按维修单及时做好问题诊断与维修；2.指导操作工完成设备使用及简单保养工作。</t>
  </si>
  <si>
    <t>轮机工程</t>
  </si>
  <si>
    <t>1.学历方面要求：国家承认大学专科或者以上学历(可接受2023年实习生)，27周岁内；2.身体要求：身体健康、无色弱色盲、无传染性疾病、无吸毒和精神疾病史。</t>
  </si>
  <si>
    <t>王天重</t>
  </si>
  <si>
    <t>024-89305552</t>
  </si>
  <si>
    <t>辽宁华夏天通科技股份有限公司</t>
  </si>
  <si>
    <t>负责针对配电设备等产品与客户方面的技术沟通、方案交流以及相关技术支持工作；负责针对确定方案的订货技术配置和报价技术配置的编制以及技术协议的编制工作。</t>
  </si>
  <si>
    <t>有相关工作经历者优先；有较强的责任心，良好团队协作能力、沟通能力、善于学习；动手能力强；本岗位助理工程师欢迎应届生应聘。</t>
  </si>
  <si>
    <t>李昂</t>
  </si>
  <si>
    <t>024-83990000</t>
  </si>
  <si>
    <t>辽宁华阳管道设备有限公司</t>
  </si>
  <si>
    <t>1.负责公司产品图纸设计和绘制；2.参与新项目，从整套机械设计到落地执行。</t>
  </si>
  <si>
    <t>压力容器、管道机械工程师工作内容：1.了解图纸标准化工作；2.熟练掌握CAD，2D，3D等绘图软件，熟练出图；3.具有阀门、压力容器或者管道设计经验者优先。</t>
  </si>
  <si>
    <t>叶萌</t>
  </si>
  <si>
    <t>13804979493</t>
  </si>
  <si>
    <t>辽宁华一检测认证中心有限公司</t>
  </si>
  <si>
    <t>负责市场开发、客户维护等销售工作。</t>
  </si>
  <si>
    <t>大专以上学历</t>
  </si>
  <si>
    <t>金金</t>
  </si>
  <si>
    <t>13478179590</t>
  </si>
  <si>
    <t>辽宁环创机械设备有限公司</t>
  </si>
  <si>
    <t>技术员：主要负责机械技术工作。</t>
  </si>
  <si>
    <t>要求有一定的相关工作经验。</t>
  </si>
  <si>
    <t>刘鑫</t>
  </si>
  <si>
    <t>15940460848</t>
  </si>
  <si>
    <t>质量/计量/标准化工程师检验、检测和计量服务人员</t>
  </si>
  <si>
    <t>质检员：主要负责设备的质量检查工作。</t>
  </si>
  <si>
    <t>有一定的相关工作经验。</t>
  </si>
  <si>
    <t>辽宁环盛电器有限公司</t>
  </si>
  <si>
    <t>1.根据客户需求和电力系统的实际情况，制定电力工程设计方案；2.运用电力工程设计软件，进行电力系统的方案设计和参数计算。</t>
  </si>
  <si>
    <t>本科或以上学历，3年以上该专业工作经验。</t>
  </si>
  <si>
    <t>郑胜国</t>
  </si>
  <si>
    <t>024-86671030</t>
  </si>
  <si>
    <t>辽宁惠康检测评价技术有限公司</t>
  </si>
  <si>
    <t>前端开发工程师：1.根据原型以及相关需求，完成前端开发，并与后端对接；2.独立设计相关前端界面，优化用户操作体验。</t>
  </si>
  <si>
    <t>1.具备扎实的前端开发语言HTML、CSS、JavaScript和前端相关原理知识；2.精通React，能够熟练使用基于React的AntDesignPro进行功能开发，并能熟练使用相关生态效率工具；3.能够独立根据原型实现相关前端模块功能和后端接口对接。</t>
  </si>
  <si>
    <t>张可</t>
  </si>
  <si>
    <t>024-83770701</t>
  </si>
  <si>
    <t>嵌入式硬件工程师：1.负责公司各类传感系统信号处理单元硬件设计，及提供可行的硬件实施方案；2.参与传感器系统的整机的制作、调试、验证实验及相关问题解决；3.负责产品各阶段各类信息的收集调研、文档的撰写与管理。</t>
  </si>
  <si>
    <t>1.具有自动化、电子及相关专业背景；2.了解半导体器件的原理，具备模拟和数字电路设计能力；3.精通单片机语言，能熟练编写单片机程序；4.能够通过数据分析设计出软件或数学算法及硬件电路；5.具有电机控制、机器人、无人机系统硬件设计2年及以上经验。</t>
  </si>
  <si>
    <t>设备自动化工程师：1.配合项目需求，负责开发自动化设备；2.根据需求进行方案系统设计、评估以及风险把控；3.跟进方案设计、加工、装配、调试、实施等过程中的技术问题。</t>
  </si>
  <si>
    <t>1.熟悉自动化控制系统，有3年或以上机器人设计或非标自动化设备设计经验者优先；2.精通机械原理、机械加工工艺、工装夹具等，能够独立完成非标准机械结构设计者优先；3.熟练使用AUTOCAD、SOLIDWORKS、PRO/E等软件进行设计、仿真、有限元分析及动力学分析。</t>
  </si>
  <si>
    <t>辽宁吉亨科技发展有限公司</t>
  </si>
  <si>
    <t>程序员经验5-8年，有后端全站开发经验。</t>
  </si>
  <si>
    <t>陈卓</t>
  </si>
  <si>
    <t>15566235120</t>
  </si>
  <si>
    <t>辽宁吉瑞丰科技有限公司</t>
  </si>
  <si>
    <t>15640562206</t>
  </si>
  <si>
    <t>辽宁佳时保健植物油开发有限公司</t>
  </si>
  <si>
    <t>负责公司产品的销售及推广工作，并根据市场营销计划，完成部门销售目标。</t>
  </si>
  <si>
    <t>热爱销售行业，较强的语言表达能力和沟通能力、良好的服务意识。</t>
  </si>
  <si>
    <t>王建明</t>
  </si>
  <si>
    <t>024-89795083</t>
  </si>
  <si>
    <t>辽宁嘉丞农业科技有限公司</t>
  </si>
  <si>
    <t>品牌运营</t>
  </si>
  <si>
    <t>具有品牌运营能力</t>
  </si>
  <si>
    <t>曹博禹</t>
  </si>
  <si>
    <t>024-23707888</t>
  </si>
  <si>
    <t>辽宁嘉吉作物营养有限公司</t>
  </si>
  <si>
    <t>1.认真贯彻执行公司销售管理规定和实施细则，努力提高自身业务水平；2.用心完成规定或承诺的销售量指标，为客户带给主动热情满意周到的服务，并配合销售代表番禺销售代表的工作；3.用心发展新客户，与客户持续良好的关系和持久的联系，不断开拓业务渠道。</t>
  </si>
  <si>
    <t>张广祥</t>
  </si>
  <si>
    <t>15002468805</t>
  </si>
  <si>
    <t>辽宁骞达建设工程有限公司</t>
  </si>
  <si>
    <t>规划设计相关工作</t>
  </si>
  <si>
    <t>建筑学学科等相关专业。</t>
  </si>
  <si>
    <t>024-31264256</t>
  </si>
  <si>
    <t>辽宁建安数码集成工程有限公司</t>
  </si>
  <si>
    <t>高祥</t>
  </si>
  <si>
    <t>024-83991203</t>
  </si>
  <si>
    <t>本科及以上学历；会计、审计、财务管理、金融学等相关专业。</t>
  </si>
  <si>
    <t>1.应届毕业生；2.具有相关执业证书者优先；3.在校期间担任过学生干部或获得过荣誉者优先。</t>
  </si>
  <si>
    <t>辽宁健泓新能源科技有限公司</t>
  </si>
  <si>
    <t>孙经理</t>
  </si>
  <si>
    <t>024-82571210</t>
  </si>
  <si>
    <t>辽宁交通信息技术有限公司</t>
  </si>
  <si>
    <t>计算机系统设计、集成、安装；计算机软件开发；计算机技术咨询、技术服务；计算机系统维护；计算机软硬件及外辅设备、办公用品、照相器材、五金交电、通讯器材批发、零售。（依法须经批准的项目，经相关部门批准后方可开展经营活动。）</t>
  </si>
  <si>
    <t>反应敏捷、表达能力强，具有较强的沟通能力及交际技巧，具有亲和力；具备一定的市场分析及判断能力，良好的客户服务意识。</t>
  </si>
  <si>
    <t>黄书鹏</t>
  </si>
  <si>
    <t>024-67996899</t>
  </si>
  <si>
    <t>辽宁金厨商用厨具有限公司</t>
  </si>
  <si>
    <t>金属制造</t>
  </si>
  <si>
    <t>熟练制造金属，工作经验5年。</t>
  </si>
  <si>
    <t>张莹</t>
  </si>
  <si>
    <t>13478801902</t>
  </si>
  <si>
    <t>辽宁金地阳陶瓷有限公司</t>
  </si>
  <si>
    <t>具有管理能力</t>
  </si>
  <si>
    <t>陈恢库</t>
  </si>
  <si>
    <t>024-87106327</t>
  </si>
  <si>
    <t>辽宁金盾混凝土有限公司</t>
  </si>
  <si>
    <t>混凝土统计员：1.负责每年初制定公司的年度运营预算，编制结算、汇总及生产日报，并建立台账；2.负责编制销售统计报表，认真作好砼的预、结算工作，确保企业不受损失；3.负责编制生产统计报表、租赁泵车、罐车统计表。</t>
  </si>
  <si>
    <t>统计学学科</t>
  </si>
  <si>
    <t>具有一定的工作经验，工作认真负责。</t>
  </si>
  <si>
    <t>段存忠</t>
  </si>
  <si>
    <t>024-88071091</t>
  </si>
  <si>
    <t>辽宁金审软件有限公司</t>
  </si>
  <si>
    <t>技术服务，技术咨询</t>
  </si>
  <si>
    <t>无</t>
  </si>
  <si>
    <t>韩羽薇</t>
  </si>
  <si>
    <t>15541564998</t>
  </si>
  <si>
    <t>辽宁金誉科技工程有限公司</t>
  </si>
  <si>
    <t>软件工程师5年经验以上</t>
  </si>
  <si>
    <t>李光</t>
  </si>
  <si>
    <t>054-9586297</t>
  </si>
  <si>
    <t>辽宁金源实业有限公司</t>
  </si>
  <si>
    <t>网络与信息安全软件开发，技术服务、技术开发、技术咨询、技术交流、技术转让、技术推广。</t>
  </si>
  <si>
    <t>专业技术过硬，有工作经验者优先。</t>
  </si>
  <si>
    <t>崔振安</t>
  </si>
  <si>
    <t>13840559181</t>
  </si>
  <si>
    <t>辽宁津港科技有限公司</t>
  </si>
  <si>
    <t>常江</t>
  </si>
  <si>
    <t>15040744880</t>
  </si>
  <si>
    <t>本科及以上学历；有人力资源相关经验者优先、接收应届实习生。</t>
  </si>
  <si>
    <t>辽宁玖泽科技有限公司</t>
  </si>
  <si>
    <t>电子工程师</t>
  </si>
  <si>
    <t>专业对口的FAE</t>
  </si>
  <si>
    <t>电路与系统</t>
  </si>
  <si>
    <t>有相关的实习和工作经验</t>
  </si>
  <si>
    <t>张翠娟</t>
  </si>
  <si>
    <t>024-25204869</t>
  </si>
  <si>
    <t>辽宁巨维建设工程有限公司</t>
  </si>
  <si>
    <t>建设工程施工：除核电站建设经营、民用机场建设。建设工程设计：建设工程勘察，地质、灾害治理工程设计。</t>
  </si>
  <si>
    <t>有工作经验者优先建设工程施工</t>
  </si>
  <si>
    <t>罗明</t>
  </si>
  <si>
    <t>18740151285</t>
  </si>
  <si>
    <t>辽宁炬沐实业有限公司</t>
  </si>
  <si>
    <t>知识产权师</t>
  </si>
  <si>
    <t>熟悉知识产权相关知识</t>
  </si>
  <si>
    <t>人机与环境工程</t>
  </si>
  <si>
    <t>大学专科以上学历</t>
  </si>
  <si>
    <t>张庆喜</t>
  </si>
  <si>
    <t>13591559027</t>
  </si>
  <si>
    <t>辽宁聚宝君电子商务有限公司</t>
  </si>
  <si>
    <t>1.与客户及承运商保持良好沟通，促进各项工作任务的达成；2.接收来自客户的各项工作指令，并按要求落实；3.操作公司、客户相关操作系统，并及时制作、核对账单；4.审核签收订单的有效性，并负责应收账款的确认与回收。</t>
  </si>
  <si>
    <t>1.全日制本科以上学历，物流相关专业，英语四级；2.熟练使用办公软件；3.突出的沟通及解决问题的能力。</t>
  </si>
  <si>
    <t>曹宇</t>
  </si>
  <si>
    <t>13674275922</t>
  </si>
  <si>
    <t>辽宁科途环保节能材料有限公司</t>
  </si>
  <si>
    <t>真空绝热板、真空绝热、墙体板、铝箔玻纤袋、铝箔袋、水性涂料、电气设备制造。</t>
  </si>
  <si>
    <t>黄世墙</t>
  </si>
  <si>
    <t>024-86435555</t>
  </si>
  <si>
    <t>辽宁坤盛焊接工程有限公司</t>
  </si>
  <si>
    <t>1.负责降本提效的技术配合，工艺改进；2.工作改善推进，冲压、焊接自动化实施。</t>
  </si>
  <si>
    <t>1.焊接类或材料类相关专业，本科及以上学历；2.3年以上焊接工艺编制工作经验，熟悉焊接工艺；3.有压力容器厂从业经验，如同时有洁净管道、焊接工艺、管理经验有限考虑。</t>
  </si>
  <si>
    <t>孙丹</t>
  </si>
  <si>
    <t>15040066788</t>
  </si>
  <si>
    <t>辽宁蓝水化学品制造有限公司</t>
  </si>
  <si>
    <t>消毒器械生产化妆品生产、第二类医疗器械生产、第三类医疗器械生产、第三类医疗器械经营检验检测服务。</t>
  </si>
  <si>
    <t>赵东育</t>
  </si>
  <si>
    <t>13066511000</t>
  </si>
  <si>
    <t>辽宁立德电力工程设计有限公司</t>
  </si>
  <si>
    <t>负责电力设备的设计工作</t>
  </si>
  <si>
    <t>分析和处理电力设备安装、调试、检修和改造中的技术问题。</t>
  </si>
  <si>
    <t>张玉梅</t>
  </si>
  <si>
    <t>024-31951201</t>
  </si>
  <si>
    <t>从事电子设备装配、调试的人员。</t>
  </si>
  <si>
    <t>辽宁利都环保科技股份有限公司</t>
  </si>
  <si>
    <t>财务经理/主管</t>
  </si>
  <si>
    <t>李媛媛</t>
  </si>
  <si>
    <t>13130252282</t>
  </si>
  <si>
    <t>1.协助上级建立健全公司招聘、培训、工资、保险、福利、绩效考核等人力资源制度建设；2.建立、维护人事档案；执行招聘工作流程，协调、办理员工招聘、入职、离职、调任、升职等手续；3.协同开展新员工入职培训，业务培训，执行培训计划。</t>
  </si>
  <si>
    <t>辽宁利盟高科新材料有限公司</t>
  </si>
  <si>
    <t>陶瓷材料及制品销售；建筑材料（不含钢材）销售。</t>
  </si>
  <si>
    <t>有良好的形象，具有良好沟通能力，有专业销售的知识。</t>
  </si>
  <si>
    <t>许壮志</t>
  </si>
  <si>
    <t>18102469257</t>
  </si>
  <si>
    <t>辽宁联航神燕飞机有限公司</t>
  </si>
  <si>
    <t>航空宇航工程师</t>
  </si>
  <si>
    <t>航空、航天器及设备制造。</t>
  </si>
  <si>
    <t>航空宇航科学与技术学科</t>
  </si>
  <si>
    <t>大学本科以上学历，具备专业技术水平。</t>
  </si>
  <si>
    <t>白旭</t>
  </si>
  <si>
    <t>024-23454181</t>
  </si>
  <si>
    <t>辽宁联胜机械制造有限公司</t>
  </si>
  <si>
    <t>矿山水处理设备电气设计、实施。</t>
  </si>
  <si>
    <t>能独立设计、及指导施工。</t>
  </si>
  <si>
    <t>张卓</t>
  </si>
  <si>
    <t>13166770116</t>
  </si>
  <si>
    <t>根据客户实际情况设计项目整体设计方案；编制水处理工艺的指导手册、设备使用说明，售前技术培训、售后现场操作培训，安装后设备的调试等。</t>
  </si>
  <si>
    <t>本科及以上学历，环境工程、给排水、等相关专业毕业；有水处理、净水设备、污水处理设备，热网系统工作经验的优先。</t>
  </si>
  <si>
    <t>辽宁联微宜众科技有限公司</t>
  </si>
  <si>
    <t>软件开发</t>
  </si>
  <si>
    <t>有相关经验</t>
  </si>
  <si>
    <t>王参</t>
  </si>
  <si>
    <t>18698890333</t>
  </si>
  <si>
    <t>辽宁绿暖科技有限公司</t>
  </si>
  <si>
    <t>024-25851885</t>
  </si>
  <si>
    <t>辽宁美之威环境工程有限公司</t>
  </si>
  <si>
    <t>不锈钢设备、家用电器、家具、医疗器械、实验室设备、化工产品及原料（不含危险化学品）销售。</t>
  </si>
  <si>
    <t>有过大企业销售经验者优先</t>
  </si>
  <si>
    <t>宁道阳</t>
  </si>
  <si>
    <t>13840178527</t>
  </si>
  <si>
    <t>辽宁梦貘科技有限公司</t>
  </si>
  <si>
    <t>具有相关专业资格证，可接受应届生。</t>
  </si>
  <si>
    <t>18004133647</t>
  </si>
  <si>
    <t>辽宁帕纳金属制品有限公司</t>
  </si>
  <si>
    <t>负责区域内的市场开发，拓客。</t>
  </si>
  <si>
    <t>语言表达能力强；同行业或相关行业销售3-5年工作经验；男女不限，45岁以下。</t>
  </si>
  <si>
    <t>于婷婷</t>
  </si>
  <si>
    <t>024-88889959</t>
  </si>
  <si>
    <t>辽宁帕特智能科技有限公司</t>
  </si>
  <si>
    <t>关专业本科及以上学历，熟练掌握并运用精益管理。</t>
  </si>
  <si>
    <t>软件工程、计算机软件与理论、计算机系统结构、计算机应用技术、计算机技术等专业。</t>
  </si>
  <si>
    <t>13386895729</t>
  </si>
  <si>
    <t>辽宁谱瑞科技有限公司</t>
  </si>
  <si>
    <t>有人力资源相关经验者优先、接收应届实习生。</t>
  </si>
  <si>
    <t>苏允海</t>
  </si>
  <si>
    <t>13709840941</t>
  </si>
  <si>
    <t>本科以上学历</t>
  </si>
  <si>
    <t>辽宁柒隆智能科技有限公司</t>
  </si>
  <si>
    <t>有软件工程师经验</t>
  </si>
  <si>
    <t>任志刚</t>
  </si>
  <si>
    <t>026-2622532</t>
  </si>
  <si>
    <t>辽宁汽轮动力有限公司</t>
  </si>
  <si>
    <t>加工中心操作员：根据技术要求，按照图纸加工合格产品；生产高压开关用于零部件。</t>
  </si>
  <si>
    <t>机械相关专业；中专以上学历。熟练使用发那科、哈斯系统设备；能够适应倒班工作。</t>
  </si>
  <si>
    <t>马诚</t>
  </si>
  <si>
    <t>024-25800886</t>
  </si>
  <si>
    <t>辽宁乔泰环保科技有限公司</t>
  </si>
  <si>
    <t>报告编制人员</t>
  </si>
  <si>
    <t>1.能够熟练掌握办公软件，主要负责编制环境影响评价报告、环境验收报告、应急预案、可行性研究报告，项目归档等工作；2.进行项目现场的踏勘和资料收集，与委托方就项目事项进行沟通和交流。</t>
  </si>
  <si>
    <t>能独立完成编写报告书、报告表、排污许可证填报、排污单位自查检测报告、验收报告、突发环境事件应急预案、土调、清洁生产、一厂一策、等技术报告。</t>
  </si>
  <si>
    <t>刘淼淼</t>
  </si>
  <si>
    <t>15942388122</t>
  </si>
  <si>
    <t>辽宁乔泰全过程项目管理有限公司</t>
  </si>
  <si>
    <t>负责日常行政工作</t>
  </si>
  <si>
    <t>沟通能力要强</t>
  </si>
  <si>
    <t>王涛</t>
  </si>
  <si>
    <t>024-23833380</t>
  </si>
  <si>
    <t>辽宁人民电控设备有限公司</t>
  </si>
  <si>
    <t>1.负责电气工程设计的联系以及零星设计工作；2.负责电气工程的施工管理工作、施工前的图纸会审和其它准备工作。</t>
  </si>
  <si>
    <t>姜日强</t>
  </si>
  <si>
    <t>024-83707755</t>
  </si>
  <si>
    <t>辽宁仁洽道沣检测技术有限公司</t>
  </si>
  <si>
    <t>室内环境检测：检验检测服务，室内环境检测，职业卫生技术服务。</t>
  </si>
  <si>
    <t>有工作经验者优先，从事行业三年以上。</t>
  </si>
  <si>
    <t>13624015656</t>
  </si>
  <si>
    <t>辽宁日报传媒集团有限公司</t>
  </si>
  <si>
    <t>有过3-5年校对经验</t>
  </si>
  <si>
    <t>文学类</t>
  </si>
  <si>
    <t>丁宗皓</t>
  </si>
  <si>
    <t>026-9855968</t>
  </si>
  <si>
    <t>辽宁荣麦信息科技有限公司</t>
  </si>
  <si>
    <t>1.负责员工月度薪资的核算，包含社保办理、考勤核算等；2.负责员工档案和人事资料的管理；3.负责员工的绩效奖金核算。</t>
  </si>
  <si>
    <t>1.1年以上薪酬管理工作经验；熟悉薪酬福利和员工关系模块；2.熟练使用办公软件和办公自动化设备，特别是excel使用熟练；3.有大型公司薪酬福利工作经历的优先。</t>
  </si>
  <si>
    <t>朱爽</t>
  </si>
  <si>
    <t>18602454567</t>
  </si>
  <si>
    <t>辽宁荣盛工程技术咨询有限责任公司</t>
  </si>
  <si>
    <t>洪金广</t>
  </si>
  <si>
    <t>024-88429696</t>
  </si>
  <si>
    <t>辽宁锐翔通用飞机制造有限公司</t>
  </si>
  <si>
    <t>负责项目设计资料向生产，保证项目生产过程技术资料的完整与准确。</t>
  </si>
  <si>
    <t>飞行器制造、机械制造类相关专业，负责项目相关的工艺技术工作。</t>
  </si>
  <si>
    <t>024-89668688</t>
  </si>
  <si>
    <t>辽宁瑞德科技股份有限公司</t>
  </si>
  <si>
    <t>保温板车间操作工人</t>
  </si>
  <si>
    <t>核科学与技术学科</t>
  </si>
  <si>
    <t>18周以上，有生产制造工作经验吃苦耐劳。</t>
  </si>
  <si>
    <t>袁庆军</t>
  </si>
  <si>
    <t>024-25955859</t>
  </si>
  <si>
    <t>辽宁瑞镒立得科技有限公司</t>
  </si>
  <si>
    <t>具有计算机相关专业，熟练操作办公软件，工作认真。</t>
  </si>
  <si>
    <t>13124242050</t>
  </si>
  <si>
    <t>辽宁睿尚科技有限公司</t>
  </si>
  <si>
    <t>区块链工程师</t>
  </si>
  <si>
    <t>负责非标设备的售前调试、售后维修及现场保障工作。1.负责产品开发前期的用户需求对接、协助研发部门进行方案设计；2.配合研发部门生产部门进行非标设备的产品组装调试及样机的交付；3.负责产品现场组装调试、保障、维修及客户培训工作，并将客户反馈和设备现场情况及时反馈给研发及生产部门。</t>
  </si>
  <si>
    <t>1.本科及以上，电子、电气等理工类专业，了解基础电子、电气知识；2.具有良好的表达能力、沟通能力和一定的亲和力，责任心强；3.工作态度踏实认真、能接受长期出差，具备设备安装调试、现场实施及运维经验人员优先考虑，符合岗位要求的应届毕业生亦可考虑。</t>
  </si>
  <si>
    <t>024-31128557</t>
  </si>
  <si>
    <t>辽宁润德科技有限公司</t>
  </si>
  <si>
    <t>工业研发工程师</t>
  </si>
  <si>
    <t>1.国内客户产品量产前需求把握；2.新产品导入项目管理，工程品质改善及各种资材二元化评价对应；3.产品不良改善及顾客问题点分析处理。</t>
  </si>
  <si>
    <t>信号与信息处理</t>
  </si>
  <si>
    <t>1.有3年以上大型手机厂商开发工作经验，进口手机厂商为佳（如诺基亚、摩托罗拉等）；2.熟悉手机整机开发，擅长手机屏幕显示软/硬件配套接口开发关联测试；3.英语四级以上，能熟练用英语沟通交流；4.具有责任感，团队合作、沟通能力良好。</t>
  </si>
  <si>
    <t>徐延龙</t>
  </si>
  <si>
    <t>024-23918901</t>
  </si>
  <si>
    <t>辽宁润之洁科技有限公司</t>
  </si>
  <si>
    <t>技术经纪/技术推广服务</t>
  </si>
  <si>
    <t>1.调查、搜集、整理有关市场信息，并提出建议；2.收集、分析与公司业务和发展有关的政策、动态、趋势等，为项目的经济评价决策提供支持。</t>
  </si>
  <si>
    <t>张经理</t>
  </si>
  <si>
    <t>19818882151</t>
  </si>
  <si>
    <t>辽宁润中供水有限责任公司</t>
  </si>
  <si>
    <t>总账会计</t>
  </si>
  <si>
    <t>能够担当起总账会计的工作内容</t>
  </si>
  <si>
    <t>杨凤山</t>
  </si>
  <si>
    <t>024-62839752</t>
  </si>
  <si>
    <t>辽宁赛福安科科技有限公司</t>
  </si>
  <si>
    <t>负责营销策划、计划的拟定、实施和改进，负责市场调研，市场分析工作，制定业务推进计划，向顾客介绍产品，洽谈合同签订合同等等。</t>
  </si>
  <si>
    <t>熟悉同行业务，良好的营销拓展能力，有一定的同业客户资源，具备零号的职业操守，具备较强的团队协作精神，沟通能力和吃苦耐劳的品质。</t>
  </si>
  <si>
    <t>周欢</t>
  </si>
  <si>
    <t>辽宁赛科新能源技术开发有限公司</t>
  </si>
  <si>
    <t>1.熟悉会计凭证的编制；2.熟悉会计账簿的登记；3.填写并整理记账凭证；4.登记各类明细账；5.辅助总账会计编制汇总表；6.总账的登记及期末会计数据处理；7.装订凭证，辅助公司里的会计人员完成会计报表的编制。</t>
  </si>
  <si>
    <t>陈静文</t>
  </si>
  <si>
    <t>13889815475</t>
  </si>
  <si>
    <t>本科及以上学历；管理类相关专业</t>
  </si>
  <si>
    <t>辽宁三木建设工程有限公司</t>
  </si>
  <si>
    <t>施工安全项目经理</t>
  </si>
  <si>
    <t>安全技术及工程</t>
  </si>
  <si>
    <t>施工安全相关管理经验2年</t>
  </si>
  <si>
    <t>邱艳</t>
  </si>
  <si>
    <t>13909889996</t>
  </si>
  <si>
    <t>辽宁尚和合道科技有限公司</t>
  </si>
  <si>
    <t>具有很好的公文写作，沟通协调能力。</t>
  </si>
  <si>
    <t>史博</t>
  </si>
  <si>
    <t>15502483649</t>
  </si>
  <si>
    <t>辽宁尚拙科技有限公司</t>
  </si>
  <si>
    <t>13614005986</t>
  </si>
  <si>
    <t>辽宁神州北斗科技有限公司</t>
  </si>
  <si>
    <t>具备相关专业知识及资格证，服从领导安排，工作认真。</t>
  </si>
  <si>
    <t>人资部u</t>
  </si>
  <si>
    <t>辽宁省城乡地理信息科技有限公司</t>
  </si>
  <si>
    <t>具有相应的软件操作技能；勤奋踏实，有高度的责任感和敬业精神，具有较强的沟通和协调能力。</t>
  </si>
  <si>
    <t>土地资源管理</t>
  </si>
  <si>
    <t>本科及以上学历，硕士研究生优先土地资源管理等相关专业。</t>
  </si>
  <si>
    <t>张丰喜</t>
  </si>
  <si>
    <t>024-31357209</t>
  </si>
  <si>
    <t>具有相应的软件操作技能。勤奋踏实，有高度的责任感和敬业精神，具有较强的沟通和协调能力。</t>
  </si>
  <si>
    <t>本科及以上学历，，硕士研究生优先。计算机科学与技术、电子信息工程相关专业。</t>
  </si>
  <si>
    <t>辽宁省城乡建设规划设计院有限责任公司</t>
  </si>
  <si>
    <t>负责工作相关业务</t>
  </si>
  <si>
    <t>要求有相关证书</t>
  </si>
  <si>
    <t>张立鹏</t>
  </si>
  <si>
    <t>024-23860552</t>
  </si>
  <si>
    <t>辽宁省华顺热力集团沈阳合心供热有限公司</t>
  </si>
  <si>
    <t>热源环保运行部分：1.脱硫脱硝除尘设备的运行操作、巡检加药、确保运行稳定，排放达标；2.空压机系统运行监护3在线监测设备的运行数据监护；其他日常工作。</t>
  </si>
  <si>
    <t>化学工程</t>
  </si>
  <si>
    <t>26-36周岁，大专统招以上学历、专业环保工程相关、大化学、工业化学等均可；同行业2年以上工作经验。</t>
  </si>
  <si>
    <t>杨悦</t>
  </si>
  <si>
    <t>024-85236541</t>
  </si>
  <si>
    <t>辽宁省君誉装饰装修工程有限公司</t>
  </si>
  <si>
    <t>接待客户，联系洽谈业务，签订加工定制合同。</t>
  </si>
  <si>
    <t>人资</t>
  </si>
  <si>
    <t>15609823188</t>
  </si>
  <si>
    <t>辽宁省劳服企业发展有限公司</t>
  </si>
  <si>
    <t>电信网络工程师、装机员普工/操作工、网络维护与建设通信技术工程师、运维工程师弱电工程师等运维支持。</t>
  </si>
  <si>
    <t>30周岁以下，大专以上学历；有一定相关工作经验者年龄和学历适当放宽；办理安装宽带业务；日常进行宽带维修、维护等相关业务；对于宽带线路的维修、检修等业务。</t>
  </si>
  <si>
    <t>叶艳飞</t>
  </si>
  <si>
    <t>024-83961616</t>
  </si>
  <si>
    <t>辽宁省轻工设计院有限公司</t>
  </si>
  <si>
    <t>本科：基本工资3500+绩效奖金。研究生：基本工资4000+绩效奖金。双休+五险一金+早午两餐+350元/月住房补助（毕业两年内可得）+员工旅游+节假日福利。</t>
  </si>
  <si>
    <t>有设计院、大型仪表供应商技术、化工厂工作经验；本科以上学历。</t>
  </si>
  <si>
    <t>郝俊婷</t>
  </si>
  <si>
    <t>15840316367</t>
  </si>
  <si>
    <t>辽宁省石油化工规划设计院有限公司</t>
  </si>
  <si>
    <t>负责工作相关的业务</t>
  </si>
  <si>
    <t>要求具备相关证书</t>
  </si>
  <si>
    <t>常越伦</t>
  </si>
  <si>
    <t>024-23924466</t>
  </si>
  <si>
    <t>辽宁省图灵智能科技有限公司</t>
  </si>
  <si>
    <t>024-31175040</t>
  </si>
  <si>
    <t>辽宁省鑫源温控技术有限公司</t>
  </si>
  <si>
    <t>024-86430083</t>
  </si>
  <si>
    <t>辽宁省医药规划设计院有限公司</t>
  </si>
  <si>
    <t>仇宏宇</t>
  </si>
  <si>
    <t>024-31225691</t>
  </si>
  <si>
    <t>辽宁圣图新材料科技有限公司</t>
  </si>
  <si>
    <t>新材料研发工程师</t>
  </si>
  <si>
    <t>材料科学与工程学科</t>
  </si>
  <si>
    <t>材料科学与工程学科专业</t>
  </si>
  <si>
    <t>13390552577</t>
  </si>
  <si>
    <t>辽宁盛方电力科技有限公司</t>
  </si>
  <si>
    <t>熟练掌握各类办公软件；有较强表达能力和沟通能力；待人接物大方得体，懂礼仪，注重细节。</t>
  </si>
  <si>
    <t>身高160cm以上，形象好气质佳；专业不限，大专及以上学历，应届毕业生即可。</t>
  </si>
  <si>
    <t>张大伟</t>
  </si>
  <si>
    <t>13904041011</t>
  </si>
  <si>
    <t>辽宁盛京华邦制药有限公司</t>
  </si>
  <si>
    <t>韩志超</t>
  </si>
  <si>
    <t>024-89544963</t>
  </si>
  <si>
    <t>辽宁实远新能源股份有限公司</t>
  </si>
  <si>
    <t>1.负责达成集团下达的年度销售目标与管理目标；2.负责组建高效公司市场开发及销售团队，负责公司现有客户维护及新客户开发，与当地监管部门、各合作机构合作关系的建立与维护。</t>
  </si>
  <si>
    <t>1.男女不限，大专以上学历，接受过市场、销售专业培训，具备现代企业管理的系统专业知识；2.具有至少五年以上天然气市场开发及销售经验，具备独立开发新能源市场能力，具有赤峰市或林西县天然气客户资源或者政府资源者优先。</t>
  </si>
  <si>
    <t>刘羽强</t>
  </si>
  <si>
    <t>024-23525999</t>
  </si>
  <si>
    <t>分公司经理</t>
  </si>
  <si>
    <t>1.负责承接并落实集团下达的年度经营目标与管理目标、搭建公司组织结构和管理体系，加强团队建设，完成公司下达年度经营目标；2.负责公司经营管理工作，确保气源供应及生产运营的安全稳定。</t>
  </si>
  <si>
    <t>1.全日制专科及以上学历，年龄40岁以上，管理类、燃气及煤化工专业或相关专业；2.8年以上天然气行业工作经验，五年以上天然气市场开发及销售经验，具备独立开发新能源市场能力，具有赤峰市或林西县天然气客户资源或者政府资源者优先。</t>
  </si>
  <si>
    <t>辽宁数原信息技术有限公司</t>
  </si>
  <si>
    <t>弱电工程师，三年工作经验。</t>
  </si>
  <si>
    <t>024-31370011</t>
  </si>
  <si>
    <t>辽宁双华焊割装备有限公司</t>
  </si>
  <si>
    <t>1.服从技术人员的工艺指导，严格执行质量标准，工艺规程；2.合理领用辅料，控制辅料的消耗，节能降耗，严格生产加工过程中的成本控制。</t>
  </si>
  <si>
    <t>1.焊接类或材料类相关专业，本科及以上学历；2.3年以上焊接工艺编制工作经验，熟悉焊接工艺。</t>
  </si>
  <si>
    <t>周立华</t>
  </si>
  <si>
    <t>15998140733</t>
  </si>
  <si>
    <t>辽宁双麟农业机械有限公司</t>
  </si>
  <si>
    <t>于奎林</t>
  </si>
  <si>
    <t>13940001120</t>
  </si>
  <si>
    <t>辽宁双泰机电工程有限公司</t>
  </si>
  <si>
    <t>张松楠</t>
  </si>
  <si>
    <t>13066664242</t>
  </si>
  <si>
    <t>辽宁思诚高新综合服务平台有限公司</t>
  </si>
  <si>
    <t>陈若思</t>
  </si>
  <si>
    <t>15142003215</t>
  </si>
  <si>
    <t>营销策划</t>
  </si>
  <si>
    <t>策划</t>
  </si>
  <si>
    <t>辽宁塑力电线电缆有限公司</t>
  </si>
  <si>
    <t>具有电气自动化相关专业知识，熟练操作办公软件，工作认真。</t>
  </si>
  <si>
    <t>024-89656199</t>
  </si>
  <si>
    <t>辽宁唐龙技术咨询有限公司</t>
  </si>
  <si>
    <t>档案整理员</t>
  </si>
  <si>
    <t>计算机中等水平</t>
  </si>
  <si>
    <t>姜洪涛</t>
  </si>
  <si>
    <t>024-31010273</t>
  </si>
  <si>
    <t>辽宁天宝华瑞建材有限公司</t>
  </si>
  <si>
    <t>司机：4.2米箱货，沈阳周边和市内送配电箱柜，辅助装卸。</t>
  </si>
  <si>
    <t>有驾驶证，2年以上开箱货送货经验，熟悉车辆维护和保养。</t>
  </si>
  <si>
    <t>刘军华</t>
  </si>
  <si>
    <t>024-25350253</t>
  </si>
  <si>
    <t>辽宁天华高科机电设备有限公司</t>
  </si>
  <si>
    <t>协助现场机电经理，对现场机电工程安装进行有效施工管理；管理机电竣工验收资料及工程指令。</t>
  </si>
  <si>
    <t>1.机电工程相关专业；2.熟悉机械部件的设计，精通cad、solidworks等机械设计软件；3.具有机械设计天赋，能独立从事机器设计、技术研发工作。</t>
  </si>
  <si>
    <t>张秀玲</t>
  </si>
  <si>
    <t>13840073999</t>
  </si>
  <si>
    <t>辽宁天华科技发展有限公司</t>
  </si>
  <si>
    <t>负责相关业务</t>
  </si>
  <si>
    <t>辽宁天奕人才派遣有限公司</t>
  </si>
  <si>
    <t>有行政专员、主管的从业经验。</t>
  </si>
  <si>
    <t>王祥鹏</t>
  </si>
  <si>
    <t>024-23262955</t>
  </si>
  <si>
    <t>辽宁铁信实业集团有限公司</t>
  </si>
  <si>
    <t>1.车队财务结算，能够独立核算毛利，系统申诉；2.司机费用审核；3.系统抢单；4.每日平台结算跟踪；5.司机工资结算；6.与上级问题对接；7.配合车队长工作，完成总经理交代的其他相关工作。</t>
  </si>
  <si>
    <t>1.大专以上学历，有工作经验，年龄在25岁-35岁之间。2.熟练办公软件操作，表格功能熟练。3.沟通能力强，能够处理临时状况。4.有团队协作精神，有同行业及车队相关工作经验者优先。</t>
  </si>
  <si>
    <t>葛相汉</t>
  </si>
  <si>
    <t>024-62081034</t>
  </si>
  <si>
    <t>辽宁通正检测有限公司</t>
  </si>
  <si>
    <t>预算员岗位：1.项目投资分析，进行日常成本测算，提供设计变更成本建议；2.负责对设计估算、施工图预算、投标文件编制；3.审核合同文件相关条款。</t>
  </si>
  <si>
    <t>1.电气化相关专业；2.2年以上相关工作经验；3.熟练掌握相关领域造价管理和成本控制流程，了解相关规定和政策；4.工作严谨，善于沟通，具有良好的团队合作精神和职业操守。</t>
  </si>
  <si>
    <t>张进</t>
  </si>
  <si>
    <t>024-25868777</t>
  </si>
  <si>
    <t>辽宁佟大数科科技有限公司</t>
  </si>
  <si>
    <t>姜连贵</t>
  </si>
  <si>
    <t>15834822777</t>
  </si>
  <si>
    <t>辽宁万福电力工程有限公司</t>
  </si>
  <si>
    <t>1.电力工程施工、电力供应、供暖服务架线及设备安装；2.工程施工、电气安装、机电设备安装；3.电线电缆电动工具、电气设备、配电开关控制设备、电气辅件、电力电子元器件、变压器电力器、材通讯设备、水泥制品、仪器仪表、五金交电、计算机软硬件销售</t>
  </si>
  <si>
    <t>杨玉珑</t>
  </si>
  <si>
    <t>13897918267</t>
  </si>
  <si>
    <t>辽宁万鹿再生资源有限公司</t>
  </si>
  <si>
    <t>产品销售</t>
  </si>
  <si>
    <t>有销售经验，良好的个人形象。</t>
  </si>
  <si>
    <t>阙渊</t>
  </si>
  <si>
    <t>13186661326</t>
  </si>
  <si>
    <t>辽宁万天科技有限公司</t>
  </si>
  <si>
    <t>硬件工程师信息技术/数字经济类</t>
  </si>
  <si>
    <t>信息与通信工程学科</t>
  </si>
  <si>
    <t>计算机科学与技术、电子科学与技术、微电子等专业；有工作经验。</t>
  </si>
  <si>
    <t>024-85828084</t>
  </si>
  <si>
    <t>辽宁万益职业卫生技术咨询有限公司</t>
  </si>
  <si>
    <t>1.负责安全评价、环境影响评价、职业病危害评价的市场工作；2.负责处理日常商务工作，企业现场勘察、报价和订单处理、应收账款的跟催；3.负责公司业务的招投标工作；4.按市场区域分配制定销售目标及计划，搜集行业和市场信息并进行分析整理。</t>
  </si>
  <si>
    <t>1.学历：统招本科以上，工科类专业；2.身体健康、心理素质好，能够适应高强度工作；3.具备良好的自学能力、表达能力、逻辑水平、组织能力、写作能力，抗压能力；4.根据业务发展情况，可以接受短期出差；5.本岗位工作地点在沈阳。</t>
  </si>
  <si>
    <t>武勇</t>
  </si>
  <si>
    <t>024-24222975</t>
  </si>
  <si>
    <t>1.为非煤矿山企业编制安全评价、安全生产标准化、消防安全评估等报告，并对企业提供技术支持；2.接受室主任安排的评价及技术服务任务，与被评价单位沟通、现场勘查并收集相关资料。</t>
  </si>
  <si>
    <t>矿物学、岩石学、矿床学</t>
  </si>
  <si>
    <t>1.本科及以上学历；2.身体健康、心理素质好，能够适应高强度工作；3.具备良好的自学能力、表达能力、逻辑水平、组织能力、写作能力，抗压能力；4.根据业务发展情况，需要适应省内短期出差。</t>
  </si>
  <si>
    <t>1.为企业编制安全评价、安全生产标准化、消防安全评估等报告，并对企业提供技术支持；2.接受室主任安排的评价及技术服务任务，与被评价单位沟通、现场勘查并收集相关资料。</t>
  </si>
  <si>
    <t>1.研究生学历；2.身体健康、心理素质好，能够适应高强度工作；3.具备良好的自学能力、表达能力、逻辑水平、组织能力、写作能力，抗压能力；4.根据业务发展情况，需要适应省内短期出差。</t>
  </si>
  <si>
    <t>辽宁万盈农业科技有限公司</t>
  </si>
  <si>
    <t>农产品加工与质量安全工程师</t>
  </si>
  <si>
    <t>农产品加工及贮藏工程</t>
  </si>
  <si>
    <t>024-88789626</t>
  </si>
  <si>
    <t>辽宁网聚电力科技有限公司</t>
  </si>
  <si>
    <t>17612460861</t>
  </si>
  <si>
    <t>计算机系统集成</t>
  </si>
  <si>
    <t>从事计算机软件编制和设计工作</t>
  </si>
  <si>
    <t>辽宁旺达高新机电设备制造有限公司</t>
  </si>
  <si>
    <t>1.跟进项目的技术方案、设计图纸和施工；2.协助处理项目现场应用等技术支持工作。</t>
  </si>
  <si>
    <t>1.大学专科(含)以上学历；2.有良好的工作记录，厨房设备部件修理经历2年(含)以上，最近两年内没有发生严重维修差错。</t>
  </si>
  <si>
    <t>13898899046</t>
  </si>
  <si>
    <t>辽宁微风电子商务有限公司</t>
  </si>
  <si>
    <t>网站运营/编辑</t>
  </si>
  <si>
    <t>网站运营/编辑信息技术/数字经济类</t>
  </si>
  <si>
    <t>18040253681</t>
  </si>
  <si>
    <t>辽宁伟昊网络科技有限公司</t>
  </si>
  <si>
    <t>编写程序</t>
  </si>
  <si>
    <t>能独立设计、开发、维护、管理符合功能、性能要求的嵌入式软件产品。</t>
  </si>
  <si>
    <t>15640259970</t>
  </si>
  <si>
    <t>辽宁西金机电科技有限公司</t>
  </si>
  <si>
    <t>会计类相关专业，统招本科以上学历，为人严谨原则性强。</t>
  </si>
  <si>
    <t>张月</t>
  </si>
  <si>
    <t>15104010717</t>
  </si>
  <si>
    <t>辽宁祥泰塑业有限公司</t>
  </si>
  <si>
    <t>机械维修</t>
  </si>
  <si>
    <t>能独立工作</t>
  </si>
  <si>
    <t>易会杰</t>
  </si>
  <si>
    <t>024-27345356</t>
  </si>
  <si>
    <t>辽宁新东方电缆集团有限公司</t>
  </si>
  <si>
    <t>1.懂配线原理图、结构图；2.能独立组装壳体及电器件安装，铜排加工，电缆制作；3.熟悉本行业产品。</t>
  </si>
  <si>
    <t>有本行业同岗位2年以上工作经验，熟练成手。</t>
  </si>
  <si>
    <t>王立立</t>
  </si>
  <si>
    <t>024-88887999</t>
  </si>
  <si>
    <t>辽宁新纳斯消防检测有限公司</t>
  </si>
  <si>
    <t>具体负责委托单位消防设备的运行、维护和保养工作，使消防设备在运行中保持良好的性能状态。</t>
  </si>
  <si>
    <t>检测技术与自动化装置</t>
  </si>
  <si>
    <t>郑黎明</t>
  </si>
  <si>
    <t>18642019571</t>
  </si>
  <si>
    <t>辽宁新思教育科技有限公司</t>
  </si>
  <si>
    <t>熟练掌握相关专业知识，有一定工作经验优先</t>
  </si>
  <si>
    <t>13516007990</t>
  </si>
  <si>
    <t>辽宁新星电线电缆有限公司</t>
  </si>
  <si>
    <t>电线电缆技术员</t>
  </si>
  <si>
    <t>2-3年以上工作经验</t>
  </si>
  <si>
    <t>李经理</t>
  </si>
  <si>
    <t>13998350837</t>
  </si>
  <si>
    <t>保管员</t>
  </si>
  <si>
    <t>懂得电线电缆相关专业知识</t>
  </si>
  <si>
    <t>辽宁新宇三宝钟表有限公司</t>
  </si>
  <si>
    <t>销售钟表、眼镜、文化用品、金、银饰品、珠宝首饰、皮具，钟表。</t>
  </si>
  <si>
    <t>有良好的语言表达能力</t>
  </si>
  <si>
    <t>赵丽红</t>
  </si>
  <si>
    <t>18604214851</t>
  </si>
  <si>
    <t>辽宁信邦汽车部件有限公司</t>
  </si>
  <si>
    <t>树立企业形象，促进产品销售。</t>
  </si>
  <si>
    <t>1.热爱网络营销工作，对互联网和管理软件行业有一定的了解；2.要有良好的服务意识和心理素质，能吃苦，有耐心；3.有一定的营销技巧和服务意识，能够灵活、快速、专业、准确的回答每个客户的问题。</t>
  </si>
  <si>
    <t>关凡非</t>
  </si>
  <si>
    <t>13946068388</t>
  </si>
  <si>
    <t>电子器件制造人员</t>
  </si>
  <si>
    <t>1.电容器制造工\电阻器制造工；2.从事电阻器、电声器件、印制电路等电子元件制造、装配、调试的人员。</t>
  </si>
  <si>
    <t>从事相关电子器件制造工作，专业能力基础扎实，动手能力强。</t>
  </si>
  <si>
    <t>辽宁星辰科技发展有限公司</t>
  </si>
  <si>
    <t>物联网技术研发</t>
  </si>
  <si>
    <t>阚兴岩</t>
  </si>
  <si>
    <t>18904511220</t>
  </si>
  <si>
    <t>辽宁兴望源环保科技有限公司</t>
  </si>
  <si>
    <t>在施工前，负责组织施工人员进行技术交底，按工程的技术标准、质量标准、管理标准、安全标准、施工标准等组织施工。</t>
  </si>
  <si>
    <t>负责对本项目员工工作的监督、检查和考核按工程合同要求确保工程质量、工期和施工安全，并对施工的设备、工具进行安全使用及管理，防止损坏或丢失。</t>
  </si>
  <si>
    <t>陈远征</t>
  </si>
  <si>
    <t>024-82511016</t>
  </si>
  <si>
    <t>辽宁旭日测绘有限公司</t>
  </si>
  <si>
    <t>测绘服务、土地规划；整理信息、咨询事务、代理土地利用技术研究。</t>
  </si>
  <si>
    <t>建筑设计及其理论</t>
  </si>
  <si>
    <t>张笑宇</t>
  </si>
  <si>
    <t>13998218921</t>
  </si>
  <si>
    <t>辽宁轩逸建筑工程有限公司</t>
  </si>
  <si>
    <t>15840012511</t>
  </si>
  <si>
    <t>辽宁亚威电气有限公司</t>
  </si>
  <si>
    <t>1.大专以上学历，财务会计专业优先；2.能熟练操作财务软件及办公软件；3.材料收发审核，发票审核、材料盘点抽查、成本分析，ERP系统，一般纳税人报税；4.年龄45以下。</t>
  </si>
  <si>
    <t>1.男女不限，年龄45以内；2.学历大专以上。善于沟通，有良好的职业操守，品行优秀，综合素质高；3.有经验者工资面议；4.吃苦耐劳，适应偶尔加班，责任心强，服从领导安排的其他任务；5.良好的团队合作，工作态度积极，有责任心。</t>
  </si>
  <si>
    <t>周政</t>
  </si>
  <si>
    <t>024-4001066</t>
  </si>
  <si>
    <t>辽宁燕阳医疗设备有限公司</t>
  </si>
  <si>
    <t>负责产品子模块的硬件电路设计、造型、调试，解决电路的EMC问题；负责产品子模块和系统软件的开发设计；新产品注册文件的编写；根据安排对公司相关部门进行新产品性能特点及生产工艺的培训。</t>
  </si>
  <si>
    <t>能够熟练使用相关软件，熟悉焊接技术。</t>
  </si>
  <si>
    <t>冯波</t>
  </si>
  <si>
    <t>024-83769307</t>
  </si>
  <si>
    <t>辽宁药食同源农业发展有限公司</t>
  </si>
  <si>
    <t>主要负责企业生产的产品的售后服务</t>
  </si>
  <si>
    <t>024-31224102</t>
  </si>
  <si>
    <t>辽宁一冷气调冷藏设备有限公司</t>
  </si>
  <si>
    <t>果蔬用气调设备、控氮注氮防火设备的设计制造安装与销售；制冷冷冻和制热应用的涡旋式压缩机、冷凝机组、热泵机组、流体控制元器件设备和冷冻机零部件的制造安装维修与销售。</t>
  </si>
  <si>
    <t>无线电物理</t>
  </si>
  <si>
    <t>白红艳</t>
  </si>
  <si>
    <t>18602486555</t>
  </si>
  <si>
    <t>辽宁伊万斯清洁科技有限公司</t>
  </si>
  <si>
    <t>张志义</t>
  </si>
  <si>
    <t>024-83863070</t>
  </si>
  <si>
    <t>辽宁亿茂服装有限公司</t>
  </si>
  <si>
    <t>基础工作</t>
  </si>
  <si>
    <t>服装设计与工程</t>
  </si>
  <si>
    <t>高霞</t>
  </si>
  <si>
    <t>024-24803465</t>
  </si>
  <si>
    <t>辽宁亿通建设工程有限公司</t>
  </si>
  <si>
    <t>管道工程钢结构工程，水暖地热，工程电子与自控工程，强电与弱电工程。</t>
  </si>
  <si>
    <t>万波</t>
  </si>
  <si>
    <t>13555712712</t>
  </si>
  <si>
    <t>辽宁屹立设计有限公司</t>
  </si>
  <si>
    <t>建设工程设计，测绘服务，建设工程勘察。</t>
  </si>
  <si>
    <t>能吃苦耐劳，有团队精神，积极向上，品质优良。</t>
  </si>
  <si>
    <t>梁青海</t>
  </si>
  <si>
    <t>13940586990</t>
  </si>
  <si>
    <t>辽宁易通石化装备制造有限公司</t>
  </si>
  <si>
    <t>机械加工岗位</t>
  </si>
  <si>
    <t>具有一定工作经验优先，掌握相关专业知识，工作认真。</t>
  </si>
  <si>
    <t>16606319925</t>
  </si>
  <si>
    <t>辽宁逸点网络系统集成有限公司</t>
  </si>
  <si>
    <t>网络工程师信息技术/数字经济类</t>
  </si>
  <si>
    <t>计算机软件、计算机网络、计算机应用技术、信息系统和信息服务等相关专业。</t>
  </si>
  <si>
    <t>18640351916</t>
  </si>
  <si>
    <t>辽宁逸格云天科技有限公司</t>
  </si>
  <si>
    <t>有一定销售能力，学习能力强。</t>
  </si>
  <si>
    <t>有一定的销售能力，抗压能力。</t>
  </si>
  <si>
    <t>齐海峰</t>
  </si>
  <si>
    <t>15840518666</t>
  </si>
  <si>
    <t>辽宁因泰立电子信息有限公司</t>
  </si>
  <si>
    <t>具有一定工作经验优先，掌握相关专业知识，有良好的语言表达能力。</t>
  </si>
  <si>
    <t>024-89460688</t>
  </si>
  <si>
    <t>辽宁胤淇机械制造有限公司</t>
  </si>
  <si>
    <t>操作员：机械设备操作。</t>
  </si>
  <si>
    <t>身体健康，吃苦耐劳，责任心强。</t>
  </si>
  <si>
    <t>王莹</t>
  </si>
  <si>
    <t>13940415200</t>
  </si>
  <si>
    <t>辽宁赢普节能服务有限公司</t>
  </si>
  <si>
    <t>1.全盘财务统筹，资金筹划，部门间财务服务沟通协调；2.上传下达、组织全面预算管理；3.围绕公司目标数据驱动助力部门、公司目标达成。</t>
  </si>
  <si>
    <t>1.学历：大专及以上学历，会计学专业；2.经验：3年以上全盘财务从业经验。有建安类企业从业经验者优先考虑；3.专业技能：具备实务能力，偏重管理能力。</t>
  </si>
  <si>
    <t>辽宁优服科技有限公司</t>
  </si>
  <si>
    <t>主要负责配合销售经理进行销售工作</t>
  </si>
  <si>
    <t>丛晓锋</t>
  </si>
  <si>
    <t>024-23310288</t>
  </si>
  <si>
    <t>辽宁优星科技有限公司</t>
  </si>
  <si>
    <t>通信与信息系统相关专业，有一定经验。</t>
  </si>
  <si>
    <t>024-83894988</t>
  </si>
  <si>
    <t>辽宁有成共创科技有限公司</t>
  </si>
  <si>
    <t>招聘配置、培训开发、绩效考核、薪酬福利、劳动关系管理。</t>
  </si>
  <si>
    <t>制订、实施客户人力资源招聘、职业指导、人力资源和社会保障事务代理、人力资源培训、人才测评、劳务派遣、高级人才寻访、人力资源外包、人力资源管理咨询、人力资源信息软件服务的服务方案。</t>
  </si>
  <si>
    <t>张爱香</t>
  </si>
  <si>
    <t>13889861589</t>
  </si>
  <si>
    <t>让顾客满意，树立企业形象，促进产品销售。</t>
  </si>
  <si>
    <t>辽宁雨果科技有限公司</t>
  </si>
  <si>
    <t>1.负责公司各类会议的组织、安排、服务工作；2.负责公司办公用品的采购、登记、核查管理工作；3.制定办公用品计划，报主任审批；做好每月的分发、调配、保管工作，建全登记制度，做到帐物相符；4.负责公司及现场指挥部办公秩序和环境卫生的监督管理工作。</t>
  </si>
  <si>
    <t>1.态性格积极向上，团队合作意识强、工作积极主动，有耐心和责任心、能够吃苦耐劳；2.有良好的沟通及语言表达能力；3.要求本科学历。</t>
  </si>
  <si>
    <t>雷洋</t>
  </si>
  <si>
    <t>18624028000</t>
  </si>
  <si>
    <t>辽宁禹鑫物资有限公司</t>
  </si>
  <si>
    <t>金属废料和碎屑加工处理、黑色金属铸造、金属材料制造、生产性废旧金属回收、再生资源销售、非金属废料和碎屑加工处理、再生资源加工、再生资源回收。</t>
  </si>
  <si>
    <t>环境与资源保护法学</t>
  </si>
  <si>
    <t>具有较强的语言表达能力，作风正派，能吃苦耐劳，工作可靠，专注，投入。</t>
  </si>
  <si>
    <t>宋玉林</t>
  </si>
  <si>
    <t>18240266460</t>
  </si>
  <si>
    <t>辽宁裕通石化机械仪表有限公司</t>
  </si>
  <si>
    <t>化工产品生产通用工艺人员</t>
  </si>
  <si>
    <t>激光操作员：从事激光切割和焊接。</t>
  </si>
  <si>
    <t>可学徒，有经验薪资另议，偶尔倒班有补助。</t>
  </si>
  <si>
    <t>刘经理</t>
  </si>
  <si>
    <t>18525050525</t>
  </si>
  <si>
    <t>辽宁悦利建设科技发展集团有限公司</t>
  </si>
  <si>
    <t>1.定期更新行业公司档案，维护与意向公司关系，积极开展各种合作；2.整理行业产业链相关公司，对细分方向进行深入研究，挖掘招商和投资机会。</t>
  </si>
  <si>
    <t>有良好的市场判断能力和开拓能力，有较强的市场开发经验。</t>
  </si>
  <si>
    <t>陈恩辉</t>
  </si>
  <si>
    <t>15640097427</t>
  </si>
  <si>
    <t>辽宁云鼎数据科技有限公司</t>
  </si>
  <si>
    <t>完成软件系统模块化的设计方案、文档的编写，软硬件测试。</t>
  </si>
  <si>
    <t>大学本科以上学历，软件工程相关专业。</t>
  </si>
  <si>
    <t>024-31020009</t>
  </si>
  <si>
    <t>辽宁云鼎网络科技有限公司</t>
  </si>
  <si>
    <t>有相关经验优先</t>
  </si>
  <si>
    <t>管理类相关专业毕业</t>
  </si>
  <si>
    <t>024-31556888</t>
  </si>
  <si>
    <t>辽宁云烽电子科技有限公司</t>
  </si>
  <si>
    <t>头脑灵活，身体健康。</t>
  </si>
  <si>
    <t>口齿伶俐</t>
  </si>
  <si>
    <t>林娜</t>
  </si>
  <si>
    <t>13002489016</t>
  </si>
  <si>
    <t>辽宁展拓新能源科技有限公司</t>
  </si>
  <si>
    <t>13898812809</t>
  </si>
  <si>
    <t>辽宁长城计算机系统有限公司</t>
  </si>
  <si>
    <t>1.了解业务部门的发展趋势与人才现状，了解行业和部门的业务特点；2.运用人力资源专业的管理经验为业务部门赋能；3.负责人力资源管理的理念和制度在业务部门的宣传和实施。</t>
  </si>
  <si>
    <t>1.本科以上学历，3年以上招聘管理或人力资源管理工作经验；2.年龄在35周岁以下；3.具有良好的业务理解力和洞察力，能够从外部市场+内部业务角度考虑，提供HR工作的解决方案；4.有人力资源相关证书优先；5.具有丰富的人才渠道资源。</t>
  </si>
  <si>
    <t>温智</t>
  </si>
  <si>
    <t>024-45548965</t>
  </si>
  <si>
    <t>辽宁昭融瑞合工业数据有限公司</t>
  </si>
  <si>
    <t>李波</t>
  </si>
  <si>
    <t>18611583222</t>
  </si>
  <si>
    <t>辽宁哲勤科技有限公司</t>
  </si>
  <si>
    <t>负责日常行政和人事工作</t>
  </si>
  <si>
    <t>具有很好的沟通协调，组织调配和写作能力。</t>
  </si>
  <si>
    <t>张苗苗</t>
  </si>
  <si>
    <t>13889317424</t>
  </si>
  <si>
    <t>辽宁振昌智能电气设备有限公司</t>
  </si>
  <si>
    <t>负责工厂电气设备日常点检、维修、保养。</t>
  </si>
  <si>
    <t>专科，机电一体化、电气自动化等相关专业有电工证，持证上岗；可接受倒班；有相关工作经验优先。</t>
  </si>
  <si>
    <t>石黎明</t>
  </si>
  <si>
    <t>024-83863326</t>
  </si>
  <si>
    <t>辽宁正鸿建筑工程有限公司</t>
  </si>
  <si>
    <t>负责HR的日常工作</t>
  </si>
  <si>
    <t>能够适应高强度的工作环境</t>
  </si>
  <si>
    <t>刘爱枝</t>
  </si>
  <si>
    <t>13386874073</t>
  </si>
  <si>
    <t>辽宁正新电力设计有限公司</t>
  </si>
  <si>
    <t>张建军</t>
  </si>
  <si>
    <t>024-23135871</t>
  </si>
  <si>
    <t>培训专员/经理/主管</t>
  </si>
  <si>
    <t>辽宁直连高层供暖技术有限公司</t>
  </si>
  <si>
    <t>生态环境管理/检测工程师</t>
  </si>
  <si>
    <t>环境科学</t>
  </si>
  <si>
    <t>环境科学相关专业</t>
  </si>
  <si>
    <t>024-25622017</t>
  </si>
  <si>
    <t>辽宁智慧科技有限公司</t>
  </si>
  <si>
    <t>通信与信息系统专业</t>
  </si>
  <si>
    <t>13624925899</t>
  </si>
  <si>
    <t>辽宁智维科技有限公司</t>
  </si>
  <si>
    <t>负责软件系统安装部署、配置调试、运行测试等工作；负责软件系统的交付工作，包括：需求分析、功能设计、使用操作、系统维护、用户培训等工作；负责编制项目实施文档，对项目进行管理与协调，定期监控并汇报现场情况，以及项目验收工作。</t>
  </si>
  <si>
    <t>较强的学习能力，良好的问题分析和解决能力，工作积极主动，责任心强；具备较强的沟通能力，良好的团队合作精神和自我管理能力；良好的适应能力和抗压能力，适应经常出差，全年6个月以上，每次至少1个月。</t>
  </si>
  <si>
    <t>周东</t>
  </si>
  <si>
    <t>18240484883</t>
  </si>
  <si>
    <t>辽宁中亨高速交通信息服务有限公司</t>
  </si>
  <si>
    <t>信息技术/数字经济类程序员</t>
  </si>
  <si>
    <t>13352465339</t>
  </si>
  <si>
    <t>辽宁中科宇遥科技有限责任公司</t>
  </si>
  <si>
    <t>孙丽英</t>
  </si>
  <si>
    <t>13889889269</t>
  </si>
  <si>
    <t>辽宁中冉信息技术服务有限公司</t>
  </si>
  <si>
    <t>从事信息通信网络运行维护、系统管理等工作的人员。</t>
  </si>
  <si>
    <t>张瑞敏</t>
  </si>
  <si>
    <t>024-23906089</t>
  </si>
  <si>
    <t>了解多种安全攻防技术</t>
  </si>
  <si>
    <t>了解主流unix/linux、windows平台的设计、实施工作，了解主流数据库管理、网络、存储技术及相关平台的实施工作、能用SHELL编写相关脚本、了解SQL注入、跨站脚本攻击。</t>
  </si>
  <si>
    <t>辽宁中晟华清科技有限公司</t>
  </si>
  <si>
    <t>从事焊接、切割作业，主要为氩弧焊；辅助机械装配、设备安装、运行、维护、测试，产品工艺测试，包含野外或外地现场作业，参与设备的各种加工工艺实施。</t>
  </si>
  <si>
    <t>持有特种作业操作证（IC卡）——熔化焊接及热切割作业；熟练掌握钨极氩弧焊，有焊工三级（高级）或以上级别职业资格证书优先；持有压力容器作业证——GTAW（氩弧焊），SMAW（手工焊），FeⅣ（四类铁）优先。</t>
  </si>
  <si>
    <t>宋振花</t>
  </si>
  <si>
    <t>024-81836616</t>
  </si>
  <si>
    <t>公司产品的改进、创新与不断完善：工作中要求有计划性、创新性；设计方案要求安全性、可行性、美观性，参与产品的试制、调试、转产工作；解决产品生产组装过程中的技术问题；编写相关技术文档、产品说明书及相关的工艺文件：要求规范，并做好相关文件存档工作。</t>
  </si>
  <si>
    <t>熟悉公司产品的制造工艺、加工工艺；熟悉公司产品的整体设计方案，对材质有相当的了解，具有一定的审美观和创新思维，熟练应用Pro/E.UG、AutoCAD等应用软件，精通电气控制理论；熟练操作办公软件。</t>
  </si>
  <si>
    <t>负责本公司仓库的日常管理工作，建立库管相应的制度及工作流程，并维护相关报表；部分标准品的采购；工厂采购备用金的管理及相关账务；对工作中的不合理流程及异常情况及时向上级反馈；协助生产车间安全隐患自查；所在工作场所的安全生产。</t>
  </si>
  <si>
    <t>大学本科学历；熟悉Office软件；熟练掌握Access软件优先；工作细致、认真负责，具有独立工作能力和团队合作精神；语言表达清晰，思维缜密、有条理，态度积极主动、认真负责；能承受一定的工作压力，能适应较长时间的加班；有驾驶经验优先。</t>
  </si>
  <si>
    <t>辽宁中岩环保科技有限公司</t>
  </si>
  <si>
    <t>15927489087</t>
  </si>
  <si>
    <t>辽宁中野科技实业发展有限公司</t>
  </si>
  <si>
    <t>沈秀平</t>
  </si>
  <si>
    <t>024-89789406</t>
  </si>
  <si>
    <t>辽宁中邮物流有限责任公司</t>
  </si>
  <si>
    <t>1.项目客户服务质量监督、及日常事务跟进；2.项目客户需求的传达及实施进度跟进；3.客户后期日常关系维护；4.领导交办其它工作事宜。</t>
  </si>
  <si>
    <t>1.大专以上学历，专业不限，男女不限；2.良好的语言表达和人际沟通能力；3.具有较强文案写作能力，熟练应用常用办公软件；4.有项目跟单工作经验优先（有驾照）。</t>
  </si>
  <si>
    <t>吴先生</t>
  </si>
  <si>
    <t>024-67916955</t>
  </si>
  <si>
    <t>辽宁中正信合检测认证有限公司</t>
  </si>
  <si>
    <t>负责认证审核运营管理、合同评审；审核方案的策划和过程变更管理及批准；审核效果调查和回访；各类审核员的管理和考核；负责与检查/核查活动有关的文件的编制和修订；负责本部门相关认证风险的识别、监管及控制、外部业务沟通、信息交流等管理工作。</t>
  </si>
  <si>
    <t>5年以上工作经验</t>
  </si>
  <si>
    <t>王帅霖</t>
  </si>
  <si>
    <t>024-31803056</t>
  </si>
  <si>
    <t>组织实施新产品的研发，并组织完成新认证领域申报资料的编制及申报工作；组织完成研发项目相关文件的编制工作；归纳整理研究成果及相关资料，做好新成果的推广应用、培训、试行、实施与成果验收等工作，组织解决试行过程中的相关问题。</t>
  </si>
  <si>
    <t>负责认证、管理咨询、培训等业务的客户开拓、维护，落实经营指标；关注相关市场竞争信息及法规动态；分析客户对认证、咨询、培训等需求，并及时反馈；相关项目的组织实施，不断提升其服务质量；配合部门完成归档、统计等管理工作。</t>
  </si>
  <si>
    <t>辽宁忠农富邦牧业科技有限责任公司</t>
  </si>
  <si>
    <t>畜牧师/兽医师</t>
  </si>
  <si>
    <t>牧场兽医</t>
  </si>
  <si>
    <t>农学类</t>
  </si>
  <si>
    <t>有兽医资格证，有国从事或实习经验。</t>
  </si>
  <si>
    <t>韩忠玉</t>
  </si>
  <si>
    <t>024-89309918</t>
  </si>
  <si>
    <t>辽宁众汇联创科技有限公司</t>
  </si>
  <si>
    <t>1.负责产品相关模块开发、单元测试、维护等工作；2.参与产品需求的讨论和设计、提供完整解决方案；3.负责系统的性能和架构的持续优化，解决线上问题。</t>
  </si>
  <si>
    <t>Java知识扎实，熟悉Java线程、IQ、并发工具包。熟悉Spring、SpringMVC、Mybatis、Springboot、SpringCloud等主流框架和原理。熟悉Git、Maven、SQL，有MySQL或Oracle使用经验。</t>
  </si>
  <si>
    <t>鲁苏婉</t>
  </si>
  <si>
    <t>024-31683896</t>
  </si>
  <si>
    <t>辽宁众信同行软件开发有限公司</t>
  </si>
  <si>
    <t>1.承担上位机软件开发任务2.完成软件系统模块化的设计方案、文档的编写，软硬件测试3.对调试中出现的软件问题进行跟踪、汇总。</t>
  </si>
  <si>
    <t>软件工程学科相关专业，有一定经验</t>
  </si>
  <si>
    <t>13842099696</t>
  </si>
  <si>
    <t>辽宁众友饲料有限公司</t>
  </si>
  <si>
    <t>1.负责公司产品的销售及推广；2.根据市场营销计划，完成部门销售指标；3.开拓新市场，发展新客户，增加产品销售范围；4.负责辖区市场信息的收集及竞争对手的分析。</t>
  </si>
  <si>
    <t>1.市场营销等相关专业；2.1-2年以上销售行业工作经验，业绩突出者优先；3.反应敏捷、表达能力强，具有较强的沟通能力及交际技巧，具有亲和力；4.具备一定的市场分析及判断能力，良好的客户服务意识。</t>
  </si>
  <si>
    <t>024-87722567</t>
  </si>
  <si>
    <t>负责日常会计处理、财务核算、保证费用核对及时、准确、原始凭证审核/财务凭证的录入、整理及归档/对外报送相关统计报表/财税相关业务办理。</t>
  </si>
  <si>
    <t>1-3年工作经验工作细心、沟通能力强、责任心强，具有较强的综合素质，有会计相关证书优先，熟练使用办公软件。</t>
  </si>
  <si>
    <t>辽勤集团辽宁友谊国宾馆酒店管理有限公司</t>
  </si>
  <si>
    <t>餐饮服务</t>
  </si>
  <si>
    <t>吃苦耐劳</t>
  </si>
  <si>
    <t>张思佳</t>
  </si>
  <si>
    <t>13654142998</t>
  </si>
  <si>
    <t>龙成云财会软件开发有限公司</t>
  </si>
  <si>
    <t>会计专业并大专及以上学历，具备2年以上从业经历。</t>
  </si>
  <si>
    <t>会计助理</t>
  </si>
  <si>
    <t>刘子龙</t>
  </si>
  <si>
    <t>13940122448</t>
  </si>
  <si>
    <t>鲁迅美术学院艺术工程总公司</t>
  </si>
  <si>
    <t>初级会计证及以上</t>
  </si>
  <si>
    <t>郝鑫</t>
  </si>
  <si>
    <t>024-23931343</t>
  </si>
  <si>
    <t>蒙牛乳业（沈阳）有限责任公司</t>
  </si>
  <si>
    <t>通过个人专业优势及过程学习，改善提升所在团队业绩指标，达成及各项工作开展；培养期结束后输出满足智能制造、效率，智慧化工厂需求的基层技术骨干储备。</t>
  </si>
  <si>
    <t>统招及本科以上学历；机电一体化、机械设计制造及其自动化、机械工程、电气自动化等相关专业。</t>
  </si>
  <si>
    <t>13654069997</t>
  </si>
  <si>
    <t>铭汉（沈阳）机电有限公司</t>
  </si>
  <si>
    <t>1.参与机械开发设计工作、设计评审、设计验证和设计确认；2.负责机器人机械本体，包括关节结构、外形结构等的设计、开发工作。</t>
  </si>
  <si>
    <t>机械设计制造专业，本科及以上学历，具有5年以上相关工作经验。</t>
  </si>
  <si>
    <t>邓女士</t>
  </si>
  <si>
    <t>15040013856</t>
  </si>
  <si>
    <t>浦项（辽宁）汽车配件制造有限公司</t>
  </si>
  <si>
    <t>开发新客户、原有客户拜访扩大合作。</t>
  </si>
  <si>
    <t>有过经验</t>
  </si>
  <si>
    <t>徐荣基</t>
  </si>
  <si>
    <t>024-29875980</t>
  </si>
  <si>
    <t>普勒斯纳(辽宁)节能科技有限公司</t>
  </si>
  <si>
    <t>非金属及制品工程师</t>
  </si>
  <si>
    <t>非金属矿物制品制造</t>
  </si>
  <si>
    <t>具备专业技术水平</t>
  </si>
  <si>
    <t>邱洪伟</t>
  </si>
  <si>
    <t>15524115322</t>
  </si>
  <si>
    <t>普林泽（沈阳）汽车机械动力系统有限公司</t>
  </si>
  <si>
    <t>实习</t>
  </si>
  <si>
    <t>相关专业</t>
  </si>
  <si>
    <t>彼得·卡尔·格哈德·雷默</t>
  </si>
  <si>
    <t>13889197645</t>
  </si>
  <si>
    <t>从事汽车制造类基础岗位操作</t>
  </si>
  <si>
    <t>机械或汽车类专业</t>
  </si>
  <si>
    <t>荣科科技股份有限公司</t>
  </si>
  <si>
    <t>水声工程</t>
  </si>
  <si>
    <t>1.男，33—45岁，有驾照，实际驾龄3年以上；2.能适应短途出差进行现场测绘及检查指导工作；3.有重型机械行业或在北方重工从事过技术工作者优先录用。</t>
  </si>
  <si>
    <t>冯艳爽</t>
  </si>
  <si>
    <t>13804991911</t>
  </si>
  <si>
    <t>赛夫特液压技术（沈阳）有限公司</t>
  </si>
  <si>
    <t>1.销售人员职位，负责其功能领域内主要目标和计划；2.通过公司培训后能对客户提供专业的技术咨询；3.了解和发掘客户需求及购买愿望，介绍自己产品的优点和特色；4.收集潜在客户资料；5.根据客户的情况不定时出差。</t>
  </si>
  <si>
    <t>市场营销等相关专业优先；有无销售经验皆可，业绩突出者优先；性格外向、反应敏捷、表达能力强，具有较强的沟通能力及交际技巧，具有亲和力；具备一定的市场分析及判断能力，良好的客户服务意识；有责任心，能承受较大的工作压力。</t>
  </si>
  <si>
    <t>马书秋</t>
  </si>
  <si>
    <t>15002425021</t>
  </si>
  <si>
    <t>赛莱默水处理系统（沈阳）有限公司</t>
  </si>
  <si>
    <t>工艺工程师：负责公司生产过程中的相关技术工作，按规定时间协助订单部门完成工艺路线制定及系统输入；以精益的原则设计合理有效的生产布局与生产流程并对现有布局与流程进行优化改善；解决生产过程中出现的各种技术问题；保证公司新产品试制过程顺利进行。</t>
  </si>
  <si>
    <t>流体力学</t>
  </si>
  <si>
    <t>机械或相关专业，五年以上加工制造业技术岗位工作经验，精通机械专业，及机加装配工艺知识。</t>
  </si>
  <si>
    <t>刘丽志</t>
  </si>
  <si>
    <t>024-25263043</t>
  </si>
  <si>
    <t>三橡股份有限公司</t>
  </si>
  <si>
    <t>1.负责在直接上级领导下，有效履行工作职责；2.负责实施辖区内的环境卫生作业质量管理、突发事件处理、员工关系处理；3.负责根据日常工作规律和特点，适时提出意见和建议。</t>
  </si>
  <si>
    <t>生物学学科</t>
  </si>
  <si>
    <t>1.熟悉政府城管、环卫业务的工作流程，了解环卫保洁作业标准优先考虑；2.能够吃苦耐劳、爱岗敬业，热爱环卫事业，会开车优先考虑；3.具有良好的协调能力、沟通能力，能够妥善处理各种突发问题。</t>
  </si>
  <si>
    <t>唐文明</t>
  </si>
  <si>
    <t>024-89301012</t>
  </si>
  <si>
    <t>三一众泰辽宁热能有限公司</t>
  </si>
  <si>
    <t>身体健康，工作认真，服从领导安排。</t>
  </si>
  <si>
    <t>有相关工作经验者优先考虑</t>
  </si>
  <si>
    <t>13674184358</t>
  </si>
  <si>
    <t>申雅密封件（沈阳）有限公司</t>
  </si>
  <si>
    <t>相关专业本科</t>
  </si>
  <si>
    <t>诺盖勒·蒙拉恩里克</t>
  </si>
  <si>
    <t>024-31532560</t>
  </si>
  <si>
    <t>基础操作</t>
  </si>
  <si>
    <t>沈阳埃迪尔密封件制造有限公司</t>
  </si>
  <si>
    <t>1.负责新产品开发进度管控；2.负责开发试作与问题点对策；3.负责量产转移，问题点处理。</t>
  </si>
  <si>
    <t>材料加工工程</t>
  </si>
  <si>
    <t>1.全日制本科以上学历；2.具备较强的学习能力、具备较强的团队协作能力。</t>
  </si>
  <si>
    <t>刘刚</t>
  </si>
  <si>
    <t>024-29322223</t>
  </si>
  <si>
    <t>沈阳埃斯莫自动化技术有限公司</t>
  </si>
  <si>
    <t>负责工程中主要功能的代码实现</t>
  </si>
  <si>
    <t>本科以上学历，相关工作经验。</t>
  </si>
  <si>
    <t>许成铁</t>
  </si>
  <si>
    <t>18624006558</t>
  </si>
  <si>
    <t>沈阳艾创机器人科技有限公司</t>
  </si>
  <si>
    <t>1.开拓新市场，发展新客户，增加产品销售范围；2.负责辖区市场信息的收集及分析；3.负责销售区域内销售活动的策划和执行，完成销售任务；4.管理维护客户关系以及客户的长期战略合作计划。</t>
  </si>
  <si>
    <t>本科以上学历，市场营销相关专业。</t>
  </si>
  <si>
    <t>石林</t>
  </si>
  <si>
    <t>13500737683</t>
  </si>
  <si>
    <t>沈阳艾尔泰克精密仪器有限公司</t>
  </si>
  <si>
    <t>负责公司产品(车库、仓储、agv等)的机械设计。</t>
  </si>
  <si>
    <t>努力学习、刻苦钻研、熟练操作、精心施工、献心盾构，能以高度的责任心和工作热情投入工作。</t>
  </si>
  <si>
    <t>曲学涛</t>
  </si>
  <si>
    <t>13898148856</t>
  </si>
  <si>
    <t>沈阳艾克申机器人技术开发有限责任公司</t>
  </si>
  <si>
    <t>1.维护并提高阿里巴巴国际站平台的爆点反以及有效询盘数量等数据；2.负责阿里巴巴国际站优化店铺及商品排名；包括店铺优化，搜索排名和产品优化，管理橱窗产品；3.负责P4P直通车关键词选择，出价，相关数据统计、分析、优化，提高直通车转化率。</t>
  </si>
  <si>
    <t>1.熟悉阿里巴巴国际运营管理、平台操作及规则，英语四级及以上；2.对跨境电商有浓厚的兴趣者；3.认可电子商务平台，具有上进心，工作认真，责任心强；4.熟悉阿里巴巴国际站平台操作和规则。</t>
  </si>
  <si>
    <t>迟冬萍</t>
  </si>
  <si>
    <t>024-83685000</t>
  </si>
  <si>
    <t>沈阳艾立特自动化工程有限公司</t>
  </si>
  <si>
    <t>自动化工程师</t>
  </si>
  <si>
    <t>机械制造及其自动化相关专业</t>
  </si>
  <si>
    <t>024-25131736</t>
  </si>
  <si>
    <t>沈阳爱迪生科技有限公司</t>
  </si>
  <si>
    <t>机械设备租赁、粘合剂、水性涂料、润滑油、润滑脂、脱模剂清洗剂、橡塑助剂、机器人计算机软硬件及外辅设备、传感器电子产品、元器件实验室设备及用品机械设备、五金交电、冶金设备、消防产品、安保设备、安保器材等销售服务。</t>
  </si>
  <si>
    <t>孟庆志</t>
  </si>
  <si>
    <t>18842360922</t>
  </si>
  <si>
    <t>沈阳爱尔泰医疗科技有限公司</t>
  </si>
  <si>
    <t>1.机械相关专业，能看懂机械图纸，会电脑，会使用机械检测工具；2.能吃苦，学习能力强，具有高度的工作热情和良好的团队合作精神。</t>
  </si>
  <si>
    <t>黄春霞</t>
  </si>
  <si>
    <t>15940066491</t>
  </si>
  <si>
    <t>沈阳爱科斯科技有限公司</t>
  </si>
  <si>
    <t>机械设计：负责真空设备及其配件等图纸的绘图工作。</t>
  </si>
  <si>
    <t>机械及相关专业专科以上学历，应届、往届均可，熟练应用CAD、CAXA作图软件，有真空设备行业经验者优先录用。</t>
  </si>
  <si>
    <t>王君</t>
  </si>
  <si>
    <t>024-88863335</t>
  </si>
  <si>
    <t>沈阳爱乐盟工程顾问有限公司</t>
  </si>
  <si>
    <t>测绘工程师</t>
  </si>
  <si>
    <t>3年工作经验以上</t>
  </si>
  <si>
    <t>马莹</t>
  </si>
  <si>
    <t>18540100270</t>
  </si>
  <si>
    <t>测量工程师</t>
  </si>
  <si>
    <t>5年测量工程师经验</t>
  </si>
  <si>
    <t>沈阳爱新觉罗祖家坊酒业有限公司</t>
  </si>
  <si>
    <t>酒制品生产，食品经营，酒类经营，食品经营，粮食加工食品生产，餐饮服务，旅游业务，住宿服务，食品经营（销售预包装食品），谷物种植，豆类种植，谷物销售，农产品的生产、销售、加工、运输、贮藏及其他相关服务，农副产品销售，豆及薯类销售</t>
  </si>
  <si>
    <t>爱新觉罗祖忱</t>
  </si>
  <si>
    <t>024-87031111</t>
  </si>
  <si>
    <t>沈阳爱哲科技有限公司</t>
  </si>
  <si>
    <t>刘方江</t>
  </si>
  <si>
    <t>15640064888</t>
  </si>
  <si>
    <t>沈阳安丰电子工程有限公司</t>
  </si>
  <si>
    <t>建筑工程设计师</t>
  </si>
  <si>
    <t>要求建筑学相关专业，副高级以上职称。单位用人标准为唯新至强，唯才至用，唯信至高，唯勤至远。</t>
  </si>
  <si>
    <t>孙吉兴</t>
  </si>
  <si>
    <t>024-62669388</t>
  </si>
  <si>
    <t>沈阳安控电气科技有限公司</t>
  </si>
  <si>
    <t>负责根据项目信息或客户要求，绘制专业的电气原理图。</t>
  </si>
  <si>
    <t>负责设计电气安装施工的布局图、安装图和工艺要求文件，各类电气元件和器材的采购技术文件。</t>
  </si>
  <si>
    <t>赵奕</t>
  </si>
  <si>
    <t>13897917942</t>
  </si>
  <si>
    <t>沈阳奥博森科技有限公司</t>
  </si>
  <si>
    <t>本科以上学历，计算机相关专业。</t>
  </si>
  <si>
    <t>房艳峰</t>
  </si>
  <si>
    <t>13842025983</t>
  </si>
  <si>
    <t>沈阳奥吉娜化工有限公司</t>
  </si>
  <si>
    <t>化纤工程师</t>
  </si>
  <si>
    <t>1.跟进纱线开发进度，能主动与客人做交流，沟通安排好纱线样品研发、推荐等工作，配合完成客户询盘；2.全面跟进和处理大货纱线在生产过程中出现的货期和品质问题、打色、样品确认等。</t>
  </si>
  <si>
    <t>魏国平</t>
  </si>
  <si>
    <t>15809882453</t>
  </si>
  <si>
    <t>沈阳奥吉娜药业有限公司</t>
  </si>
  <si>
    <t>招标专员</t>
  </si>
  <si>
    <t>1.负责全国现有招标平台管理与维护；2.负责跨省级集中采购招标管理工作；3.负责药品内勤的管理工作；4.负责日常报表、数据的整理核对工作；5.完成公司交办事项。</t>
  </si>
  <si>
    <t>1.药学相关专业；2.有医药行业招标相关工作经验；3.吃苦耐劳，有良好的学习能力，沟通协调能力，适应能力和抗压能力；4.有2年工作经验，本科学。</t>
  </si>
  <si>
    <t>024-89892244</t>
  </si>
  <si>
    <t>沈阳百事可乐饮料有限公司</t>
  </si>
  <si>
    <t>负责品牌策略到推广规划以及追踪执行：1.承接本部品牌/市场年/季度策略，转换成省公司品牌策略及推广规划并追踪执行；2.品牌年度销量额预算制定、费用规划及损益管理。</t>
  </si>
  <si>
    <t>1.本科含以上学历，市场营销、工商管理、国际经济与贸易、广告学等专业优先；2.对数据敏感，具有良好的EXCEL基础，有规划能力执行力强。</t>
  </si>
  <si>
    <t>姜克良</t>
  </si>
  <si>
    <t>18841098730</t>
  </si>
  <si>
    <t>沈阳百亚科技有限公司</t>
  </si>
  <si>
    <t>15802471952</t>
  </si>
  <si>
    <t>沈阳宝驹汽车传动系统有限公司</t>
  </si>
  <si>
    <t>前期质量工程师：了解TS五大工具，QC七大手法，能够看懂数模，了解GD&amp;T公差，做过控制计划、FEMA等。</t>
  </si>
  <si>
    <t>一般力学与力学基础</t>
  </si>
  <si>
    <t>掌握IATF16949质量管理体系相关知识，有汽车行业经验优先。</t>
  </si>
  <si>
    <t>于波</t>
  </si>
  <si>
    <t>024-25195032</t>
  </si>
  <si>
    <t>沈阳宝隆飞机零部件有限公司</t>
  </si>
  <si>
    <t>024-86672869</t>
  </si>
  <si>
    <t>沈阳宝思乐机械设备有限公司</t>
  </si>
  <si>
    <t>机械工程师机械/制造类</t>
  </si>
  <si>
    <t>机械电子工程相关专业</t>
  </si>
  <si>
    <t>18940062280</t>
  </si>
  <si>
    <t>沈阳宝通铁路工程有限公司</t>
  </si>
  <si>
    <t>建筑工程师</t>
  </si>
  <si>
    <t>工作经验1年，大学本科。</t>
  </si>
  <si>
    <t>刘宝奎</t>
  </si>
  <si>
    <t>024-23878868</t>
  </si>
  <si>
    <t>沈阳保力威防护技术装备有限公司</t>
  </si>
  <si>
    <t>能适应短途出差进行现场测绘及检查指导工作；有重型机械行业或在北方重工从事过技术工作者优先录用。</t>
  </si>
  <si>
    <t>詹涛</t>
  </si>
  <si>
    <t>024-31018647</t>
  </si>
  <si>
    <t>沈阳保祺消防工程有限公司</t>
  </si>
  <si>
    <t>质量/计量/标准化工程师检验、检测和计量服务人员。</t>
  </si>
  <si>
    <t>检测技术与自动化装置相关专业，有经验。</t>
  </si>
  <si>
    <t>13386868862</t>
  </si>
  <si>
    <t>沈阳北方防爆股份有限公司</t>
  </si>
  <si>
    <t>负责防爆产品的设计和选型；负责组织电气防爆箱的组装；负责防爆产品质量检验。</t>
  </si>
  <si>
    <t>熟悉国家防爆电气行业标准（GB3836系列），懂得国际IECEX或者ATEX行业标准者优先熟悉防爆产品生产工艺，有过独立防爆产品送检经验者优先。</t>
  </si>
  <si>
    <t>金源</t>
  </si>
  <si>
    <t>024-89160555</t>
  </si>
  <si>
    <t>沈阳北方塑力电缆制造有限公司</t>
  </si>
  <si>
    <t>电线、电缆制造；电线、电缆及附件、机械电子设备销售。</t>
  </si>
  <si>
    <t>季强</t>
  </si>
  <si>
    <t>13889208822</t>
  </si>
  <si>
    <t>沈阳北方重矿机器制造有限公司</t>
  </si>
  <si>
    <t>李景钢</t>
  </si>
  <si>
    <t>024-89715000</t>
  </si>
  <si>
    <t>质检</t>
  </si>
  <si>
    <t>沈阳北联喜鹊电影有限公司</t>
  </si>
  <si>
    <t>袁博佳</t>
  </si>
  <si>
    <t>15710577369</t>
  </si>
  <si>
    <t>平面设计</t>
  </si>
  <si>
    <t>协助设计师或艺术总监完成公司日常任务安排，包括平面广告设计、网页设计、静态页面等工作。</t>
  </si>
  <si>
    <t>艺术学类</t>
  </si>
  <si>
    <t>沈阳北碳密封有限公司</t>
  </si>
  <si>
    <t>钳工必须从事泵装配工作经验5年以上，独立完成整机泵装配工作，电工必须持电工证上岗，年龄在55岁以下，身体健康，懂得电器控制系统的优先录用。</t>
  </si>
  <si>
    <t>钳工必须从事泵装配工作经验5年以上，年龄在55岁以下，身体健康，懂得电器控制系统的优先录用。</t>
  </si>
  <si>
    <t>崔正军</t>
  </si>
  <si>
    <t>15140018956</t>
  </si>
  <si>
    <t>电焊、氩弧焊、气保焊都会的，识图、会用各种切割机下料、卷板机做型年龄50岁以下身体健康，家住浑南优先录用。</t>
  </si>
  <si>
    <t>年龄50岁以下身体健康，家住浑南优先录用。</t>
  </si>
  <si>
    <t>压缩机设计、机械密封设计。</t>
  </si>
  <si>
    <t>男，（优秀女也可以），年龄30-50，优秀人材年龄不限，已婚，从事机械设计技术工作5年以上，适合短期不定期出差服务，具有良好沟通协调能力，具有一定的动手能力，熟练掌握设计软件，从事过压缩机设计、机械密封设计者优先。</t>
  </si>
  <si>
    <t>沈阳北腾化工机械有限公司</t>
  </si>
  <si>
    <t>机械设备销售</t>
  </si>
  <si>
    <t>吕祥栋</t>
  </si>
  <si>
    <t>13940259778</t>
  </si>
  <si>
    <t>沈阳北兴铁路器材制造有限公司</t>
  </si>
  <si>
    <t>电子器件制造原</t>
  </si>
  <si>
    <t>会简单的制造</t>
  </si>
  <si>
    <t>毛利</t>
  </si>
  <si>
    <t>13236748880</t>
  </si>
  <si>
    <t>沈阳北亚饮品机械有限公司</t>
  </si>
  <si>
    <t>1.认真贯彻执行公司销售管理规定和实施细则，努力提高自身业务水平；2.用心完成规定或承诺的销售量指标，为客户带给主动热情满意周到的服务，并配合销售代表番禺销售代表的工作；3.用心发展新客户与客户持续良好的关系和持久的联系，不断开拓业务渠道。</t>
  </si>
  <si>
    <t>周成钢</t>
  </si>
  <si>
    <t>13904039669</t>
  </si>
  <si>
    <t>沈阳北阳电缆制造有限责任公司</t>
  </si>
  <si>
    <t>1.根据销售计划和目标，负责公司电缆产品的销售工作，完成销售任务；2.参与商务谈判，签署销售合同并跟踪项目实施服务过程。</t>
  </si>
  <si>
    <t>1.大专及以上学历，专业不限；2.1年以上销售行业工作经验；3.电力、电缆、设备、建材、建筑、钢材、设备类行业优先。</t>
  </si>
  <si>
    <t>赵女士</t>
  </si>
  <si>
    <t>024-62833089</t>
  </si>
  <si>
    <t>沈阳北阳氟塑料有限公司</t>
  </si>
  <si>
    <t>1.负责公司产品的销售及推广；2.根据市场营销计划，完成部门销售指标；3.开拓新市场，发展新客户，增加产品销售范围。</t>
  </si>
  <si>
    <t>王昳</t>
  </si>
  <si>
    <t>15802412683</t>
  </si>
  <si>
    <t>沈阳北真真空科技有限公司</t>
  </si>
  <si>
    <t>13998872066</t>
  </si>
  <si>
    <t>沈阳贝比星教育科技有限公司</t>
  </si>
  <si>
    <t>艺术学类相关专业</t>
  </si>
  <si>
    <t>15840377478</t>
  </si>
  <si>
    <t>沈阳贝佳斯科技有限公司</t>
  </si>
  <si>
    <t>信息技术/数字经济类网络工程师</t>
  </si>
  <si>
    <t>系统工程</t>
  </si>
  <si>
    <t>计算机软件、计算机网络、计算机应用技术、信息系统和信息服务等相关专业。有工作经验。</t>
  </si>
  <si>
    <t>024-31882371</t>
  </si>
  <si>
    <t>沈阳贝特瑞科技有限公司</t>
  </si>
  <si>
    <t>1.安全运维方案实施工作，处理相关故障和疑难问题，编制问题汇总报告；2.网络监控和应急响应工作，实施安全扫描评估；3.日常系统安全维护及安全监控工作，提供IT软硬件安全方面的服务和支持。</t>
  </si>
  <si>
    <t>熟悉TCP/IP协议、路由交换的基本概念，能熟练掌握路由器、交换机、VPN的配置方法，熟练使用基本网络检查工具；熟悉zabbix监控者优先；具备系统漏洞扫描、安全加固等实战经验者优先。</t>
  </si>
  <si>
    <t>李广达</t>
  </si>
  <si>
    <t>024-22562833</t>
  </si>
  <si>
    <t>1.参与制造行业大数据平台项目开发、程序优化等工作；2.根据开发进度和任务分配，完成设计、开发、编程工作；3.编制项目文档与质量记录。</t>
  </si>
  <si>
    <t>1.精通ASP.Net、C#、JavaScript、HTML5、XML及其它相关Web软件技术；2.精通数据库应用SQLSERVER等数据库概念；3.熟悉python、.netCore等技术者优先。</t>
  </si>
  <si>
    <t>沈阳贝欣特铸造工业有限公司</t>
  </si>
  <si>
    <t>了解市场趋势掌握市场动态，积极开拓市场，完成公司销售目标。</t>
  </si>
  <si>
    <t>大专学得以上学历，沟通能力强。</t>
  </si>
  <si>
    <t>安红</t>
  </si>
  <si>
    <t>13066754095</t>
  </si>
  <si>
    <t>沈阳奔晓科技有限公司</t>
  </si>
  <si>
    <t>从事企业会计工作</t>
  </si>
  <si>
    <t>大学本科及以上学历，会计学等相关专业。</t>
  </si>
  <si>
    <t>李桂华</t>
  </si>
  <si>
    <t>18640146337</t>
  </si>
  <si>
    <t>沈阳比斯特泵业制造有限公司</t>
  </si>
  <si>
    <t>泵及真空设备制造泵、真空设备销售阀门、旋塞销售、仪器仪表销售、机械设备销售、电子专用设备销售。</t>
  </si>
  <si>
    <t>沈阳波音饲料有限公司</t>
  </si>
  <si>
    <t>1.负责所辖区域内的销售工作；2.负责区域用户走访和市场调研工作，及时跟踪反馈客户需求及市场信息。</t>
  </si>
  <si>
    <t>熟悉市场情况，具有独立开拓市场能力。具备优秀谈判技巧和交际沟通能力。</t>
  </si>
  <si>
    <t>郝军</t>
  </si>
  <si>
    <t>13998806185</t>
  </si>
  <si>
    <t>沈阳泊钠德科技有限公司</t>
  </si>
  <si>
    <t>1.精通ASP.Net、C#、JavaScript、HTML5、XML及其它相关Web软件技术；2.精通数据库应用SQLSERVER等数据库概念；3.熟悉python、
.netCore等技术者优先。</t>
  </si>
  <si>
    <t>王樯</t>
  </si>
  <si>
    <t>13332489969</t>
  </si>
  <si>
    <t>1.开展安全运维方案实施工作，处理相关故障和疑难问题，编制问题汇总报告；2.开展网络监控和应急反应工作，实施安全扫描评估；3.开展日常系统安全维护及安全监控工作，提供IT软硬件安全方面的服务和支持。</t>
  </si>
  <si>
    <t>1.熟悉Windows、Linux等系统；熟悉主流安全产品，能够完成设备的安装配置及日常维护；2.熟悉TCP/IP协议、路由交换的基本概念，能熟练掌握路由器、交换机、VPN的配置方法，熟练使用基本网络检查工具。</t>
  </si>
  <si>
    <t>沈阳博诚远机械制造有限公司</t>
  </si>
  <si>
    <t>负责项目设备安装管理工作</t>
  </si>
  <si>
    <t>责任心强，有相关工作经验并取得成绩。</t>
  </si>
  <si>
    <t>王志军</t>
  </si>
  <si>
    <t>15998887191</t>
  </si>
  <si>
    <t>沈阳博得交通设备有限公司</t>
  </si>
  <si>
    <t>负责潜在客户开发、老客户维护等工作。</t>
  </si>
  <si>
    <t>大专以上学历，有销售工作经验。</t>
  </si>
  <si>
    <t>刘苏</t>
  </si>
  <si>
    <t>024-25382803</t>
  </si>
  <si>
    <t>沈阳博睿农牧科技有限公司</t>
  </si>
  <si>
    <t>会养殖专业技术人才</t>
  </si>
  <si>
    <t>动物学</t>
  </si>
  <si>
    <t>会养殖技术人才</t>
  </si>
  <si>
    <t>李海东</t>
  </si>
  <si>
    <t>024-87479133</t>
  </si>
  <si>
    <t>沈阳博思远机械制造有限公司</t>
  </si>
  <si>
    <t>电子元件制造人员</t>
  </si>
  <si>
    <t>主要负责制造机械零件</t>
  </si>
  <si>
    <t>024-23461175</t>
  </si>
  <si>
    <t>沈阳博泰生物制药有限公司</t>
  </si>
  <si>
    <t>1.负责销售服务工作，包括制作销售合同，出口单据等相关文件，安排物流发货；2.负责销售国内外展会参展相关工作；3.负责客户服务工作等其它工作。</t>
  </si>
  <si>
    <t>化学工艺</t>
  </si>
  <si>
    <t>1.化学制药相关专业；2.英语4级以上；3.有销售商务工作经验优先。</t>
  </si>
  <si>
    <t>李琳婧</t>
  </si>
  <si>
    <t>024-67920852</t>
  </si>
  <si>
    <t>沈阳博兴亚达科技有限公司</t>
  </si>
  <si>
    <t>有相关工作经验优先，身体健康，工作认真，服从领导安排。</t>
  </si>
  <si>
    <t>024-31135045</t>
  </si>
  <si>
    <t>沈阳博研铁路车辆配件有限公司</t>
  </si>
  <si>
    <t>生产操作工：负责车间生产工作，产品自检。</t>
  </si>
  <si>
    <t>男，50周岁以下，适应倒班。</t>
  </si>
  <si>
    <t>李祥臣</t>
  </si>
  <si>
    <t>13940248736</t>
  </si>
  <si>
    <t>沈阳昌普超硬精密工具有限公司</t>
  </si>
  <si>
    <t>负责公司新品、工艺的技术实验工作并协助项目组组长解决相关的生产技术难题。包括：1.参与公司新品研发；2.解决所负责产品在生产中遇到的各种技术问题，保证生产的顺利运行；3.产品的样品和试验品的准备、分析、检测、试验和管理，出具检测、试验报告。</t>
  </si>
  <si>
    <t>1.全日制本科及以上学历，机械类、材料类相关专业，35岁以下；2.具有良好的沟通能力，抗压能力强；3.具有一定的魄力，稳定性好，有恒稳的事业心。</t>
  </si>
  <si>
    <t>谢玉臣</t>
  </si>
  <si>
    <t>沈阳昌盛电气设备科技有限公司</t>
  </si>
  <si>
    <t>负责产品研发和实验测试</t>
  </si>
  <si>
    <t>大学本科以上理工类专业，本地最好，男女不限，有无经验均可，应届毕业生也可参加，五险一金，人数不限。</t>
  </si>
  <si>
    <t>杨立山</t>
  </si>
  <si>
    <t>024-87756015</t>
  </si>
  <si>
    <t>沈阳晁圣科技有限公司</t>
  </si>
  <si>
    <t>024-81203711</t>
  </si>
  <si>
    <t>沈阳晨光弗泰波纹管有限公司</t>
  </si>
  <si>
    <t>生产操作工：服从安排，按时按量完成当月生产任务、炼胶工，硫化工，成型工等工种。</t>
  </si>
  <si>
    <t>物理化学（含：化学物理</t>
  </si>
  <si>
    <t>石油化工技术、应用化工技术等专业，大专及以上学历，有相关工作经验优先。</t>
  </si>
  <si>
    <t>024-85818303</t>
  </si>
  <si>
    <t>沈阳晨源电气有限公司</t>
  </si>
  <si>
    <t>1.配合车间生产，了解产品；2.合同的执行，产品的售后处理；3.领导安排的其他事项。</t>
  </si>
  <si>
    <t>22-35岁；大专以上学历；有国网合同执行经验或者有电力成套生产设备工作经验者，优先录用。</t>
  </si>
  <si>
    <t>廖伟杰</t>
  </si>
  <si>
    <t>024-31083833</t>
  </si>
  <si>
    <t>沈阳诚伟机械制造有限公司</t>
  </si>
  <si>
    <t>1.协助处理项目现场应用等技术支持工作；2.配合产品技术部做好产品技术归档和支持工作。</t>
  </si>
  <si>
    <t>1.大学本科(含)以上学历；2.具有组织协调沟通能力、执行能力及计划统筹能力。</t>
  </si>
  <si>
    <t>张家荣</t>
  </si>
  <si>
    <t>15009883323</t>
  </si>
  <si>
    <t>沈阳诚信达机械电子设备有限公司</t>
  </si>
  <si>
    <t>智能制造工程师</t>
  </si>
  <si>
    <t>1.跟踪物联网行业相关进展，从海量信息中收集物联网相关信息，包括政府、运营商、制造商的技术和产品策略及进展等；2.参与基于物联网技术对标公司的产品技术布局，研究并提供新技术的解决方案，形成产品及关键技术的研发策略。</t>
  </si>
  <si>
    <t>杨静</t>
  </si>
  <si>
    <t>15640368517</t>
  </si>
  <si>
    <t>沈阳驰弘瑞升测控科技有限公司</t>
  </si>
  <si>
    <t>数控工程师岗位</t>
  </si>
  <si>
    <t>024-82575628</t>
  </si>
  <si>
    <t>沈阳串姐食品有限公司</t>
  </si>
  <si>
    <t>生产经理：1.全面负责车间生产、目标产能；2.负责车间人员培训；3.负责目标产能排产；4.梳理车间制度、流程。</t>
  </si>
  <si>
    <t>食品科学</t>
  </si>
  <si>
    <t>年龄36岁以内，可接受外派。</t>
  </si>
  <si>
    <t>宋俊峰</t>
  </si>
  <si>
    <t>18524470917</t>
  </si>
  <si>
    <t>沈阳创捷科技有限公司</t>
  </si>
  <si>
    <t>有一定工作经验</t>
  </si>
  <si>
    <t>景姣</t>
  </si>
  <si>
    <t>024-23888822</t>
  </si>
  <si>
    <t>沈阳创莱科技有限公司</t>
  </si>
  <si>
    <t>网络与信息安全工程师</t>
  </si>
  <si>
    <t>计算机应用技术相关专业，有经验。</t>
  </si>
  <si>
    <t>13889125618</t>
  </si>
  <si>
    <t>沈阳创普华农业投资有限公司</t>
  </si>
  <si>
    <t>主要负责本公司的业务相关服务工作，具体详谈。</t>
  </si>
  <si>
    <t>18204082665</t>
  </si>
  <si>
    <t>沈阳创微科技有限公司</t>
  </si>
  <si>
    <t>岗位要求：1、具备上位机软件开发经验，熟悉Labview、C、C++程序开发，熟悉QT开发工具的使用；2、熟悉软件开发的主要流程及相关运行标准，可以根据需求完成设计、编码、测试等工作；3、熟悉windows、Linux操作系统、多线程、TCP/IP协议；4、对软件界面开发、ARM嵌入式开发具有丰富经验，具备独立项目实施能力并指导团队进行软件工程开发管理工作者优先。</t>
  </si>
  <si>
    <t>计算机相关专业，本科以上学历。</t>
  </si>
  <si>
    <t>陈亮</t>
  </si>
  <si>
    <t>13504949883</t>
  </si>
  <si>
    <t>沈阳创意力天科技有限公司</t>
  </si>
  <si>
    <t>18802428520</t>
  </si>
  <si>
    <t>沈阳萃华金银珠宝股份有限公司</t>
  </si>
  <si>
    <t>技术员</t>
  </si>
  <si>
    <t>高静</t>
  </si>
  <si>
    <t>024-24867222-8053</t>
  </si>
  <si>
    <t>沈阳嗒嗒科技有限公司</t>
  </si>
  <si>
    <t>负责制定和实施区域销售计划、目标及营销政策。</t>
  </si>
  <si>
    <t>大学本科以上学历，有市场营销、策划工作。</t>
  </si>
  <si>
    <t>杜经理</t>
  </si>
  <si>
    <t>13555816872</t>
  </si>
  <si>
    <t>沈阳达安医学检验所有限公司</t>
  </si>
  <si>
    <t>024-83963057</t>
  </si>
  <si>
    <t>沈阳达伦特真空科技有限公司</t>
  </si>
  <si>
    <t>于锋</t>
  </si>
  <si>
    <t>024-82721058</t>
  </si>
  <si>
    <t>35周岁以下、大专及以上学历。</t>
  </si>
  <si>
    <t>沈阳达因科技有限公司</t>
  </si>
  <si>
    <t>王江红</t>
  </si>
  <si>
    <t>024-62881152</t>
  </si>
  <si>
    <t>沈阳大道物资回收有限公司</t>
  </si>
  <si>
    <t>资源回收利用：废旧金属回收，包装桶制造；再生资源加工、销售。</t>
  </si>
  <si>
    <t>废旧金属回收，包装桶制造；再生资源加工、销售</t>
  </si>
  <si>
    <t>曹胜男</t>
  </si>
  <si>
    <t>沈阳大陆激光工程技术有限公司</t>
  </si>
  <si>
    <t>024-67855265</t>
  </si>
  <si>
    <t>沈阳大陆激光集团有限公司</t>
  </si>
  <si>
    <t>有相关工作经验，具有相关专业资格证。</t>
  </si>
  <si>
    <t>024-67855129</t>
  </si>
  <si>
    <t>沈阳大陆激光技术有限公司</t>
  </si>
  <si>
    <t>沈阳大熊科技有限公司</t>
  </si>
  <si>
    <t>挖掘潜在客户需求谈判、制定和执行销售计划；负责销售合同的签订及销售回款。</t>
  </si>
  <si>
    <t>1.1年以上销售经验，有电销、面销、会销经验者优先；2.具有较强的销售意识、思维敏捷、形象好，气质佳；3.有较强的销售意识、思维敏捷、有良好的开拓进取精神；4.有高度的责任感、能够独立主动的工作。</t>
  </si>
  <si>
    <t>徐凯</t>
  </si>
  <si>
    <t>18940260837</t>
  </si>
  <si>
    <t>沈阳大有软件有限公司</t>
  </si>
  <si>
    <t>负责招聘工作</t>
  </si>
  <si>
    <t>良好外在形象，良好的表达能力。</t>
  </si>
  <si>
    <t>邱登学</t>
  </si>
  <si>
    <t>024-23806660</t>
  </si>
  <si>
    <t>沈阳德恒机械制造有限公司</t>
  </si>
  <si>
    <t>有相关工作经验，具有一定相关专业知识。</t>
  </si>
  <si>
    <t>024-86280070</t>
  </si>
  <si>
    <t>沈阳德机液力传动机械有限公司</t>
  </si>
  <si>
    <t>负责机器人外围设备的开发及技术改进；参与产品样机制作、测试、改进、质量提升、定型等工作。</t>
  </si>
  <si>
    <t>孙明文</t>
  </si>
  <si>
    <t>13604922586</t>
  </si>
  <si>
    <t>沈阳德科智能系统有限公司</t>
  </si>
  <si>
    <t>潘莉</t>
  </si>
  <si>
    <t>024-23351635</t>
  </si>
  <si>
    <t>沈阳德氏冷饮食品有限公司</t>
  </si>
  <si>
    <t>工作人员</t>
  </si>
  <si>
    <t>高中以上，1人（食品专业毕业最好）。</t>
  </si>
  <si>
    <t>张岩</t>
  </si>
  <si>
    <t>024-24829555</t>
  </si>
  <si>
    <t>沈阳德通热喷涂新技术有限公司</t>
  </si>
  <si>
    <t>有相关工作经验优先。</t>
  </si>
  <si>
    <t>14704054411</t>
  </si>
  <si>
    <t>沈阳德信科技有限公司</t>
  </si>
  <si>
    <t>1.主要从事应用软件的开发与维护工作；2.开展针对用户的业务需求、功能规划、数据与流程规范、配置开发、系统部署上线和验收工作。</t>
  </si>
  <si>
    <t>1.国内外知名高校计算机、电子、自动化类相关专业；2.熟练掌握一门高级语言，比如c++，c#，python等；3.熟悉常用的数据结构。</t>
  </si>
  <si>
    <t>姜娜</t>
  </si>
  <si>
    <t>13002495320</t>
  </si>
  <si>
    <t>沈阳德远工程监理有限公司</t>
  </si>
  <si>
    <t>有一定的表达能力跟沟通能力，服从领导安排，完成每一次的本职工作。</t>
  </si>
  <si>
    <t>对工作尽心尽责，做好自己分内该有的工作；无不良嗜好跟不良记录。</t>
  </si>
  <si>
    <t>高双文</t>
  </si>
  <si>
    <t>024-31256857</t>
  </si>
  <si>
    <t>沈阳地铁科技有限公司</t>
  </si>
  <si>
    <t>软件开发人员</t>
  </si>
  <si>
    <t>软件相关经验</t>
  </si>
  <si>
    <t>唐玲玲</t>
  </si>
  <si>
    <t>13940126595</t>
  </si>
  <si>
    <t>沈阳第三热力供暖有限公司</t>
  </si>
  <si>
    <t>1.在安监部部长领导下，负责建立健全公司安全管理制度。督促贯彻执行对安全制度执行情况进行考核监督，严防人身伤亡和设备损坏事故发生；2.定期组织公司内部安全大检查活动，对安全隐患等提出整改意见并采取有效监管措施直至完成整改。</t>
  </si>
  <si>
    <t>1.大专以上学历，热电厂相关专业；2.5年以上热电厂工作经验，3年以上安全管理经验；3.熟悉热电厂安全工作各项内容及流程。</t>
  </si>
  <si>
    <t>吕泽民</t>
  </si>
  <si>
    <t>024-25122295</t>
  </si>
  <si>
    <t>沈阳第三三零一装备制造有限公司</t>
  </si>
  <si>
    <t>精通一种主流PLC的使用，熟练一种上位机组态软件的使用，有codesys经验者更佳。</t>
  </si>
  <si>
    <t>农业电气化与自动化</t>
  </si>
  <si>
    <t>熟练使用软起动器、变频器，熟悉星三角启动、自耦启动等常规回路。</t>
  </si>
  <si>
    <t>郑芳芳</t>
  </si>
  <si>
    <t>15940119820</t>
  </si>
  <si>
    <t>沈阳电机制造有限公司</t>
  </si>
  <si>
    <t>1.参与工程招标工作，提供专业的技术支持；2.编制结构、装配图纸，并指导车间人员按要求操作；3.检查项目的进度、质量、安全，并及时解决装配过程中出现的技术问题；4.根据行业标准客户要求设计生产图纸及编制电气生产所需的主要部件和材料采购计划。</t>
  </si>
  <si>
    <t>机械相关专业，具备专业的电气知识和能力；5年以上设备设计经验，具备低压电气实践能力。</t>
  </si>
  <si>
    <t>王东</t>
  </si>
  <si>
    <t>024-23519397</t>
  </si>
  <si>
    <t>沈阳电力勘测设计院有限责任公司</t>
  </si>
  <si>
    <t>实施运维工程师，配合销售人员推广产品，获取客户需求信息，配合销售人员完成客户技术方案宣讲，产品性能演示工作。</t>
  </si>
  <si>
    <t>本科及以上学历，熟悉开关电源技术、模拟电子技术、电路分析等电力电子专业知识。</t>
  </si>
  <si>
    <t>赵奇志</t>
  </si>
  <si>
    <t>024-23151555</t>
  </si>
  <si>
    <t>沈阳电力线缆有限公司</t>
  </si>
  <si>
    <t>电力电子与电力传动</t>
  </si>
  <si>
    <t>电力电子与电力传动相关专业</t>
  </si>
  <si>
    <t>13700000212</t>
  </si>
  <si>
    <t>沈阳电能建设集团有限公司</t>
  </si>
  <si>
    <t>维修电工。保证公司动力设施系统，包括电力、空调、空压等系统设备良好运行，做好运行记录；认真进行日常巡检，及时发现并排除隐患及故障；确保动力设备运行的品质和效率，同时落实节能措施，降低能耗。</t>
  </si>
  <si>
    <t>有三年以上本岗位工作经验；持维修电工上岗证；工作认真、负责、有责任心，能吃苦耐劳。</t>
  </si>
  <si>
    <t>陈黎皓</t>
  </si>
  <si>
    <t>13940256103</t>
  </si>
  <si>
    <t>沈阳电云科技有限公司</t>
  </si>
  <si>
    <t>负责网络与信息安全软件开发，信息系统运行维护服务。</t>
  </si>
  <si>
    <t>5年以上软件设计、开发经验；有规范化、标准化的代码编写习惯，有良好的沟通能力，有强烈的责任心和团队合作；能适应长期出差。</t>
  </si>
  <si>
    <t>宋建忠</t>
  </si>
  <si>
    <t>13166620938</t>
  </si>
  <si>
    <t>沈阳鼎恒科技有限公司</t>
  </si>
  <si>
    <t>15309850101</t>
  </si>
  <si>
    <t>沈阳鼎辉工业照明科技有限公司</t>
  </si>
  <si>
    <t>17687688876</t>
  </si>
  <si>
    <t>沈阳东大山汇环境科技有限公司</t>
  </si>
  <si>
    <t>设计工程师：负责制作设计技术文件，产品的开发和零部件设计。</t>
  </si>
  <si>
    <t>本科及以上学历，大学英语四级及以上。</t>
  </si>
  <si>
    <t>梁桂平</t>
  </si>
  <si>
    <t>13840461479</t>
  </si>
  <si>
    <t>沈阳东电电力设备开发有限公司</t>
  </si>
  <si>
    <t>协助工程师进行设备功能及参数验证</t>
  </si>
  <si>
    <t>设备安装调试进度跟踪及问题记录反馈负责设备技术资料、设备档案编制归档产品换型调试。</t>
  </si>
  <si>
    <t>付卫烈</t>
  </si>
  <si>
    <t>024-25813191</t>
  </si>
  <si>
    <t>沈阳东电科发科技有限公司</t>
  </si>
  <si>
    <t>1.负责电力工程的施工与安装，对建设工程进行全面的质量、安全和进度管理；2.负责高压变电、配电、UPS等设备的运行维护。</t>
  </si>
  <si>
    <t>1.扎实的电力专业知识和技能，包括电力系统、电力设备、电力电子、电力自动化等方面的知识和技能；2.良好的数理基础和分析能力，能够熟练运用电力学、电磁学、控制理论等知识进行电力系统分析和设计。</t>
  </si>
  <si>
    <t>阮殿敏</t>
  </si>
  <si>
    <t>13082496331</t>
  </si>
  <si>
    <t>沈阳东方宏业仓储设备有限公司</t>
  </si>
  <si>
    <t>1.负责公司产品的销售及推广；2.根据市场营销计划，完成销售指标；3.开拓新市场，发展新客户，增加产品销售范围。</t>
  </si>
  <si>
    <t>13840482888</t>
  </si>
  <si>
    <t>沈阳东方钛业股份有限公司</t>
  </si>
  <si>
    <t>焊工、铆工岗位：严格按照焊接工艺要求施焊。</t>
  </si>
  <si>
    <t>熟练焊接不锈钢钛镍及有色金属</t>
  </si>
  <si>
    <t>黄歧</t>
  </si>
  <si>
    <t>024-24915666</t>
  </si>
  <si>
    <t>依据公司的发展规划，进行市场信息调查及公司形象推广，客户开发及维护，货款及时回收，确保公司销售工作目标的达成。</t>
  </si>
  <si>
    <t>1.学习及思维能力强，悟性高；2.有韧劲儿且勤奋，真诚务实；3.性格外向有亲和力；4.热爱销售工作，抗挫能力强；5.语言表达能力强，待人接物得体。</t>
  </si>
  <si>
    <t>项目经理：依据销售部已下达的合同要求或其它部门需安排生产的任务清单，展开按合同中交货期及质量等条款要求完成对各部门分解计划下达，包括质量计划、安全生产计划等相关计划下达，以及过程点检等系统任务的组织管理工作，直到最终产品完成发货。</t>
  </si>
  <si>
    <t>要求逻辑严密，沟通能力强，亲和力强，具备综合问题处理能力。</t>
  </si>
  <si>
    <t>工艺工程师：依据图纸、技术协议、相关标准等信息，编制产品制造工艺方案，并组织对车间一线等相关人员进行交底，以实现图纸到实物的顺利转化。根据车间及业主外反馈，制定返修处理方案。辅助公司引进新工艺新方法，并进行工作落地。</t>
  </si>
  <si>
    <t>化工过程机械</t>
  </si>
  <si>
    <t>识图能力，沟通能力，学习能力，工艺设计能力，解决简单问题能力。</t>
  </si>
  <si>
    <t>根据公司发展战略，对新产品及新技术进行调研、论证及开发。</t>
  </si>
  <si>
    <t>工作认真细致，语言表达能力良好，具备一定英文阅读能力。</t>
  </si>
  <si>
    <t>沈阳东陵药业股份有限公司</t>
  </si>
  <si>
    <t>应往届均可，需要有高压低压证书！</t>
  </si>
  <si>
    <t>办公电话</t>
  </si>
  <si>
    <t>024-88458003</t>
  </si>
  <si>
    <t>沈阳东能科技有限公司</t>
  </si>
  <si>
    <t>负责公司日常工作管理，后勤等管理工作。</t>
  </si>
  <si>
    <t>可以很好的完成公司日常管理工作和公司领导交代的任务</t>
  </si>
  <si>
    <t>张庆超</t>
  </si>
  <si>
    <t>沈阳东鹏铝塑门窗制造有限公司</t>
  </si>
  <si>
    <t>1.负责对设备、设施检查；2.负责设备日常的安装维护。</t>
  </si>
  <si>
    <t>张锡明</t>
  </si>
  <si>
    <t>024-89363388-811</t>
  </si>
  <si>
    <t>沈阳东歧软件有限公司</t>
  </si>
  <si>
    <t>技术人员</t>
  </si>
  <si>
    <t>正高</t>
  </si>
  <si>
    <t>具有从业经验</t>
  </si>
  <si>
    <t>史广浩</t>
  </si>
  <si>
    <t>15566059721</t>
  </si>
  <si>
    <t>沈阳东启公路工程有限公司</t>
  </si>
  <si>
    <t>建筑材料、装饰材料、电力设备、电线电缆、防火材料、保温材料、石油设备、消防设备、消防器材销售。</t>
  </si>
  <si>
    <t>王强</t>
  </si>
  <si>
    <t>18240432960</t>
  </si>
  <si>
    <t>沈阳东荣机械有限公司</t>
  </si>
  <si>
    <t>1.参与机械工程招标工作，提供专业的技术支持；2.编制机械结构、装配图纸，并指导车间人员按要求操作；3.检查项目的进度、质量、安全，并及时解决装配过程中出现的技术问题；4.根据行业标准客户要求设计生产图纸及编制电气生产所需的主要部件和材料采购计划。</t>
  </si>
  <si>
    <t>1.机械相关专业，具备专业的电气知识和能力；2.5年以上设备设计经验，具备低压电气实践能力；3.掌握机械工艺以及工作流程，具备发现问题和解决问题的能力；4.熟悉电气元器件市场行情，具备良好的管理和协调能力。</t>
  </si>
  <si>
    <t>田萌年</t>
  </si>
  <si>
    <t>024-89255719</t>
  </si>
  <si>
    <t>沈阳东铄电材有限公司</t>
  </si>
  <si>
    <t>机电设计</t>
  </si>
  <si>
    <t>机电专业两年工作经验</t>
  </si>
  <si>
    <t>赵影</t>
  </si>
  <si>
    <t>沈阳东硕信息技术有限公司</t>
  </si>
  <si>
    <t>1.本科计算机、财务相关专业；2.熟悉主流数据库；3.熟悉SQL及存储过程编写者优先；4.熟悉java技术，熟悉Spring、SpringBoot、MyBatis等框架者优先。</t>
  </si>
  <si>
    <t>1.工作认真细致、积极主动，学习能力强，较强的分析问题、解决问题能力，责任心强；2.良好的沟通能力和团队合作精神，性格开朗，能承受较大的压力；3.接受出差。</t>
  </si>
  <si>
    <t>吕振辽</t>
  </si>
  <si>
    <t>024-23994399</t>
  </si>
  <si>
    <t>沈阳东泰信息产业发展有限公司</t>
  </si>
  <si>
    <t>1.应届毕业生；2.具有相关执业证书者优先；5.在校期间担任过学生干部或获得过荣誉者优先。</t>
  </si>
  <si>
    <t>吕东玉</t>
  </si>
  <si>
    <t>13390599267</t>
  </si>
  <si>
    <t>沈阳东洋异型管有限公司</t>
  </si>
  <si>
    <t>1.参与工程招标工作，提供专业的技术支持；2.编制机械结构、装配图纸，并指导车间人员按要求操作；3.检查项目的进度、质量、安全，并及时解决装配过程中出现的技术问题；4.根据行业标准客户要求设计生产图纸及编制电气生产所需的主要部件和材料采购计划。</t>
  </si>
  <si>
    <t>精密仪器及机械</t>
  </si>
  <si>
    <t>1.5年以上经验，具备实践能力；2.掌握专业低压电气装配工艺以及工作流程，具备发现问题和解决问题的能力；3.熟悉市场行情，具备良好的管理和协调能力；4.能够解决产品使用时所发生的故障，具有良好的沟通交流能力；5.熟练使用CAD软件，熟悉现行设计规范和应用专业技术标准。</t>
  </si>
  <si>
    <t>朱一飞</t>
  </si>
  <si>
    <t>024-27791025</t>
  </si>
  <si>
    <t>沈阳东野泵业有限公司</t>
  </si>
  <si>
    <t>1、开发与设计机械零部件；2、绘制产品装配图及零部件图。</t>
  </si>
  <si>
    <t>1.大学专科(含)以上学历；2.具有组织协调沟通能力、执行能力及计划统筹能力；3.热爱部件修理行业，有良好的工作责任心，有足够的厨房部件修理经验优先。</t>
  </si>
  <si>
    <t>杨清印</t>
  </si>
  <si>
    <t>18704041129</t>
  </si>
  <si>
    <t>1.在营销部经理的领导下，负责所属区域的市场拓展、业务洽谈和客户资源管理，努力完成销售目标任务；2.熟练掌握纸袋机产品知识和行业市场形势，能够准确、清楚地向客户介绍产品特点及性能优势。</t>
  </si>
  <si>
    <t>动力机械及工程</t>
  </si>
  <si>
    <t>1.销售2年以上经验优先，性别、年龄不限；2.有团队精神，有亲和力，为人正直，聪明好学，有吃苦耐劳的精神。</t>
  </si>
  <si>
    <t>沈阳度维科技开发有限公司</t>
  </si>
  <si>
    <t>质检员：负责公司产品质量审核、检查工作。</t>
  </si>
  <si>
    <t>1.能吃苦，学习能力强，具有高度的工作热情和良好的团队合作精神；2.能适应短途出差进行现场测绘及检查指导工作。</t>
  </si>
  <si>
    <t>13034347322</t>
  </si>
  <si>
    <t>沈阳恩方软件开发有限公司</t>
  </si>
  <si>
    <t>纪明生</t>
  </si>
  <si>
    <t>13898819355</t>
  </si>
  <si>
    <t>沈阳恩图科技有限公司</t>
  </si>
  <si>
    <t>孔宪华</t>
  </si>
  <si>
    <t>18101037021</t>
  </si>
  <si>
    <t>从事物联网工程项目的运行维护、管理监控、优化及故障排除。</t>
  </si>
  <si>
    <t>大学本科以上学历，计算机系统结构相关专业。</t>
  </si>
  <si>
    <t>沈阳二四五厂有限责任公司</t>
  </si>
  <si>
    <t>024-86294000</t>
  </si>
  <si>
    <t>沈阳梵天工业设计有限公司</t>
  </si>
  <si>
    <t>产品推广、市场开发、新老客户维护。</t>
  </si>
  <si>
    <t>大专以上学历，善于沟通，有团队合作精神。</t>
  </si>
  <si>
    <t>李春伟</t>
  </si>
  <si>
    <t>13940109918</t>
  </si>
  <si>
    <t>沈阳方大泵业有限公司</t>
  </si>
  <si>
    <t>1.认真贯彻执行公司销售管理规定和实施细则，努力提高自身业务水平；2.用心完成规定或承诺的销售量指标，为客户带给主动热情满意周到的服务，并配合销售代表番禺销售代表的工作。</t>
  </si>
  <si>
    <t>1.通过电话营销和网络微信及抖音快手等营销工具开发成交客户，有资源者优先；2.表达能力强，反应敏捷，热爱学习。</t>
  </si>
  <si>
    <t>姜峰</t>
  </si>
  <si>
    <t>15002453266</t>
  </si>
  <si>
    <t>沈阳飞度科技有限公司</t>
  </si>
  <si>
    <t>企业管理（含财务管理、市场营销、人力资源管理）专业。</t>
  </si>
  <si>
    <t>13840207839</t>
  </si>
  <si>
    <t>沈阳飞尔汽车零部件有限公司</t>
  </si>
  <si>
    <t>吕竹新</t>
  </si>
  <si>
    <t>024-31398968</t>
  </si>
  <si>
    <t>沈阳飞行船数码喷印设备有限公司</t>
  </si>
  <si>
    <t>栾玲玲</t>
  </si>
  <si>
    <t>13324041489</t>
  </si>
  <si>
    <t>沈阳沸点科技有限公司</t>
  </si>
  <si>
    <t>机械设备制造业</t>
  </si>
  <si>
    <t>维修；机械加工。</t>
  </si>
  <si>
    <t>王多林</t>
  </si>
  <si>
    <t>13352425888</t>
  </si>
  <si>
    <t>沈阳丰德矿业设备有限公司</t>
  </si>
  <si>
    <t>1.设备的维修与保养；2.售后服务；3.零配件销售与回款跟进</t>
  </si>
  <si>
    <t>1.乐观开朗，头脑灵活；2.能接受出差；3.会开车，能熟练驾驶；4.有理工科背景优先；5.懂机械，电器，液压等维修优先。</t>
  </si>
  <si>
    <t>王玉娇</t>
  </si>
  <si>
    <t>15904002326</t>
  </si>
  <si>
    <t>1.负责大型设备及工程的销售工作；2.开发新客户，维护老客户，协助售后技术人员解决客户问题；3.制定销售计划，完成销售指标。</t>
  </si>
  <si>
    <t>1.有良好的团队协作精神；2.具备较强的客户沟通能力、商务处理能力及项目管理能力；3.抗压力佳，有相关行业经验；4.无不良商业操作行为。富有工作激情和热情；5.具有煤炭行业背景优先；6.能够独立开发市场，适应长期出差；7.会开车，熟练驾驶。</t>
  </si>
  <si>
    <t>1.参与实施产品开发、研制工作；2.按研发计划完成图纸设计、材料选型、技术文件编制工作，及时记录各种工作要素，编制产品文件；3.完成试生产，处理试生产中的设计问题；4.总结产品研发经验，持续改进产品性能；5.解决客户技术问题。</t>
  </si>
  <si>
    <t>1.机械专业，五年以上相关设计工作经历，熟悉机械原理，熟悉机械加工、装配；2.工作认真负责、严谨细致，有良好的创新精神和团队合作精神；3.矿山设备从业者及具备井下实际经验者优先录取。</t>
  </si>
  <si>
    <t>沈阳风驰软件股份有限公司</t>
  </si>
  <si>
    <t>该岗位使用C++开发语言，主要负责Linux平台中后台应用软件的设计与开发。</t>
  </si>
  <si>
    <t>1.2年以上C++，Linux研发经验；2.全日制本科以上学历，硕士优先考虑；3.性格踏实稳重；4.做事认真、谨慎，逻辑能力好。</t>
  </si>
  <si>
    <t>孙聪</t>
  </si>
  <si>
    <t>024-31366772</t>
  </si>
  <si>
    <t>沈阳风机厂有限公司</t>
  </si>
  <si>
    <t>张维涛</t>
  </si>
  <si>
    <t>13998855787</t>
  </si>
  <si>
    <t>沈阳峰尚科技有限公司</t>
  </si>
  <si>
    <t>王洪福</t>
  </si>
  <si>
    <t>15998395564</t>
  </si>
  <si>
    <t>沈阳蜂云印艺印刷科技有限公司</t>
  </si>
  <si>
    <t>王晓辉</t>
  </si>
  <si>
    <t>沈阳福康农牧科技有限公司</t>
  </si>
  <si>
    <t>024-28284687</t>
  </si>
  <si>
    <t>品控员：负责产品的日常检验，并对检验后的产品进行状态标识。</t>
  </si>
  <si>
    <t>食品科学与工程学科</t>
  </si>
  <si>
    <t>沈阳福瑞斯动力设备有限公司</t>
  </si>
  <si>
    <t>郑长全</t>
  </si>
  <si>
    <t>13066556397</t>
  </si>
  <si>
    <t>沈阳富创精密设备股份有限公司</t>
  </si>
  <si>
    <t>制造部部长：组织完成公司的生产作业计划，及时解决生产过程中出现的问题。</t>
  </si>
  <si>
    <t>五年以上车间生产运营管理经验，熟知车间运营管理各项细节工作。</t>
  </si>
  <si>
    <t>金倩</t>
  </si>
  <si>
    <t>024-31692105</t>
  </si>
  <si>
    <t>1.负责机加工艺文件编制；2.负责数控加工程序编制；3.现场异常问题处理。</t>
  </si>
  <si>
    <t>1.会使用UG；2.熟悉三轴、四轴、五轴编程。</t>
  </si>
  <si>
    <t>1.销售计划执行：负责本责任区域日常订单管理、生产、出货、售后等工作；2.负责跟进本区域新老客户，回复或监督回复客户来函。</t>
  </si>
  <si>
    <t>1.本科及以上学历，有半导体、机械行业相关从业经验优先；2.沟通能力强；3.形象良好，具备一定商务礼仪；4.工作踏实认真，具有积极进取的心态和敬业精神，责任心强，执行能力强；5.具有良好的沟通、组织、协调能力。</t>
  </si>
  <si>
    <t>1.负责产品技术可行性评估，主导开展新产品的评审工作（NPI），制定工艺路线，解读图纸标准及客户需求；2.负责对接客户，对产品的设计问题进行确认及建议（SPS），对产品的质量问题进行分析和汇报等工作。</t>
  </si>
  <si>
    <t>1.机械相关，材料相关专业，硕士优先；2.有项目管理工作经验2年以上；3.英语6级以上或英语说读写能力较强；4.熟悉半导体设备，懂机加或表面处理工艺优先；5.了解SPC质量管控等工具优先；6.有良好的沟通能力和抗压能力。</t>
  </si>
  <si>
    <t>沈阳富光电子有限公司</t>
  </si>
  <si>
    <t>组装电子元器件，主要以线束类为主。</t>
  </si>
  <si>
    <t>可无工作经验，要求性别女，视力正常，年龄35周岁以内。</t>
  </si>
  <si>
    <t>邹德超</t>
  </si>
  <si>
    <t>024-62833183</t>
  </si>
  <si>
    <t>沈阳富伦特木工机械制造有限公司</t>
  </si>
  <si>
    <t>1.开发与设计机械零部件；2.绘制产品装配图及零部件图。</t>
  </si>
  <si>
    <t>1.大专及以上学历，机械或机电一体专业；2.能看懂简单机械图纸；3.团队协作意识强，能吃苦耐劳。</t>
  </si>
  <si>
    <t>牛恒波</t>
  </si>
  <si>
    <t>13555885470</t>
  </si>
  <si>
    <t>沈阳富士大通科技有限公司</t>
  </si>
  <si>
    <t>024-86672278</t>
  </si>
  <si>
    <t>沈阳富士电梯有限公司</t>
  </si>
  <si>
    <t>沈阳富士电梯销售</t>
  </si>
  <si>
    <t>陈禹霏</t>
  </si>
  <si>
    <t>13252724246</t>
  </si>
  <si>
    <t>沈阳富斯特重型机械制造有限公司</t>
  </si>
  <si>
    <t>1.机械加工类专业，有机械设备装配维护经验者优先；2.1年以上相相关工作经验；3.会使用各种仪表、工具。</t>
  </si>
  <si>
    <t>1.机械设计、电气、自动化专业本科以上学历；2.对机械、电气(包括软件)等有全面的了解。</t>
  </si>
  <si>
    <t>王健</t>
  </si>
  <si>
    <t>13840585559</t>
  </si>
  <si>
    <t>沈阳富宇通科技有限公司</t>
  </si>
  <si>
    <t>根据项目具体要求，承担上位机软件开发任务，按计划完成任务目标；2.完成软件系统模块化的设计方案、文档的编写，软硬件测试；3.参与项目的调试，并对调试中出现的软件问题进行跟踪、汇总。岗位要求：1.软件工程、自动化、计算机等相关专业本科学历及以上学历；2.具备上位机软件开发经验，熟悉Labview、VS编程、C、C++程序开发，熟悉QT开发工具；3.熟悉软件开发的主要流程及相关运行标准，可以根据需求完成设计、编码、测试等工作；4.熟悉windos、Linux操作系统、多线程、TCP/IP协议；5.对软件界面开发、ARM嵌入式开发具有丰富经验，具备独立项目实施能力并指导团队进行软件工程开发管理工作者优先。</t>
  </si>
  <si>
    <t>软件工程学科相关专业</t>
  </si>
  <si>
    <t>024-24229130</t>
  </si>
  <si>
    <t>沈阳盖德橡胶制品有限公司</t>
  </si>
  <si>
    <t>地理学学科</t>
  </si>
  <si>
    <t>能吃苦，学习能力强，具有高度的工作热情和良好的团队合作精神；能适应短途出差进行现场测绘及检查指导工作；</t>
  </si>
  <si>
    <t>宋纳新</t>
  </si>
  <si>
    <t>13504002246</t>
  </si>
  <si>
    <t>沈阳港华建设集团股份有限公司</t>
  </si>
  <si>
    <t>负责员工的招聘、录用、入职培训、签订劳动合同、解聘等一系列劳动关系管理，做好各类人事、行政档案的归档工作。</t>
  </si>
  <si>
    <t>具有良好的书面、口头表达能力，具有亲和力和服务意识。</t>
  </si>
  <si>
    <t>王哲</t>
  </si>
  <si>
    <t>024-23270221</t>
  </si>
  <si>
    <t>融资经理/专员</t>
  </si>
  <si>
    <t>采用一定的方式，从一定的渠道向公司的投资者和债权人去筹集资金，组织资金的供应，以保证公司正常生产需要。</t>
  </si>
  <si>
    <t>具有一定的财务分析能力、行业研究能力，具备较强的风险控制能力。</t>
  </si>
  <si>
    <t>一定的专业性为客户提供服务，获得客户的信任。</t>
  </si>
  <si>
    <t>在跟客户接触时，态度要热情而诚恳，根据需求推荐合适产品或服务；当客户有需要时，应将手中其他的事情放下，集中注意力为现有客户服务。</t>
  </si>
  <si>
    <t>负责员工管理、生产经营和服务管理；负责安全生产管理；组织员工做好客户服务.</t>
  </si>
  <si>
    <t>管理能力，具备管理能力，才能管理好下属，精通各个岗位的技能，要深入管理，先了解他在干什么。沟通协作能力，良好的沟通能力能和下属达成一片，将战力发挥到最大程度，会议组织能力，会议组织，和大家一起把难题解决。</t>
  </si>
  <si>
    <t>沈阳格瑞普环保技术有限公司</t>
  </si>
  <si>
    <t>耿胜利</t>
  </si>
  <si>
    <t>13840472660</t>
  </si>
  <si>
    <t>沈阳格泰水电设备有限公司</t>
  </si>
  <si>
    <t>1.项目方案阶段按照总工的规划图设计出工艺图；2.项目实施阶段，设计全套设备的机械图，动作时序图。</t>
  </si>
  <si>
    <t>1.有较强的机械设计理论水平，能够独立完成机械设备和零部件、模具、夹具设计工作；2.有较强的协调沟通能力，能够与供给商顺利沟通。</t>
  </si>
  <si>
    <t>孙天嵘</t>
  </si>
  <si>
    <t>024-89305316</t>
  </si>
  <si>
    <t>沈阳格微软件有限责任公司</t>
  </si>
  <si>
    <t>1.负责参与项目开发工作参与软件系统的设计和分析；2.负责代码编写，参与项目实施和维护工作。</t>
  </si>
  <si>
    <t>具有一定开发经验，具有独立完成软件功能模块开发的能力和编程思想，了解熟练web前后端开发技术，需要熟练使用的技术包括以及java应用软件开发等技术。熟练掌握数据库操作语言，能够处理复杂的SQL函数，存储过程。触发器并懂得优化。</t>
  </si>
  <si>
    <t>024-88928736</t>
  </si>
  <si>
    <t>沈阳格物之智科技有限公司</t>
  </si>
  <si>
    <t>1.了解并收集客户信息，与客户沟通建立文案模型；2.编写AI话术，做到有逻辑、内容丰富、严谨，满足客户需求；3.负责新客户的账号管理及功能部署，梳理出合理的客户开户上手流程，确保客户对于百应的快速高效使用。</t>
  </si>
  <si>
    <t>1.本科学历，有1年以上的互联网产品客户服务经验；2.具备一定的文字功底和逻辑思维能力；3.具有极强的客户服务意识，亲和力强，商务交际能力强，具有独立解决问题的能力；4.对于人工智能产品感兴趣。</t>
  </si>
  <si>
    <t>李东忱</t>
  </si>
  <si>
    <t>13694186016</t>
  </si>
  <si>
    <t>沈阳工大电器设备有限公司</t>
  </si>
  <si>
    <t>流体机械、能源动力工程等相关专业本科及以上学历，熟悉机械设计流程。</t>
  </si>
  <si>
    <t>具备丰富的非标自动化设备设计经验，熟悉机械设计中常用材料的性能，具有中高级技术职称及5年以上工作经验者优先录用。</t>
  </si>
  <si>
    <t>024-25286665</t>
  </si>
  <si>
    <t>沈阳工大科技开发有限公司</t>
  </si>
  <si>
    <t>计算机科学与技术、自动化等相关专业。</t>
  </si>
  <si>
    <t>024-25286977</t>
  </si>
  <si>
    <t>沈阳古河电缆有限公司</t>
  </si>
  <si>
    <t>1.电气工程及自动化相关专业；2.本科学历；3.无工作经验要求，刚毕业大学生也可。</t>
  </si>
  <si>
    <t>武经理</t>
  </si>
  <si>
    <t>024-89428599</t>
  </si>
  <si>
    <t>沈阳古来科技有限公司</t>
  </si>
  <si>
    <t>负责上位机软件开发任务，完成软件系统模块化的设计方案。</t>
  </si>
  <si>
    <t>大学本科以上学历，计算机相关专业。</t>
  </si>
  <si>
    <t>王身</t>
  </si>
  <si>
    <t>15804076600</t>
  </si>
  <si>
    <t>沈阳鼓风机集团通风装备科技有限公司</t>
  </si>
  <si>
    <t>负责产品的市场渠道开拓与销售工作，执行并完成公司产品年度销售计划。</t>
  </si>
  <si>
    <t>表达能力强，反应敏捷，热爱学习。</t>
  </si>
  <si>
    <t>李晋</t>
  </si>
  <si>
    <t>13889884744</t>
  </si>
  <si>
    <t>沈阳冠捷机械有限公司</t>
  </si>
  <si>
    <t>1.协助现场机电经理，对现场机电工程安装进行有效施工管理；2.管理机电竣工验、收资料及工程指令；3.熟悉机电相关招标及合同管理，且预视现场机电施工及验收等问题及提供最优化解决方案。</t>
  </si>
  <si>
    <t>大专或以上学历，3年以上该专业工作经验。</t>
  </si>
  <si>
    <t>陈凤秋</t>
  </si>
  <si>
    <t>15040311036</t>
  </si>
  <si>
    <t>沈阳光大环保科技股份有限公司</t>
  </si>
  <si>
    <t>机械相关专业，能看懂机械图纸，会电脑，会使用机械检测工具。</t>
  </si>
  <si>
    <t>张晓光</t>
  </si>
  <si>
    <t>024-86808266</t>
  </si>
  <si>
    <t>沈阳光大制药有限公司</t>
  </si>
  <si>
    <t>1.非流水线，自动化控制设备、阀门操作；2.仪表数据监控、记录；3.能接受倒班。</t>
  </si>
  <si>
    <t>理学类</t>
  </si>
  <si>
    <t>理工（学习过化学、医药、生物、设备、机械、自动化相关专业优先）专业；大学专科及以上学历。</t>
  </si>
  <si>
    <t>侯颖</t>
  </si>
  <si>
    <t>13998844672</t>
  </si>
  <si>
    <t>沈阳光耀鸿宇信息科技有限公司</t>
  </si>
  <si>
    <t>李滨</t>
  </si>
  <si>
    <t>13604010973</t>
  </si>
  <si>
    <t>沈阳广邦科技有限公司</t>
  </si>
  <si>
    <t>本科及以上学历</t>
  </si>
  <si>
    <t>朱晓丹</t>
  </si>
  <si>
    <t>15140185073</t>
  </si>
  <si>
    <t>管理类相关专业</t>
  </si>
  <si>
    <t>沈阳广昌通用机械制造有限公司</t>
  </si>
  <si>
    <t>机械零部件加工制造销售</t>
  </si>
  <si>
    <t>刘松建</t>
  </si>
  <si>
    <t>18524441621</t>
  </si>
  <si>
    <t>沈阳广达化工有限公司</t>
  </si>
  <si>
    <t>吊车工</t>
  </si>
  <si>
    <t>配合保管员执行物资的入库验收、搬倒、发货出库吊装卸工作，执行对吊车的日常保养维护和检查工作，发现问题及时报有关人员进行修理；持有吊车证。</t>
  </si>
  <si>
    <t>陈彦彬</t>
  </si>
  <si>
    <t>16602417741</t>
  </si>
  <si>
    <t>沈阳广梵希陶瓷有限公司</t>
  </si>
  <si>
    <t>新型陶瓷材料销售，建筑陶瓷制品销售，建筑装饰材料销售。</t>
  </si>
  <si>
    <t>有良好的形象，具有良好的语言表达能力，工作积极热情。</t>
  </si>
  <si>
    <t>林晓捷</t>
  </si>
  <si>
    <t>15919077777</t>
  </si>
  <si>
    <t>沈阳广润达环保科技有限公司</t>
  </si>
  <si>
    <t>环境科学与工程学科</t>
  </si>
  <si>
    <t>环境科学与工程学科专业</t>
  </si>
  <si>
    <t>张</t>
  </si>
  <si>
    <t>13940169311</t>
  </si>
  <si>
    <t>沈阳归医科技有限公司</t>
  </si>
  <si>
    <t>刘妍</t>
  </si>
  <si>
    <t>024-82848776</t>
  </si>
  <si>
    <t>沈阳锅炉制造有限责任公司</t>
  </si>
  <si>
    <t>风景园林设计</t>
  </si>
  <si>
    <t>2年以上工作经验</t>
  </si>
  <si>
    <t>王笑颖</t>
  </si>
  <si>
    <t>13166611555</t>
  </si>
  <si>
    <t>沈阳国联电缆附件制造有限公司</t>
  </si>
  <si>
    <t>负责制定新产品相关的技术、工艺流程、产品检验标准。</t>
  </si>
  <si>
    <t>掌握电气测量和电子测量基本知识；掌握电机及电气控制基本知识。</t>
  </si>
  <si>
    <t>沈阳国信优能科技有限公司</t>
  </si>
  <si>
    <t>1.现金日记账和银行日记账；2.每月账目进行网上报税及与税务机关的相关事宜；3.开具公司发票及审核日常报销凭证等相关事宜编制公司的记帐凭证，登记会计帐簿；4.定期检查销售公司库存现金和银行存款是否帐实相符。</t>
  </si>
  <si>
    <t>1.按照印鉴管理制度，负责保管印章；2.日常业务差旅费、办公费、水电费等核算；3.生产成本费用核算；4.负责工商、财税相关业务办理等。</t>
  </si>
  <si>
    <t>杨晓锋</t>
  </si>
  <si>
    <t>18640279523</t>
  </si>
  <si>
    <t>法律顾问/律师/法务专员</t>
  </si>
  <si>
    <t>具备良好的沟通协调能力和团队协作精神；具备一定的法律谈判技巧；通晓所属行业法律事务及法规。</t>
  </si>
  <si>
    <t>民商法学（含：劳动法学、社会保障法学）</t>
  </si>
  <si>
    <t>法律、法学相关专业毕业或是有法律职业资格证或是执业证；严谨、认真有耐心；良好的文书写作能力。</t>
  </si>
  <si>
    <t>沈阳哈工大特种机器人有限公司</t>
  </si>
  <si>
    <t>研发工程师：编写程序以及配套产品程序，开发设计配套产品。</t>
  </si>
  <si>
    <t>模式识别与智能系统</t>
  </si>
  <si>
    <t>电气工程、自动化、电子信息工程相关专业，本科及以上学历。</t>
  </si>
  <si>
    <t>林青海</t>
  </si>
  <si>
    <t>13604908111</t>
  </si>
  <si>
    <t>本科及以上学历；管理类相关专业.</t>
  </si>
  <si>
    <t>沈阳海博轻钢彩板有限公司</t>
  </si>
  <si>
    <t>机械工程专业</t>
  </si>
  <si>
    <t>吴之奎</t>
  </si>
  <si>
    <t>13940271235</t>
  </si>
  <si>
    <t>沈阳海创文化印刷有限公司</t>
  </si>
  <si>
    <t>姜玉虎</t>
  </si>
  <si>
    <t>13940498080</t>
  </si>
  <si>
    <t>沈阳海德科技有限公司</t>
  </si>
  <si>
    <t>通信与信息系统，有经验。</t>
  </si>
  <si>
    <t>024-31358323</t>
  </si>
  <si>
    <t>沈阳海德力诺机械有限公司</t>
  </si>
  <si>
    <t>掌握机械产品设计的基本知识与技能，能熟练进行零、部件的设计。</t>
  </si>
  <si>
    <t>武昱</t>
  </si>
  <si>
    <t>13940583305</t>
  </si>
  <si>
    <t>沈阳海龟医疗科技有限公司</t>
  </si>
  <si>
    <t>1.审核公司内部的各类合同、协议、法律文件，修正与审核公司的对外合同，建立完善的合同管理制度；2.负责公司内部规章制度、操作流程的合法性审核；3.完成公司各种相关政府项目申报工作。</t>
  </si>
  <si>
    <t>宪法学与行政法学</t>
  </si>
  <si>
    <t>大学本科及以上学历，法律相关专业。</t>
  </si>
  <si>
    <t>朱笑波</t>
  </si>
  <si>
    <t>024-88863322</t>
  </si>
  <si>
    <t>沈阳海克机床有限公司</t>
  </si>
  <si>
    <t>机修钳工：从事机床维修，天车维修等日常设备维修维护工作。</t>
  </si>
  <si>
    <t>冶金物理化学</t>
  </si>
  <si>
    <t>日常设备维修维护，车床、天车维修。</t>
  </si>
  <si>
    <t>谯川</t>
  </si>
  <si>
    <t>024-25104593</t>
  </si>
  <si>
    <t>沈阳海利特汽车空调配件有限公司</t>
  </si>
  <si>
    <t>铆工</t>
  </si>
  <si>
    <t>芦征</t>
  </si>
  <si>
    <t>024-31951087</t>
  </si>
  <si>
    <t>焊工</t>
  </si>
  <si>
    <t>钳工</t>
  </si>
  <si>
    <t>技术支撑</t>
  </si>
  <si>
    <t>技术支持</t>
  </si>
  <si>
    <t>沈阳海瑞琦液压科技有限公司</t>
  </si>
  <si>
    <t>热处理工艺工程师</t>
  </si>
  <si>
    <t>工业催化</t>
  </si>
  <si>
    <t>数字媒体技术、产品设计、标准化工程、工业工程、集成电路设计与集成系统等相关专业。</t>
  </si>
  <si>
    <t>024-31375781</t>
  </si>
  <si>
    <t>沈阳海斯克换热设备有限公司</t>
  </si>
  <si>
    <t>1.换热运行工必须熟知系统状况，掌握交换技能，严格执行操作规程；2.热爱本职工作，努力学习业务知识，提高操作技术。</t>
  </si>
  <si>
    <t>1.有亲和力，情商高，表达逻辑性强；2.市场营销、暖通空调、化工机械、热能、制药工程、能源动力工程等相关专业。</t>
  </si>
  <si>
    <t>李巍巍</t>
  </si>
  <si>
    <t>024-25300877</t>
  </si>
  <si>
    <t>沈阳韩兆机械有限公司</t>
  </si>
  <si>
    <t>程序员：负责加工技术工作，自动和手工编程，编制工艺及技术文件，设计工装夹具等。</t>
  </si>
  <si>
    <t>胜任工作岗位</t>
  </si>
  <si>
    <t>孙明迪</t>
  </si>
  <si>
    <t>15502406016</t>
  </si>
  <si>
    <t>沈阳汉科半导体材料有限公司</t>
  </si>
  <si>
    <t>工艺工程师：半导体器件测试、工艺改善、工艺标准书制作等工作。</t>
  </si>
  <si>
    <t>电子、微电子专业；本科学历。</t>
  </si>
  <si>
    <t>肖思蕊</t>
  </si>
  <si>
    <t>15040399681</t>
  </si>
  <si>
    <t>沈阳汉威机械制造有限公司</t>
  </si>
  <si>
    <t>熟练使用三维制图软件制图，能够辅助指导生产，熟悉齿轮、减速机设计2年以上工作经验。</t>
  </si>
  <si>
    <t>张翔</t>
  </si>
  <si>
    <t>15668513800</t>
  </si>
  <si>
    <t>沈阳翰臣益医疗科技有限公司</t>
  </si>
  <si>
    <t>1.医学、市场营销相关专业；2.有无销售销售经验均可，公司可培训；3.有医院、药房销售渠道经验者优先考虑；4.男、女不限应届毕业生亦可。</t>
  </si>
  <si>
    <t>1.负责所分担市场的产品销售、资金回笼；2.负责相关医院科室的开发及维护；3.相关学术会议的参与；4.市场相关其他工作。</t>
  </si>
  <si>
    <t>吴金玉</t>
  </si>
  <si>
    <t>024-22735656</t>
  </si>
  <si>
    <t>沈阳瀚霖机械制造有限公司</t>
  </si>
  <si>
    <t>数控机床、航空地面机械设备、飞机工装夹具的制造及技术服务。</t>
  </si>
  <si>
    <t>张宏娟</t>
  </si>
  <si>
    <t>024-89311659</t>
  </si>
  <si>
    <t>沈阳瀚世科技有限公司</t>
  </si>
  <si>
    <t>杨立强</t>
  </si>
  <si>
    <t>15502497866</t>
  </si>
  <si>
    <t>沈阳行一智造科技有限公司</t>
  </si>
  <si>
    <t>024-81277790</t>
  </si>
  <si>
    <t>沈阳航晨电子科技有限公司</t>
  </si>
  <si>
    <t>13940092336</t>
  </si>
  <si>
    <t>沈阳航电检测技术有限公司</t>
  </si>
  <si>
    <t>1.湿热、盐雾、霉菌等气候环境因素模拟试验；振动、冲击等力学环境模拟试验；砂尘、淋雨等综合环境试验；可靠性鉴定和验收试验；2.操作各种实验室设备及现场采集设备并做定期维护保养；3.按试验记录编制检测及试验报告；4.严格执行公司的质量管理程序。</t>
  </si>
  <si>
    <t>车辆工程</t>
  </si>
  <si>
    <t>1.有一定的力学理论专业功底，熟悉振动力学等理论；2.掌握机械制图的基础知识（二维图、三维图）；3.会操作测试设备，例如：示波器、频率计、数字信号采集器等；4.组织协调按时完成实验室全部项目。</t>
  </si>
  <si>
    <t>孔祥宇</t>
  </si>
  <si>
    <t>13478114144</t>
  </si>
  <si>
    <t>沈阳航舵轨道交通设备有限公司</t>
  </si>
  <si>
    <t>技术支持工程师：1.产品售前售后的技术交流工作；2.向客户及合作厂商进行产品技术方面的问题解答；3.为客户及合作给予现场问题的技术支持。</t>
  </si>
  <si>
    <t>电气、自动化、电机拖动相关专业，本科及以上学历。</t>
  </si>
  <si>
    <t>孔祥峰</t>
  </si>
  <si>
    <t>024-66553535</t>
  </si>
  <si>
    <t>完成智能物流领域的桁架机械手、输送线等非标自动化产品机械结构开发；协助完成科研项目中非标装备机械结构开发；协助完成产品开发流程、产品规范文档的开发；协助完成科研项目申报。</t>
  </si>
  <si>
    <t>本科及以上学历，机械设计制造及其自动化专业；熟练掌握机械原理等基础知识，达到设计输出有据可依的水平；熟练掌握1种以上加工工艺，了解常用的加工制造工艺；具备使用solidworks等三维软件进行结构设计、出工程图、做有限元分析等。</t>
  </si>
  <si>
    <t>沈阳航飞仓储设备工程有限公司</t>
  </si>
  <si>
    <t>机械零部件加工、铆焊加工。</t>
  </si>
  <si>
    <t>动力工程及工程热物理学科</t>
  </si>
  <si>
    <t>有工作经验者优先，有焊工证件。</t>
  </si>
  <si>
    <t>侯建欣</t>
  </si>
  <si>
    <t>13804041970</t>
  </si>
  <si>
    <t>沈阳航枫电子科技有限公司</t>
  </si>
  <si>
    <t>C#开发工程师</t>
  </si>
  <si>
    <t>1.精通C#语言、WinForm开发，熟悉.NetFramework平台，了解设计模式，良好的面向对象思想，熟练使用VS2015开发环境；2.能熟练使用SqlServer、Oracle等主流数据库中一种或多种；3.有多线程编程开发经验；4.有Socket，UDP开发经验更佳；</t>
  </si>
  <si>
    <t>王思阳</t>
  </si>
  <si>
    <t>13804211475</t>
  </si>
  <si>
    <t>Java开发工程师</t>
  </si>
  <si>
    <t>1.大专以上学历。计算机相关专业；2.了解设计模式，良好的面向对象思想，熟练使用开发软件；3.参与前端产品的设计、开发与维护；4.可独立进行程序开发和项目实施。</t>
  </si>
  <si>
    <t>沈阳航天测控技术有限公司</t>
  </si>
  <si>
    <t>024-89794105</t>
  </si>
  <si>
    <t>沈阳航天三菱汽车发动机制造有限公司</t>
  </si>
  <si>
    <t>市场开发专员：负责与整车厂业务沟通，推广公司新产品。</t>
  </si>
  <si>
    <t>1</t>
  </si>
  <si>
    <t>15998212198</t>
  </si>
  <si>
    <t>CAE工程师：保证内燃机开发项目的顺利执行，满足客户对产品的要求，负责参与项目组进行新产品的结构、运动学、流体散热等分析，提出改进的方案。</t>
  </si>
  <si>
    <t>沈阳航新非标设备制造有限公司</t>
  </si>
  <si>
    <t>机械零部件加工</t>
  </si>
  <si>
    <t>李延忠</t>
  </si>
  <si>
    <t>15640230158</t>
  </si>
  <si>
    <t>沈阳航星机械有限公司</t>
  </si>
  <si>
    <t>按图纸及计划要求，保质保量完成生产任务。</t>
  </si>
  <si>
    <t>身体健康，无不良嗜好，服从领导安排，特殊工种有专业证书（焊工，叉车），能识图优先。</t>
  </si>
  <si>
    <t>王晖</t>
  </si>
  <si>
    <t>13998181523</t>
  </si>
  <si>
    <t>来料及生产成品检验</t>
  </si>
  <si>
    <t>识图，有工业企业检验经验</t>
  </si>
  <si>
    <t>根据生产计划安排生产，保证产品交接质量，并掌握生产进度，确保按计划完成。</t>
  </si>
  <si>
    <t>有生产管理经验及机械加工，焊工管理经验。</t>
  </si>
  <si>
    <t>沈阳航众机械设备有限公司</t>
  </si>
  <si>
    <t>特种设备制造，火箭发动机研发与制造，火箭发射设备研发和制造民用航空器零部件制造。</t>
  </si>
  <si>
    <t>程鹏志</t>
  </si>
  <si>
    <t>13709857383</t>
  </si>
  <si>
    <t>沈阳昊成智能装备有限公司</t>
  </si>
  <si>
    <t>主要负责本公司智能装备的制造类产品</t>
  </si>
  <si>
    <t>18624401746</t>
  </si>
  <si>
    <t>沈阳昊丰机械制造有限公司</t>
  </si>
  <si>
    <t>新品开发</t>
  </si>
  <si>
    <t>具有行业专业技术水平，高新特技术，较强研发能力。</t>
  </si>
  <si>
    <t>郑俊生</t>
  </si>
  <si>
    <t>15840161299</t>
  </si>
  <si>
    <t>副总裁/副总经理</t>
  </si>
  <si>
    <t>组织公司管理活动，为公司发展提供资源。</t>
  </si>
  <si>
    <t>大学本科以上学历，具有行业管理专业管理水平，多年的管理经验。</t>
  </si>
  <si>
    <t>沈阳昊华非科技有限公司</t>
  </si>
  <si>
    <t>刘冰</t>
  </si>
  <si>
    <t>15004026263</t>
  </si>
  <si>
    <t>沈阳昊林科技有限公司</t>
  </si>
  <si>
    <t>软件工程师网络工程师</t>
  </si>
  <si>
    <t>大学本科以上学历，计算机系统结构专业等相关专业。</t>
  </si>
  <si>
    <t>18240242878</t>
  </si>
  <si>
    <t>沈阳浩隆网络集成科技有限公司</t>
  </si>
  <si>
    <t>刘宁</t>
  </si>
  <si>
    <t>13604905819</t>
  </si>
  <si>
    <t>沈阳禾康永丰生物环保产业有限公司</t>
  </si>
  <si>
    <t>肥料销售，饲料原料销售，环境保护专用设备销售，农产品的销售。</t>
  </si>
  <si>
    <t>有良好的形象，具有良好的沟通能力，工作积极热情。</t>
  </si>
  <si>
    <t>周春燕</t>
  </si>
  <si>
    <t>沈阳合诺德机械设备有限公司</t>
  </si>
  <si>
    <t>吴峰</t>
  </si>
  <si>
    <t>024-24868076</t>
  </si>
  <si>
    <t>沈阳和而泰科技有限公司</t>
  </si>
  <si>
    <t>新能源技术开发；技术服务；新能源设备研发、制造、销售。</t>
  </si>
  <si>
    <t>节能环保产品研发</t>
  </si>
  <si>
    <t>高润鸿</t>
  </si>
  <si>
    <t>18604930127</t>
  </si>
  <si>
    <t>沈阳和讯金海通电子科技有限公司</t>
  </si>
  <si>
    <t>安装、配置网络操作系统、网络数据库和网络应用软件。</t>
  </si>
  <si>
    <t>刘金题</t>
  </si>
  <si>
    <t>18102429965</t>
  </si>
  <si>
    <t>沈阳和研科技股份有限公司</t>
  </si>
  <si>
    <t>负责公司OA系统建设维护管理；负责公司网络及机房管理，确保网络通畅及安全，员工网络IP管理及分配；负责公司监控设备及系统的安装与维护；负责公司办公电脑软硬件安装与维护维修，解决员工使用过程中的问题；负责门禁系统管理，确保公司信息安全。</t>
  </si>
  <si>
    <t>统招本科以上学历，计算机、通讯等相关专业；3年以上制造业IT工作经验；熟练掌握Windows操作系统、Office软件、邮箱、OA等办公软件的安装设置与问题（故障）处理；熟练掌握网络的使用与管理，各种办公外设的使用、设置、维护。</t>
  </si>
  <si>
    <t>姜麟洲</t>
  </si>
  <si>
    <t>13889108916</t>
  </si>
  <si>
    <t>主导公司数控设备的上位机运动控制软件设计（C#.NET）；负责关键客户的需求对接，参与并组织团队开发；制定新项目的软件开发方案，主导攻关关键性技术；指导软件维护，技术文档编制和技术支持工作。</t>
  </si>
  <si>
    <t>全日制统招本科及以上学历，硕士优先；精通C#或C++开发语言，有至少2年的软件开发工作经验；具备2年以上运动控制程序的开发经验，精通运动控制卡编程；服从工作分配，能根据进度需要适当加班或短期出差。有半导体制造设备研发经验者优先。</t>
  </si>
  <si>
    <t>独立完成项目方案设计，带领团队完成项目产品的研发，零部件细化，图纸绘制，装配及调试。</t>
  </si>
  <si>
    <t>全日制统招本科及以上学历，硕士以上学历优先，机械设计相关专业；5年以上机械设计工作经验，有研发项目管理经验优先，有半导体设备相关行业经验优先。</t>
  </si>
  <si>
    <t>对新项目调研和按计划实施；制作产品策略相应的推广工具，负责产品知识和市场知识的销售培训；配合、协调运营、研发等相关部门资源推动产品发展；对日常用户、运营数据进行跟踪研究，定期分析运营效果，掌握产品运行现状；技术协议编辑维护及产品宣讲工作。</t>
  </si>
  <si>
    <t>统招本科及以上学历，机械、电气等理工科相关专业；2年以上相关工作经验，有半导体行业工作经验优先；了解机械电气件原理，能看懂电路、机械结构图；熟练使用办公软件，具备优秀的组织、沟通、协调能力；接受出差安排。</t>
  </si>
  <si>
    <t>沈阳和源精工科技有限公司</t>
  </si>
  <si>
    <t>主要负责产品研发以及精加工</t>
  </si>
  <si>
    <t>15140041125</t>
  </si>
  <si>
    <t>沈阳亨通光通信有限公司</t>
  </si>
  <si>
    <t>总监</t>
  </si>
  <si>
    <t>1.制定公司装备智能化、信息化、装备升级技改、投资规划等三年战略；2.负责重大项目方案、设计及组织实施；3.解决设备的异常疑难问题，提升设备智能化水平；4.制订设备引进、维修、保养、改造计划并组织实施5.落实团队的人才培养工作。</t>
  </si>
  <si>
    <t>全日制本科及以上学历，五年以上设备管理工作经验。</t>
  </si>
  <si>
    <t>杨晓雪</t>
  </si>
  <si>
    <t>15940458750</t>
  </si>
  <si>
    <t>1.新设备采购的技术要求制定；2.设备智能化项目及成本改善项目的方案制定与项目实施；3.机械设计、外协加工件的技术沟通；4.项目技术文件、档案资料的存档及管理；5.新设备研发中的设备构造的支持和优化；6.行业新装备应用的收集以及新装备趋势的预判。</t>
  </si>
  <si>
    <t>全日制本科及以上学历，3-5年工作经验，过往有制造业机械工程师岗位经验的优先。</t>
  </si>
  <si>
    <t>沈阳恒安机械制造有限责任公司</t>
  </si>
  <si>
    <t>1.负责各类工艺技术文件（包括FMEA、控制计划、作业文件及各种技术标准）的编制工作；2.负责绘制工艺平面布置图；3.负责设备改造、零部件测绘等工作负责工艺装备的设计及改进工作；4.负责解决现场工艺技术问题；5.深入现场了解现场情况，及时处理现场出现的技术故障。</t>
  </si>
  <si>
    <t>1.机械设计与制造专业；2.本科或同等以上学历；3.1年级以上相关工作经验。</t>
  </si>
  <si>
    <t>何丽娜</t>
  </si>
  <si>
    <t>024-89255825</t>
  </si>
  <si>
    <t>沈阳恒辰彩布厂</t>
  </si>
  <si>
    <t>纺织工程师</t>
  </si>
  <si>
    <t>车床操作员：工作时间早7点至晚5点半；彩条布、篷布、防雨布、编织袋及其他塑编制品生产及销售。</t>
  </si>
  <si>
    <t>大专学历及以上</t>
  </si>
  <si>
    <t>李理</t>
  </si>
  <si>
    <t>15840321880</t>
  </si>
  <si>
    <t>沈阳恒达科技有限公司</t>
  </si>
  <si>
    <t>于桂莲</t>
  </si>
  <si>
    <t>15840314764</t>
  </si>
  <si>
    <t>沈阳恒嘉计量检测技术有限公司</t>
  </si>
  <si>
    <t>薛冰</t>
  </si>
  <si>
    <t>024-88225033</t>
  </si>
  <si>
    <t>沈阳恒进真空科技有限公司</t>
  </si>
  <si>
    <t>生产管理：负责车间管理工作。</t>
  </si>
  <si>
    <t>1.具有5年以上车间管理经验、有真空行业经验优先；2.具有较强的协调沟通能力、组织能力，有良好的创新能力、计划组织能力。</t>
  </si>
  <si>
    <t>张颖</t>
  </si>
  <si>
    <t>024-24693100</t>
  </si>
  <si>
    <t>1.负责项目电气及配电原理图设计；2.设计柜内接线图，如PLC输入、输出点图纸等；3.电气元件的选型。</t>
  </si>
  <si>
    <t>1.5年以上电气工作经验；2.熟悉西门子、三菱Plc的编程应用，熟练多种触屏，组态软件的应用设计；3.能熟练使用AUTOCAD进行电气图纸的设计。</t>
  </si>
  <si>
    <t>设备调试安装岗位：负责设备的安装调试。</t>
  </si>
  <si>
    <t>服务分配，听从指挥，能吃苦，能适应出差，思维活跃，解决客户任何需求，了解设备的一切性能。</t>
  </si>
  <si>
    <t>1.公司产品的机械设计工作，完成机械设计过程中的图纸与技术文件，图纸审核；2.根据产品的总体要求进行进行相应的设计、开发。</t>
  </si>
  <si>
    <t>1.有同行业相关工作经历2年以上工作经验，从事真空行业1年以上；2.专业基础知识扎实，如机械原理、机械设计、液压、气动、传动以及设计标准化知识等相关知识；3.熟练使用三维solidworks及二维CAXA等制图软件。</t>
  </si>
  <si>
    <t>沈阳恒久安泰环保与节能科技有限公司</t>
  </si>
  <si>
    <t>负责公司项目技术支持及产品设计技术问题</t>
  </si>
  <si>
    <t>电气类相关专业；本科及以上。</t>
  </si>
  <si>
    <t>吴佳梁</t>
  </si>
  <si>
    <t>024-85635980</t>
  </si>
  <si>
    <t>沈阳恒普地理信息技术有限公司</t>
  </si>
  <si>
    <t>从事航空摄影测量工作，主要完成数据生产工作。</t>
  </si>
  <si>
    <t>摄影测量与遥感</t>
  </si>
  <si>
    <t>能熟练应用相关软件，熟悉行业相关规范，能够独立完成项目生产任务。</t>
  </si>
  <si>
    <t>姜德军</t>
  </si>
  <si>
    <t>13709888152</t>
  </si>
  <si>
    <t>沈阳恒商特殊钢有限公司</t>
  </si>
  <si>
    <t>铸造工</t>
  </si>
  <si>
    <t>铸造工作</t>
  </si>
  <si>
    <t>化工过程机械相关专业，有工作经验。</t>
  </si>
  <si>
    <t>13940015718</t>
  </si>
  <si>
    <t>沈阳恒生生物科技发展有限公司</t>
  </si>
  <si>
    <t>农学/蔬菜/种业农艺师</t>
  </si>
  <si>
    <t>1.熟悉食用菌发菌生产工艺要求，掌握生产质量管理规范，有1年以上生产或质量管理经验；2.熟悉生产设备，掌握设备卫生与设备保养要点；3.熟悉洁净区环境卫生工作，有污染防控工作经验。</t>
  </si>
  <si>
    <t>熟悉办公软件，会使用Word和Excel办公软件。</t>
  </si>
  <si>
    <t>周敬</t>
  </si>
  <si>
    <t>024-27345767</t>
  </si>
  <si>
    <t>1.协助制订完善、组织实施人力资源管理有关和工作流程；2.负责日常人事入离职异动管理，人事档案管理；3.负责公司OA系统流程管理工作；4.负责公司人员招聘工作，招聘信息的发布和甄选、面试，确保人员满足企业发展需要。</t>
  </si>
  <si>
    <t>熟练使用办公软件</t>
  </si>
  <si>
    <t>沈阳弘久电力自动化设备有限公司</t>
  </si>
  <si>
    <t>1.组织办好会议接待、娱乐等各项活动；2.协助制定、监督、执行公司行政规章制度。</t>
  </si>
  <si>
    <t>本科以上学历，两年以上工作经验。</t>
  </si>
  <si>
    <t>张玲玲</t>
  </si>
  <si>
    <t>17302476692</t>
  </si>
  <si>
    <t>沈阳弘联精密器械有限公司</t>
  </si>
  <si>
    <t>有一定工作经验优先，具有良好的语言沟通能力。</t>
  </si>
  <si>
    <t>13840520121</t>
  </si>
  <si>
    <t>沈阳红达弹簧科技有限公司</t>
  </si>
  <si>
    <t>1.与客户进行需求沟通，进行项目评估，转化客户需求为设计技术需求；2、项目概念性设计，并对机械方面进行可行性设计。</t>
  </si>
  <si>
    <t>1.具有基本的工程学知识；2.熟悉CAD/CAM设计；3.具有机械组装的能力。</t>
  </si>
  <si>
    <t>左方</t>
  </si>
  <si>
    <t>13940308489</t>
  </si>
  <si>
    <t>沈阳红药精诚药业有限公司</t>
  </si>
  <si>
    <t>赵喆</t>
  </si>
  <si>
    <t>024-87885441</t>
  </si>
  <si>
    <t>沈阳宏大华明纺织机械有限公司</t>
  </si>
  <si>
    <t>1.按公司的指示在国内外安装、调试与维修公司产品；2.按公司的指示，在国内外出差并提供给客户并条机售后服务；3.协助公司的售后服务部门做好现场服务；4.公司提供相关的培训与技术信息支持；5.按公司要求对产品提出改进建议并能够及时准确反馈及总结客户问题。</t>
  </si>
  <si>
    <t>1.大专或本科学历，对纺织机械行业、工程机械维修经验丰富者优先考虑；2.2－3年的相关行业工作经验；3.愿意在国内外出差，每年度约三分之二时间；4.有良好的表达能力与沟通技巧，善于总结及有责任心；5.热情大方、绝对忠诚</t>
  </si>
  <si>
    <t>徐帅</t>
  </si>
  <si>
    <t>16640563836</t>
  </si>
  <si>
    <t>沈阳宏家豪门窗有限公司</t>
  </si>
  <si>
    <t>销售产品，开拓市场。</t>
  </si>
  <si>
    <t>纪春海</t>
  </si>
  <si>
    <t>18004026647</t>
  </si>
  <si>
    <t>沈阳宏鹏陶瓷有限公司</t>
  </si>
  <si>
    <t>内外墙砖、地板砖等陶瓷产品及配套产品制造、销售；自营和代理各类商品和技术的进出口业务。</t>
  </si>
  <si>
    <t>能够熟练掌握专业知识和技能，具有较强的管理能力，能够认真贯彻企业相关规定，工作认真负责，待人和善。</t>
  </si>
  <si>
    <t>吴晓周</t>
  </si>
  <si>
    <t>024-27125266</t>
  </si>
  <si>
    <t>沈阳洪大管道输送设备有限责任公司</t>
  </si>
  <si>
    <t>车工</t>
  </si>
  <si>
    <t>能独立完成工作</t>
  </si>
  <si>
    <t>陈继梅</t>
  </si>
  <si>
    <t>15040244599</t>
  </si>
  <si>
    <t>沈阳洪生气体有限公司</t>
  </si>
  <si>
    <t>巡检、打液、抄写记录、充装。</t>
  </si>
  <si>
    <t>大专以上学历，应往届毕业生均可。</t>
  </si>
  <si>
    <t>程迪</t>
  </si>
  <si>
    <t>15840428522</t>
  </si>
  <si>
    <t>沈阳洪优教育咨询有限公司</t>
  </si>
  <si>
    <t>杨晶</t>
  </si>
  <si>
    <t>13804012449</t>
  </si>
  <si>
    <t>沈阳鸿安保温材料有限公司</t>
  </si>
  <si>
    <t>销售主管</t>
  </si>
  <si>
    <t>訾加辉</t>
  </si>
  <si>
    <t>13840153522</t>
  </si>
  <si>
    <t>沈阳鸿本机械有限公司</t>
  </si>
  <si>
    <t>质检员岗位</t>
  </si>
  <si>
    <t>机械制造行业两年以上相关工作经验。</t>
  </si>
  <si>
    <t>王纬</t>
  </si>
  <si>
    <t>024-87456325</t>
  </si>
  <si>
    <t>沈阳鸿鼎汽车零部件股份有限公司</t>
  </si>
  <si>
    <t>负责操控机械设备加工零件</t>
  </si>
  <si>
    <t>机械设计制造及其自动化等相关专业，大专及以上学历。</t>
  </si>
  <si>
    <t>李多</t>
  </si>
  <si>
    <t>13604061870</t>
  </si>
  <si>
    <t>沈阳鸿励岩土工程有限公司</t>
  </si>
  <si>
    <t>1.岩土工程(包括基坑工程、基础工程、地基处理工程、边坡工程等)的设计及咨询；2.对已有的岩土工程设计方案进行审查，并提出合理的优化方案；3.编写岩土工程计算分析报告。</t>
  </si>
  <si>
    <t>郭月</t>
  </si>
  <si>
    <t>13604924898</t>
  </si>
  <si>
    <t>沈阳鸿林科技有限公司</t>
  </si>
  <si>
    <t>负责客户开发、维护；负责电话了解客户需求，进行产品匹配、产品讲解；负责跟踪订单落地及执行；负责维护客情关系。</t>
  </si>
  <si>
    <t>肖先生</t>
  </si>
  <si>
    <t>13591698818</t>
  </si>
  <si>
    <t>沈阳鸿晟恒业科技有限公司</t>
  </si>
  <si>
    <t>1.精通C++，Java或C#语言；2.熟悉Android或IOS平台功能开发，以及Web网页开发；3.掌握Unity3D相关网络、声音、渲染、骨骼动画、特效、地形、场景管理。</t>
  </si>
  <si>
    <t>大学本科及以上学历，计算机专业。</t>
  </si>
  <si>
    <t>武宏润</t>
  </si>
  <si>
    <t>15998139647</t>
  </si>
  <si>
    <t>沈阳鸿宇科技有限公司</t>
  </si>
  <si>
    <t>李英亭</t>
  </si>
  <si>
    <t>024-31529178</t>
  </si>
  <si>
    <t>沈阳厚地实业有限公司</t>
  </si>
  <si>
    <t>本科或以上学历，5年以上该专业工作经验。</t>
  </si>
  <si>
    <t>金春子</t>
  </si>
  <si>
    <t>13704014227</t>
  </si>
  <si>
    <t>沈阳华晨塑料制品有限公司</t>
  </si>
  <si>
    <t>1.通过电话营销和网络微信及抖音快手等营销工具开发成交客户，有资源者优先；2.表达能力强，反应敏捷，热爱学习；3.熟悉市场情况，具有独立开拓市场能力，具备优秀谈判技巧和交际沟通能力。</t>
  </si>
  <si>
    <t>李淑华</t>
  </si>
  <si>
    <t>13940477999</t>
  </si>
  <si>
    <t>沈阳华晨专用车有限公司</t>
  </si>
  <si>
    <t>机械加工技术员</t>
  </si>
  <si>
    <t>机械制造专业或自动化专业的本科生，充实到单位的技术岗位。</t>
  </si>
  <si>
    <t>郝咏昕</t>
  </si>
  <si>
    <t>024-88095612</t>
  </si>
  <si>
    <t>沈阳华德海泰电器有限公司</t>
  </si>
  <si>
    <t>电气工程师：质量、安全，并及时解决装配过程中出现的技术问题，根据行业标准客户要求设计生产图纸及编制电气生产所需的主要部件和材料采购计划。</t>
  </si>
  <si>
    <t>1.电气相关专业，具备专业的电气知识和能力；2.5年以上低压成套开关设备设计经验，具备低压电气实践能力；3.掌握专业低压电气装配工艺以及工作流程，具备发现问题和解决问题的能力；4.熟悉电气元器件市场行情，具备良好的管理和协调能力。</t>
  </si>
  <si>
    <t>国世峥</t>
  </si>
  <si>
    <t>024-85818388</t>
  </si>
  <si>
    <t>沈阳华凯科技有限责任公司</t>
  </si>
  <si>
    <t>崔愈舒</t>
  </si>
  <si>
    <t>13840262098</t>
  </si>
  <si>
    <t>沈阳华乐世通传动技术有限公司</t>
  </si>
  <si>
    <t>1.负责样本的检测服务实验；2.协助完成项目的优化试验、改进试验、升级试验。</t>
  </si>
  <si>
    <t>1.具备良好的沟通能力，组织领导能力；2.本科以上学历。</t>
  </si>
  <si>
    <t>刘宇</t>
  </si>
  <si>
    <t>024-62836288</t>
  </si>
  <si>
    <t>沈阳华美变压器制造有限公司</t>
  </si>
  <si>
    <t>1.3年以上变压器设计经验；2.熟悉新能源箱变的器身结构，有10千伏国网配电变压器设计经历；3.掌握先进的变压器生产制造工艺流程。</t>
  </si>
  <si>
    <t>刘军</t>
  </si>
  <si>
    <t>024-85647895</t>
  </si>
  <si>
    <t>沈阳华纳科技有限公司</t>
  </si>
  <si>
    <t>新兴能源技术研发</t>
  </si>
  <si>
    <t>全日制本科以上，能够自主研发。</t>
  </si>
  <si>
    <t>赵连合</t>
  </si>
  <si>
    <t>13840306796</t>
  </si>
  <si>
    <t>沈阳华纳纬数控机床有限公司</t>
  </si>
  <si>
    <t>较系统地掌握本专业领域宽广的技术理论基础知识，主要包括力学、机械学、电工与电子技术、机械工程材料、机械设计工程学、机械制造基础、自动化基础。</t>
  </si>
  <si>
    <t>大专或以上学历，工作经验不限。</t>
  </si>
  <si>
    <t>邹立志</t>
  </si>
  <si>
    <t>13940142648</t>
  </si>
  <si>
    <t>1.协助区域经理对区域经销商的市场工作管理和日常指导；2.对区域经销商在各平台活动执行的数据分析。</t>
  </si>
  <si>
    <t>认真、诚实，口齿清楚、表达潜力强，团结同仁、有职责心，有必须的专业知识，有应变潜力，形象好。</t>
  </si>
  <si>
    <t>沈阳华强供热有限公司</t>
  </si>
  <si>
    <t>工资发放，报税，报销。</t>
  </si>
  <si>
    <t>有会计从事经验一年以上，认真负责，适应加班。</t>
  </si>
  <si>
    <t>崔先卫</t>
  </si>
  <si>
    <t>024-62689360</t>
  </si>
  <si>
    <t>沈阳华人风电科技有限公司</t>
  </si>
  <si>
    <t>销售经理</t>
  </si>
  <si>
    <t>1.负责公司产品的销售及推广；2.根据市场营销计划，完成销售指标。</t>
  </si>
  <si>
    <t>本科及以上，市场营销、经济管理、企业管理专业优先。</t>
  </si>
  <si>
    <t>刘颖明</t>
  </si>
  <si>
    <t>024-25670358</t>
  </si>
  <si>
    <t>沈阳华晟达机械设备有限公司</t>
  </si>
  <si>
    <t>机械电气设备制造，机械设备研发，机械设备销售。</t>
  </si>
  <si>
    <t>张文华</t>
  </si>
  <si>
    <t>18309826763</t>
  </si>
  <si>
    <t>沈阳华钛实业有限公司</t>
  </si>
  <si>
    <t>车间品控员：负责按照技术标准对受检产品进行质量检验工作。</t>
  </si>
  <si>
    <t>具有一定工作经验优先，能吃苦，认真工作。</t>
  </si>
  <si>
    <t>024-31398755</t>
  </si>
  <si>
    <t>沈阳华铁汽车散热器有限公司</t>
  </si>
  <si>
    <t>具有一定相关工作经验，身体健康。</t>
  </si>
  <si>
    <t>024-24201340</t>
  </si>
  <si>
    <t>沈阳华铁异型材有限公司</t>
  </si>
  <si>
    <t>现场检查员：负责质量、检验等相关工作。</t>
  </si>
  <si>
    <t>机械或检验等相关专业，大专及以上学历，从事质量、检验等相关工作一年以上，会使用卡尺，工作严谨，具有较强执行能力，有机加相关检验工作经验优先考虑。</t>
  </si>
  <si>
    <t>由丽华</t>
  </si>
  <si>
    <t>024-88952552</t>
  </si>
  <si>
    <t>沈阳华通变压器有限公司</t>
  </si>
  <si>
    <t>仪器仪表装配人员</t>
  </si>
  <si>
    <t>电力电子与电力传动等相关专业；有工作经验。</t>
  </si>
  <si>
    <t>024-82918321</t>
  </si>
  <si>
    <t>沈阳华拓科技有限公司</t>
  </si>
  <si>
    <t>张辉</t>
  </si>
  <si>
    <t>024-81973230</t>
  </si>
  <si>
    <t>沈阳华维激光设备制造有限公司</t>
  </si>
  <si>
    <t>1.参与工装设计评审会议，提出改进意见；2.提前做好工装组立的前期准备工作，开展新工装组装工作。</t>
  </si>
  <si>
    <t>本科及以上学历，电力自动化、计算机、信息技术、自动控制等相关专业。</t>
  </si>
  <si>
    <t>于德宁</t>
  </si>
  <si>
    <t>024-31226656</t>
  </si>
  <si>
    <t>沈阳华昕科技有限公司</t>
  </si>
  <si>
    <t>沈阳市内为主覆盖辽宁省内企事业单位软件系统需求调查，客户开发。</t>
  </si>
  <si>
    <t>熟悉软件开发流程，善于沟通，可适应短期出差。</t>
  </si>
  <si>
    <t>李富栋</t>
  </si>
  <si>
    <t>15840557093</t>
  </si>
  <si>
    <t>沈阳华星机械工业有限公司</t>
  </si>
  <si>
    <t>压力机操作员</t>
  </si>
  <si>
    <t>杨杰</t>
  </si>
  <si>
    <t>13898849686</t>
  </si>
  <si>
    <t>沈阳华兴通信工程有限责任公司</t>
  </si>
  <si>
    <t>专业性强</t>
  </si>
  <si>
    <t>技术能力达到认知需求</t>
  </si>
  <si>
    <t>刘洪涛</t>
  </si>
  <si>
    <t>024-31058877</t>
  </si>
  <si>
    <t>沈阳华阳恒业电子科技有限公司</t>
  </si>
  <si>
    <t>电子科学与技术学科相关专业</t>
  </si>
  <si>
    <t>15040233827</t>
  </si>
  <si>
    <t>沈阳华悦恒远机械设备有限公司</t>
  </si>
  <si>
    <t>机械制造与工艺，机械制造与自动化等相关专业。</t>
  </si>
  <si>
    <t>024-28205731</t>
  </si>
  <si>
    <t>沈阳华越网络技术有限公司</t>
  </si>
  <si>
    <t>有计算机技能证书</t>
  </si>
  <si>
    <t>赵淑芬</t>
  </si>
  <si>
    <t>13352428855</t>
  </si>
  <si>
    <t>沈阳华运天成科技有限公司</t>
  </si>
  <si>
    <t>迟成斌</t>
  </si>
  <si>
    <t>024-83810498</t>
  </si>
  <si>
    <t>沈阳华泽信息技术有限公司</t>
  </si>
  <si>
    <t>乔玉秋</t>
  </si>
  <si>
    <t>13019305209</t>
  </si>
  <si>
    <t>沈阳化大高分子材料研发中心有限公司</t>
  </si>
  <si>
    <t>化工材料工程师：开展加工工艺、产品、材料的研发及生产；对产品做出研究分析报告、制定企业材料管理及技术标准；对技术问题研究分析并提出处理意见。</t>
  </si>
  <si>
    <t>高分子化学与物理</t>
  </si>
  <si>
    <t>具备材料分析、研发、优化及制品生产能力，能够评估材料测试报告，具备供应商管理经验者优先；为人正直、有事业心、勇于实践、不断进取，具备较强的沟通能力，能协调各部门开展工作。</t>
  </si>
  <si>
    <t>张佳佳</t>
  </si>
  <si>
    <t>024-25931811</t>
  </si>
  <si>
    <t>1.产品的开发设计，按要求完成整机、零部件的设计和审核及持续改进设计；2.参与产品试做、测试，作出分析；3.对生产进行技术指导、协调与沟通；4.负责机械设备选购，日常维护管理；5.编写相关技术文档。</t>
  </si>
  <si>
    <t>1.机械专业；2.有工作经验优先；3.熟练运用Pro/E、AutoCAD、SOLIDWORK等相关设计软件；4.工作认真负责，严谨细致。</t>
  </si>
  <si>
    <t>新项目开发过程中负责电气部分的设计，开发；包括电气原理图，电气接线图，程序流程图，PLC程序设计，人机界面设计等。</t>
  </si>
  <si>
    <t>1.大专及以上学历；2.能根据项目需求绘制项目流程图并可使用CAD/EPALN绘制标准的电气原理图、电气接线图；3.为人正直，诚实守信；4.按照定制项目的开发任务和进度要求，依照规范的软硬件开发流程及需求，保质保量完成任务；5.有经验者优先。</t>
  </si>
  <si>
    <t>沈阳化建通用设备有限公司</t>
  </si>
  <si>
    <t>负责公司环保设备的销售，完成公司下达的销售任务。</t>
  </si>
  <si>
    <t>1.吃苦耐劳，责任心强，抗压能力强，能接受经常性出差；2.具备很好的沟通能力和市场敏锐度；3.有1-3年以上水处理行业经验优先。</t>
  </si>
  <si>
    <t>陈立成</t>
  </si>
  <si>
    <t>13644908485</t>
  </si>
  <si>
    <t>沈阳环城供热有限公司</t>
  </si>
  <si>
    <t>负责热源厂锅炉设备正常运行及非供暖季维修工作。</t>
  </si>
  <si>
    <t>供热、供燃气、通风及空调工程</t>
  </si>
  <si>
    <t>身体健康，男性，持有司炉证，主司炉岗位工作经验2年以上。</t>
  </si>
  <si>
    <t>庞女士</t>
  </si>
  <si>
    <t>024-62765996</t>
  </si>
  <si>
    <t>沈阳汇尔新泵业制造有限公司</t>
  </si>
  <si>
    <t>按照项目规定的接听电话和接待来访次序，认真接听来电电话、热情接待来访客户，并做详细记录。</t>
  </si>
  <si>
    <t>善于表达，沟通能力、人际交往能力强；具有良好的沟通能力。</t>
  </si>
  <si>
    <t>王同汉</t>
  </si>
  <si>
    <t>15566494120</t>
  </si>
  <si>
    <t>沈阳汇亚通铸造材料有限责任公司</t>
  </si>
  <si>
    <t>有一定工作经验优先，具有相关专业知识，工作认真。</t>
  </si>
  <si>
    <t>有色金属冶金</t>
  </si>
  <si>
    <t>何晓慧</t>
  </si>
  <si>
    <t>024-89734538</t>
  </si>
  <si>
    <t>沈阳汇众汽车底盘系统有限公司</t>
  </si>
  <si>
    <t>从事汽车配件生产基础操作</t>
  </si>
  <si>
    <t>机械类专业或汽车类专业</t>
  </si>
  <si>
    <t>宋爽</t>
  </si>
  <si>
    <t>13082496606</t>
  </si>
  <si>
    <t>沈阳惠尔智业科技有限公司</t>
  </si>
  <si>
    <t>齐丹</t>
  </si>
  <si>
    <t>18640368145</t>
  </si>
  <si>
    <t>沈阳惠宇化工环保科技有限公司</t>
  </si>
  <si>
    <t>建设工程设计</t>
  </si>
  <si>
    <t>赵文成</t>
  </si>
  <si>
    <t>13998260375</t>
  </si>
  <si>
    <t>从事城镇生活污水、污泥、固体废物、危险废弃物处理工作的人员。</t>
  </si>
  <si>
    <t>污水处理</t>
  </si>
  <si>
    <t>沈阳慧科赢创教育信息有限公司</t>
  </si>
  <si>
    <t>徐惠祥</t>
  </si>
  <si>
    <t>024-31358301</t>
  </si>
  <si>
    <t>沈阳慧通远达冶金技术研发有限公司</t>
  </si>
  <si>
    <t>1.了解销售服务技术岗位的职责；2.掌握营业员岗位服务规范。</t>
  </si>
  <si>
    <t>1.市场营销、经济、管理等相关专业专科以上学历；2.具备1年以上相关行业的销售经验；3.熟悉相关产品的销售渠道运作以及市场销售方式；4.具备较强的表达能力以及沟通协调能力；5.具备吃苦耐劳的精神，热爱销售职业。</t>
  </si>
  <si>
    <t>刘丽晶</t>
  </si>
  <si>
    <t>024-31062031</t>
  </si>
  <si>
    <t>沈阳慧筑云科技有限公司</t>
  </si>
  <si>
    <t>职位描述：Spring、SQL、Java。岗位要求：1.精通java语言及常用编程设计模式；2.熟悉spring及常用开发框架如guava等；4.熟悉mysql、mongodb、elasticsearch；5.了解大数据及数据提取；6.了解javascript并具备页面开发能力。</t>
  </si>
  <si>
    <t>1.精通Java，并能熟练使用相应的开发框架；2.熟悉Redis，MongoDB等NoSQL数据库，精通数据结构与算法；3.熟悉Tomcat配置和管理，Git源码管理；4.熟悉Linux，熟悉常用命令及Shell。</t>
  </si>
  <si>
    <t>赵坤</t>
  </si>
  <si>
    <t>13342489293</t>
  </si>
  <si>
    <t>根据公司总体战略，结合市场情况制定销售策略与规划并组织实施，达成销售目标。</t>
  </si>
  <si>
    <t>高度的责任心和自信心，能承受强大的工作压力；具备敏锐的观察力、分析判断能。</t>
  </si>
  <si>
    <t>根据市场营销计划，完成销售指标。</t>
  </si>
  <si>
    <t>吃苦耐劳、善于沟通、有上进心。</t>
  </si>
  <si>
    <t>沈阳火炬北泰数码科技有限责任公司</t>
  </si>
  <si>
    <t>具有一定工作经验优先，财务相关专业，工作认真。</t>
  </si>
  <si>
    <t>金志平</t>
  </si>
  <si>
    <t>024-88755641</t>
  </si>
  <si>
    <t>沈阳机车车辆涂料涂装有限公司</t>
  </si>
  <si>
    <t>化学原料和化学制品制造业：防锈漆、稀释剂、预涂底漆销售及技术服务；高分子材料技术研发、技术咨询、技术服务、制造及零售；温度计、劳保用品销售。</t>
  </si>
  <si>
    <t>具有丰富的相关专业工作经验，有责任心，团队合作意识强，吃苦耐奥，爱岗敬业</t>
  </si>
  <si>
    <t>张子红</t>
  </si>
  <si>
    <t>024-87151891</t>
  </si>
  <si>
    <t>沈阳吉大软件有限公司</t>
  </si>
  <si>
    <t>负责产品的售前、售后的技术支持与服务，协助制定报价方案及协助现场安装调试等；负责产品知识的创建和优化；系统产品生产及项目执行相关的工作，包括整体协调、设计（硬件/软件）、制图。</t>
  </si>
  <si>
    <t>软件基本功及算法知识，能熟练应用C#，C++，JAVA，PHP，SQL数据库开发，有良好的语言表达能力、沟通能力，能够向非专业观众解释技术概念。</t>
  </si>
  <si>
    <t>杨巨谦</t>
  </si>
  <si>
    <t>024-83892386</t>
  </si>
  <si>
    <t>沈阳吉地安风电科技有限公司</t>
  </si>
  <si>
    <t>于潜</t>
  </si>
  <si>
    <t>13352460468</t>
  </si>
  <si>
    <t>沈阳吉盛润仪器仪表有限公司</t>
  </si>
  <si>
    <t>仪器仪表、电线电缆、电工工具、五金交电等销售工作。</t>
  </si>
  <si>
    <t>赵丹阳</t>
  </si>
  <si>
    <t>13998837873</t>
  </si>
  <si>
    <t>沈阳吉泰恒达自动化设备有限公司</t>
  </si>
  <si>
    <t>机械制造及其自动化相关专业，有一定工作经验。</t>
  </si>
  <si>
    <t>18809842833</t>
  </si>
  <si>
    <t>沈阳吉兴声学部件有限公司</t>
  </si>
  <si>
    <t>应届，大学专科以上学历。</t>
  </si>
  <si>
    <t>刘明春</t>
  </si>
  <si>
    <t>024-31238200</t>
  </si>
  <si>
    <t>沈阳际华三五四七特种装具有限公司</t>
  </si>
  <si>
    <t>从事基础工作</t>
  </si>
  <si>
    <t>有过基础机械类工作经验</t>
  </si>
  <si>
    <t>丁兆华</t>
  </si>
  <si>
    <t>024-88340383</t>
  </si>
  <si>
    <t>沈阳加盛维机械有限公司</t>
  </si>
  <si>
    <t>电力机械设备、石化设备、液压设备、金属结构及零部件加工制造销售。</t>
  </si>
  <si>
    <t>沈阳佳得宝陶瓷有限公司</t>
  </si>
  <si>
    <t>陶瓷地砖销售，陶瓷制品销售，陶瓷包装物销售。</t>
  </si>
  <si>
    <t>范长峰</t>
  </si>
  <si>
    <t>13940483450</t>
  </si>
  <si>
    <t>沈阳佳明恒宇科技有限公司</t>
  </si>
  <si>
    <t>信息与通信工程学科专业</t>
  </si>
  <si>
    <t>沈阳佳信石化设备有限公司</t>
  </si>
  <si>
    <t>1.炼油化工生产、专用设备制造、专用设备销售；2.气体压缩机械制造、气体压缩机械销售；3.通用设备制造（不含特种设备制造）、汽车零部件及配件制造、机械设备销售；4.机械设备研发、风机、风扇制造，风机风扇销售。</t>
  </si>
  <si>
    <t>秦明昕</t>
  </si>
  <si>
    <t>13130208564</t>
  </si>
  <si>
    <t>沈阳佳晔能源科技股份有限公司</t>
  </si>
  <si>
    <t>环境科学与工程学科相关专业</t>
  </si>
  <si>
    <t>18512435087</t>
  </si>
  <si>
    <t>沈阳佳益油雾技术有限公司</t>
  </si>
  <si>
    <t>王家鹏</t>
  </si>
  <si>
    <t>024-23847210</t>
  </si>
  <si>
    <t>沈阳佳运亨通信技术有限公司</t>
  </si>
  <si>
    <t>通信与信息系统相关专业</t>
  </si>
  <si>
    <t>13998330019</t>
  </si>
  <si>
    <t>沈阳嘉润机械设备有限公司</t>
  </si>
  <si>
    <t>13998825854</t>
  </si>
  <si>
    <t>沈阳建伟智能立体停车系统有限公司</t>
  </si>
  <si>
    <t>立体停车生产管理：1.执行生产计划，完成生产任务；2.负责生产日常管理工作。</t>
  </si>
  <si>
    <t>大学专科以上学历；具有二年以上安全生产管理的工作经历。</t>
  </si>
  <si>
    <t>张心毅</t>
  </si>
  <si>
    <t>024-22909121</t>
  </si>
  <si>
    <t>沈阳建筑大学工厂</t>
  </si>
  <si>
    <t>李颂华</t>
  </si>
  <si>
    <t>024-24692162</t>
  </si>
  <si>
    <t>沈阳交联电缆制造有限公司</t>
  </si>
  <si>
    <t>电线、电缆经营；有色金属合金制造、智能输配电及控制设备销售、电工器材销售、配电开关控制设备销售、仪器仪表销售、塑料制品销售。</t>
  </si>
  <si>
    <t xml:space="preserve">1.要能胜任职位能力；2.要开朗外向，乐于沟通；3.团队意识强；4.要能服从管理，很好的完成领导安排的任务。		</t>
  </si>
  <si>
    <t>金秉坤</t>
  </si>
  <si>
    <t>13125414666</t>
  </si>
  <si>
    <t>沈阳叫我网络科技有限公司</t>
  </si>
  <si>
    <t>徐晗梅</t>
  </si>
  <si>
    <t>15640198932</t>
  </si>
  <si>
    <t>薪酬管理</t>
  </si>
  <si>
    <t>沈阳杰信政通科技有限公司</t>
  </si>
  <si>
    <t>姜洪云</t>
  </si>
  <si>
    <t>024-31358616</t>
  </si>
  <si>
    <t>沈阳捷昌机械有限责任公司</t>
  </si>
  <si>
    <t>024-89878028</t>
  </si>
  <si>
    <t>沈阳捷视电子科技有限公司</t>
  </si>
  <si>
    <t>负责公司公司软件产品开发设计</t>
  </si>
  <si>
    <t>计算机软件相关专业；本科及以上。</t>
  </si>
  <si>
    <t>唐喜玲</t>
  </si>
  <si>
    <t>13940479867</t>
  </si>
  <si>
    <t>沈阳金杯延锋汽车内饰系统有限公司</t>
  </si>
  <si>
    <t>各部门轮岗实习、培养，学习从产品开发、制造过程到最终成型、运输流程及相应技术。</t>
  </si>
  <si>
    <t>2023年应届毕业，本科及以上学历，机电一体化、机械类、自动化类、高分子材料类、物流类等相关理工科专业。英语四级及以上，具备良好的听说读写能力。专业基础知识扎实，具有较强的动手能力。诚信正直、积极乐观、良好的学习能力和创造力。</t>
  </si>
  <si>
    <t>许晓敏</t>
  </si>
  <si>
    <t>024-31483700</t>
  </si>
  <si>
    <t>沈阳金博通电子有限公司</t>
  </si>
  <si>
    <t>024-25362586</t>
  </si>
  <si>
    <t>沈阳金科华工业设备制造股份有限公司</t>
  </si>
  <si>
    <t>024-66815308</t>
  </si>
  <si>
    <t>沈阳金科有色产品研制有限公司</t>
  </si>
  <si>
    <t>铸造工艺工程师</t>
  </si>
  <si>
    <t>参与相关研发工艺规程管理</t>
  </si>
  <si>
    <t>化学学科</t>
  </si>
  <si>
    <t>1.本科学历以上；2.身体素质良好。</t>
  </si>
  <si>
    <t>王成</t>
  </si>
  <si>
    <t>13514260421</t>
  </si>
  <si>
    <t>沈阳金茂金银卡纸业有限公司</t>
  </si>
  <si>
    <t>机械运维</t>
  </si>
  <si>
    <t>机械专业，两年工作经验。</t>
  </si>
  <si>
    <t>嵇健华</t>
  </si>
  <si>
    <t>13514288047</t>
  </si>
  <si>
    <t>沈阳金日盛软件科技有限公司</t>
  </si>
  <si>
    <t>负责计算机及园区智能网络系统工程施工与维护</t>
  </si>
  <si>
    <t>熟悉计算机软件；工作经验丰富优先。</t>
  </si>
  <si>
    <t>张志成</t>
  </si>
  <si>
    <t>024-83993395</t>
  </si>
  <si>
    <t>沈阳金树工程技术有限公司</t>
  </si>
  <si>
    <t>负责前期方案的电气支持和电气方案的制定；负责罗列项目电器采购清单及制作系统电器操作说明书。</t>
  </si>
  <si>
    <t>本科及以上学历，电气及自动化、车辆工程、材料成型及控制等专业，5年以上先关行业经验，能吃苦，能拼搏，愿意在自动化行业长期发展。</t>
  </si>
  <si>
    <t>蔡军</t>
  </si>
  <si>
    <t>024-23230009</t>
  </si>
  <si>
    <t>沈阳金通重型机械制造有限公司</t>
  </si>
  <si>
    <t>用心完成规定或承诺的销售量指标，为客户带给主动热情满意周到的服务，并配合销售代表、番禺销售代表的工作。</t>
  </si>
  <si>
    <t>施原</t>
  </si>
  <si>
    <t>13002446185</t>
  </si>
  <si>
    <t>负责机械装备质量、故障问题的解决和处理。</t>
  </si>
  <si>
    <t>沈阳金信达科技有限公司</t>
  </si>
  <si>
    <t>熟练掌握c编程</t>
  </si>
  <si>
    <t>秦志强</t>
  </si>
  <si>
    <t>13019324656</t>
  </si>
  <si>
    <t>制订、实施客户人力资源招聘、职业指导、人力资源和社会保障事务代理。</t>
  </si>
  <si>
    <t>沈阳金亚汽车传动轴有限公司</t>
  </si>
  <si>
    <t>涂胜国</t>
  </si>
  <si>
    <t>024-88201801</t>
  </si>
  <si>
    <t>沈阳金研激光再制造技术开发有限公司</t>
  </si>
  <si>
    <t>氩弧焊工</t>
  </si>
  <si>
    <t>1.有焊工证；2.能够熟练掌握金属的焊接，如铜、铝等合金；3.具有火焰钎焊、弯管焊接经验优先。</t>
  </si>
  <si>
    <t>王允生</t>
  </si>
  <si>
    <t>024-25799905</t>
  </si>
  <si>
    <t>精磨钳工</t>
  </si>
  <si>
    <t>1.会用氧乙炔，有模具修磨实际钳工工作经验优先，3年以上相关行业工作经验；2.工作认真，细致，能吃苦耐劳。身体健康，踏实勤劳，有责任感，无不良习惯；3.经培训后，能独立完成日常工作任务。</t>
  </si>
  <si>
    <t>沈阳锦达集团有限公司</t>
  </si>
  <si>
    <t>耐火材料工程师</t>
  </si>
  <si>
    <t>修理员：男女不限，身体健康，工作认真细致，负责修理压铸铝件打毛刺。</t>
  </si>
  <si>
    <t>工作简单，有无工作经验均可，计件工资，多劳多得。</t>
  </si>
  <si>
    <t>侯云宽</t>
  </si>
  <si>
    <t>024-31578867</t>
  </si>
  <si>
    <t>锻压工艺工程师</t>
  </si>
  <si>
    <t>压铸操作员：男，年龄30-55岁能独立操作压铸机设备。</t>
  </si>
  <si>
    <t>冶金工程学科</t>
  </si>
  <si>
    <t>能适应倒班工作，有经验优先入用，综合工资5000-8000元。</t>
  </si>
  <si>
    <t>男，会CAD画图，UG编程，有二年以上工作经验者优先。</t>
  </si>
  <si>
    <t>工作认真细致，能适应倒班工作，综合工资5000-8000元。</t>
  </si>
  <si>
    <t>模具技工（放电、慢丝）：男，会基础操作、编程，能适应倒班工作。</t>
  </si>
  <si>
    <t>二年以上工作经验者优先，周休一天。</t>
  </si>
  <si>
    <t>抛丸喷油员：若干名，男，年龄55岁以下。</t>
  </si>
  <si>
    <t>流体机械及工程</t>
  </si>
  <si>
    <t>能适应倒班，身体健康，工作认真。</t>
  </si>
  <si>
    <t>注塑员：若干名，男女不限，年龄52岁以下，能吃苦耐劳。</t>
  </si>
  <si>
    <t>化学工程与技术学科</t>
  </si>
  <si>
    <t>有相关行业工作经验者优先录用</t>
  </si>
  <si>
    <t>压铸化料工</t>
  </si>
  <si>
    <t>男，年龄30-55岁，能适应倒班。</t>
  </si>
  <si>
    <t>会开叉车优先录用</t>
  </si>
  <si>
    <t>压铸模具设计工程师：55岁以下，具有3年以上压铸模具或产品设计经验。</t>
  </si>
  <si>
    <t>熟练掌握制图软件，沟通能力强，工资面议。</t>
  </si>
  <si>
    <t>沈阳晋亿紧固件技术开发有限公司</t>
  </si>
  <si>
    <t>车间操作员</t>
  </si>
  <si>
    <t>字会写字，工作认真负责。</t>
  </si>
  <si>
    <t>孙立中</t>
  </si>
  <si>
    <t>13804986641</t>
  </si>
  <si>
    <t>沈阳经济技术开发区创新数控设备有限公司</t>
  </si>
  <si>
    <t>发掘客户资源、维护客户关系。</t>
  </si>
  <si>
    <t>大专以上学历，有销售经验。</t>
  </si>
  <si>
    <t>高辉</t>
  </si>
  <si>
    <t>024-24868866</t>
  </si>
  <si>
    <t>沈阳经济技术开发区中宇热电有限公司</t>
  </si>
  <si>
    <t>运行值班员：负责220吨循环流化床锅炉运行调整及维护。</t>
  </si>
  <si>
    <t>热能工程</t>
  </si>
  <si>
    <t>有流化床锅炉运行经验优先</t>
  </si>
  <si>
    <t>霍艳茹</t>
  </si>
  <si>
    <t>024-25374079</t>
  </si>
  <si>
    <t>沈阳荆众机械设备有限公司</t>
  </si>
  <si>
    <t>有相关工作经验熟练掌握专业知识</t>
  </si>
  <si>
    <t>15041216277</t>
  </si>
  <si>
    <t>沈阳精创厚德交通管理设施有限公司</t>
  </si>
  <si>
    <t>零部件操作员：汽车零部件数控辅助工，磨床、压装、检验、涂胶、包装等工作。</t>
  </si>
  <si>
    <t>有无经验均可</t>
  </si>
  <si>
    <t>何平</t>
  </si>
  <si>
    <t>024-89562145</t>
  </si>
  <si>
    <t>质量检验员：对产品进行检验，如外观、尺寸、硬度等。</t>
  </si>
  <si>
    <t>生产现场工作经验，做过质检优先，18岁-42岁，多技能岗/周转岗要男性；外观检测等要女性，吃苦耐劳，服从安排。</t>
  </si>
  <si>
    <t>沈阳精锐科技有限公司</t>
  </si>
  <si>
    <t>负责对接销售与生产订单衔接</t>
  </si>
  <si>
    <t>赵经理</t>
  </si>
  <si>
    <t>024-23717777</t>
  </si>
  <si>
    <t>人才储备：初期从事一线基础工作进行学习，后续可向工艺编程、技术员、销售、车间中层管理等方向发展。</t>
  </si>
  <si>
    <t>应届毕业生优先；自动化、数控、焊接、机械等专业优先。</t>
  </si>
  <si>
    <t>沈阳净润家环保科技有限公司</t>
  </si>
  <si>
    <t>张新北</t>
  </si>
  <si>
    <t>18505290393</t>
  </si>
  <si>
    <t>沈阳九宝烧烤设备有限公司</t>
  </si>
  <si>
    <t>佟惠仁</t>
  </si>
  <si>
    <t>15998264628</t>
  </si>
  <si>
    <t>沈阳久赛锋门窗制造有限公司</t>
  </si>
  <si>
    <t>负责铝合金门窗、阳光房的设计与指导工作。</t>
  </si>
  <si>
    <t>1.本科或以上学历；2.能独立完成方案设计。</t>
  </si>
  <si>
    <t>张先生</t>
  </si>
  <si>
    <t>沈阳聚德视频技术有限公司</t>
  </si>
  <si>
    <t>李兆慈</t>
  </si>
  <si>
    <t>024-31962696</t>
  </si>
  <si>
    <t>沈阳君印科技有限公司</t>
  </si>
  <si>
    <t>岗位要求：电子相关专业（自动化，电气工程及其自动化，电子信息工程，电子科学与技术，测控仪器与仪表）毕业。</t>
  </si>
  <si>
    <t>本科以上学历，男性。</t>
  </si>
  <si>
    <t>周凤兰</t>
  </si>
  <si>
    <t>13840342073</t>
  </si>
  <si>
    <t>沈阳俊峰数控机床有限公司</t>
  </si>
  <si>
    <t>1.参与机械开发设计工作、设计评审、设计验证和设计确认；2.负责机器人机械本体，包括关节结构、外形结构等的设计、开发工作；3.负责机器人外围设备的开发及技术改进。</t>
  </si>
  <si>
    <t>1.机械设计制造专业，本科及以上学历，具有5年以上相关工作经验；2.具备专业的机械理论知识与相应的工程应用设计能力，可以使用solidworks绘图。</t>
  </si>
  <si>
    <t>024-89312228</t>
  </si>
  <si>
    <t>沈阳俊和科技有限公司</t>
  </si>
  <si>
    <t>软件开发任务；完成软件系统模块化的设计方案、文档的编写，软硬件测试。</t>
  </si>
  <si>
    <t>计算机相关专业，大学本科以上学历。</t>
  </si>
  <si>
    <t>侯经理</t>
  </si>
  <si>
    <t>15542711151</t>
  </si>
  <si>
    <t>沈阳俊生机械制造有限公司</t>
  </si>
  <si>
    <t>业务员：负责与客户对接生产进度，跟踪加工件的工期。</t>
  </si>
  <si>
    <t>2年以上相关工作经验</t>
  </si>
  <si>
    <t>吴萄萄</t>
  </si>
  <si>
    <t>15940226860</t>
  </si>
  <si>
    <t>沈阳浚禄机械制造有限公司</t>
  </si>
  <si>
    <t>1.维护和开拓新的销售渠道和新客户，自主开发及拓展上下游用户，尤其是终端用户。2.收集一线营销信息和用户意见，对公司营销策略、售后服务、等提出参考意见。</t>
  </si>
  <si>
    <t>于秋香</t>
  </si>
  <si>
    <t>15002470909</t>
  </si>
  <si>
    <t>沈阳凯达铝业工程有限公司</t>
  </si>
  <si>
    <t>金属制品工作人员</t>
  </si>
  <si>
    <t>主要制作本公司的铝业制品的相关产品</t>
  </si>
  <si>
    <t>024-88269333</t>
  </si>
  <si>
    <t>沈阳恺鸿门窗制造有限公司</t>
  </si>
  <si>
    <t>百叶、铁艺、楼梯扶手、围栏、护栏、阳光棚、阳光房、卷帘门、单元门、纱窗制造、安装、销售。</t>
  </si>
  <si>
    <t>孙振华</t>
  </si>
  <si>
    <t>13066688608</t>
  </si>
  <si>
    <t>沈阳康葆达科技有限公司</t>
  </si>
  <si>
    <t>1.按照公司要求以及货比多家原则进行询价、比价、议价，核算成本给业务员报价；2.定期开发满足客户资质要求的供应商，不断优化和提升现有产品品质，并持续降低采购成本。</t>
  </si>
  <si>
    <t>有相关经验者优先考虑</t>
  </si>
  <si>
    <t>孙逊</t>
  </si>
  <si>
    <t>17640181172</t>
  </si>
  <si>
    <t>1.负责店铺产品上下架，关键词优化，以及产品推广等工作，对公司的询盘数量、质量负责；2.负责提高搜索排名，对推广效果进行评估，进行数据维护和数据分析。</t>
  </si>
  <si>
    <t>具有一定的英文听说读写能力，有相关经验者优先考虑。</t>
  </si>
  <si>
    <t>1.机械、电气、化学等专业优先，负责分析总结客户需求；搜集整理客户资料，协助业务部完成订单；2.耐心、细致处理售前、售中、售后客户的各类问题。</t>
  </si>
  <si>
    <t>1.有一定的英文听说读写能力，负责开发客户与维护客户，参加商务谈判，和客户建立良好的合作关系；2.处理好客户的疑问，并努力引导客户下单；保管客户的资料和样品，有条理的归档。</t>
  </si>
  <si>
    <t>具有一定的英文听说读写能力，有相关经验者优先考虑</t>
  </si>
  <si>
    <t>沈阳康博源生物科技有限公司</t>
  </si>
  <si>
    <t>有相关工作经验优先，身体健康，工作认真，服从领导安排，有相关工作经验优先，身体健康，工作认真，服从领导安排。</t>
  </si>
  <si>
    <t>18100412521</t>
  </si>
  <si>
    <t>沈阳康恺科技有限公司</t>
  </si>
  <si>
    <t>1.参与最新的软/硬件产品、Apps的设计、开发；2.负责所属模块的代码编写、调试与维护；3.参与软件质量管理，负责保障代码质量，软件项目的持续化、改进工作；4.参与设计、实施最强大的行业IT解决方案；5.协助完成各类技术开发任务。</t>
  </si>
  <si>
    <t>1.本科及以上学历，计算机/通信/软件/网络/电子/信息/信计/数学等专业；2.熟练掌握C/C++/java等任一编程语言、熟悉STL库、SQL，了解MySQL或Oracle数据库优先；；3.抗压能力强，部分岗位需出差。</t>
  </si>
  <si>
    <t>刘进林</t>
  </si>
  <si>
    <t>18132252598</t>
  </si>
  <si>
    <t>沈阳康缘益生水土环境修复研究所有限公司</t>
  </si>
  <si>
    <t>有助理经验，有驾照。</t>
  </si>
  <si>
    <t>责任心强，工作细心；沟通协调组织能力好。</t>
  </si>
  <si>
    <t>张传军</t>
  </si>
  <si>
    <t>024-83770301</t>
  </si>
  <si>
    <t>沈阳科翔电力环保设备有限公司</t>
  </si>
  <si>
    <t>根据工艺工程师出具的工艺设计图纸及提供的技术参数，按照项目需求完成电气、自控、仪表、监控等方面的设计、制图、方案编制及设备选型。</t>
  </si>
  <si>
    <t>沈阳科一电气有限公司</t>
  </si>
  <si>
    <t>1.根据电气图纸进行报价；2.参与编制项目投标文件；3.参与项目管理；4.完成领导交办的事务。</t>
  </si>
  <si>
    <t>任职要求：1.在电气成套厂等相关行业从事电气成套相关报价工作1年及以上经验；2.能操作CAD看图软件，必须能看懂并理解一次系统图，二次原理图；3.大专或以上学历，电气工程及其自动化，电气专业等电气类相关专业。</t>
  </si>
  <si>
    <t>陆为</t>
  </si>
  <si>
    <t>024-85610333</t>
  </si>
  <si>
    <t>电路设计工程师</t>
  </si>
  <si>
    <t>配线技术工：负责低压成套电气设备的一、二次线接线工作。</t>
  </si>
  <si>
    <t>1.年龄45岁以下；2.有电工证；3.工作认真负责，能吃苦耐劳，踏实肯干，善于思考，服从领导安排，有团队合作精神。</t>
  </si>
  <si>
    <t>沈阳来金汽车零部件股份有限公司</t>
  </si>
  <si>
    <t>研发工程师（模具设计工程师、冲压/焊接工艺工程师、项目经理、电气工程师）。</t>
  </si>
  <si>
    <t>大学本科以上学历</t>
  </si>
  <si>
    <t>15702428337</t>
  </si>
  <si>
    <t>电子/电气/电力类一线普通工人</t>
  </si>
  <si>
    <t>大学专科以上学历，专业不限。</t>
  </si>
  <si>
    <t>技术工人：电工、模具维修钳工、数控操作工。</t>
  </si>
  <si>
    <t>机械、自动化相关专业。</t>
  </si>
  <si>
    <t>沈阳蓝光新一代技术有限公司</t>
  </si>
  <si>
    <t>推介公司产品，达成销售目标；负责客户维护工作，建立和不断完善信息网络，收集并反馈客户及竞争对手信息，包括向公司提出建设性意见等。</t>
  </si>
  <si>
    <t>吴女士</t>
  </si>
  <si>
    <t>13149829329</t>
  </si>
  <si>
    <t>编写电梯控制程序、电梯曳引驱动程序以及电梯配套产品程序，开发设计电梯配套产品。</t>
  </si>
  <si>
    <t>1.产品售前售后的技术交流工作；2.向客户及合作厂商进行产品技术方面的问题解答；3.为客户及合作给予现场问题的技术支持。</t>
  </si>
  <si>
    <t>沈阳蓝天标志服装有限公司</t>
  </si>
  <si>
    <t>产品设计</t>
  </si>
  <si>
    <t>服装设计工艺师</t>
  </si>
  <si>
    <t>大专及以上学历，服装设计相关专业，熟练应用CAD等软件，3年以上同岗位工作经验；年龄：30-50岁，男女不限。</t>
  </si>
  <si>
    <t>梁吉宏</t>
  </si>
  <si>
    <t>15140155558</t>
  </si>
  <si>
    <t>沈阳蓝微电气科技有限公司</t>
  </si>
  <si>
    <t>电气工程学科相关专业</t>
  </si>
  <si>
    <t>18624082922</t>
  </si>
  <si>
    <t>沈阳蓝英工业自动化装备股份有限公司</t>
  </si>
  <si>
    <t>1.做项目的研发、设计、调试任务，实施阶段整体方案电气设计，工艺流程参与设计；2.对现场实际情况有针对性的进行工艺设计更改。</t>
  </si>
  <si>
    <t>1.能熟练掌握AB及SIEMENS品牌的PLC/变频/伺服等产品的控制、编程及调试，以及传感器、气缸、电机等各类设备的调试和控制应用；2.熟练使用office办公软件、CAD/CAXA/EPLAN等绘图软件。</t>
  </si>
  <si>
    <t>杨萃萃</t>
  </si>
  <si>
    <t>13840079198</t>
  </si>
  <si>
    <t>1.负责轮胎成型机产品研发，包括总体和部套方案制作、图纸设计等；2.负责研发团队建设、制定部门工作标准化。</t>
  </si>
  <si>
    <t>1.熟练使用二维设计软件及三维仿真软件；2.掌握伺服电机、丝杠、气缸、离合器等常用外购件选型及应用；3.熟悉非标准自动化设备的设计工作，能有独立的构思；4.能独立负责机械项目（800张图纸量以上）的设计。</t>
  </si>
  <si>
    <t>首席运营官</t>
  </si>
  <si>
    <t>按照“质量、成本、交期”三项指标，完成公司设计、生产任务，实现预期利润，达成业务及管理目标。制定公司经营预算，全面负责运营体系（技术、生产）的整体经营及业务管理。</t>
  </si>
  <si>
    <t>1.具备系统的企业管理知识、掌握设计、生产管理，成本管理，项目管理等知识；2.具备机械制造，自动化等行业工作背景，具备大中型装备制造型企业同岗位工作经验。</t>
  </si>
  <si>
    <t>沈阳朗旭云科技有限公司</t>
  </si>
  <si>
    <t>计算机科学与技术、电子科学与技术、微电子等专业。</t>
  </si>
  <si>
    <t>13604015210</t>
  </si>
  <si>
    <t>沈阳乐泰电气工程有限公司</t>
  </si>
  <si>
    <t>1.机械设备及配件、高低压开关柜、电气成套设备加工；2.制造建筑机电设备安装、工程施工承装（修、试）；3.电力设施施工、机械设备及配件高低压开关及配件电气成套设备设计销售。</t>
  </si>
  <si>
    <t>赵大云</t>
  </si>
  <si>
    <t>13840285458</t>
  </si>
  <si>
    <t>沈阳雷马科技有限公司</t>
  </si>
  <si>
    <t>三维模型设计</t>
  </si>
  <si>
    <t>王昊楠</t>
  </si>
  <si>
    <t>13516081211</t>
  </si>
  <si>
    <t>沈阳黎航发石化机械设备制造有限公司</t>
  </si>
  <si>
    <t>具有一定工作经验优先，工作认真，服从领导安排。</t>
  </si>
  <si>
    <t>王部长</t>
  </si>
  <si>
    <t>13252851636</t>
  </si>
  <si>
    <t>沈阳黎航密封件厂</t>
  </si>
  <si>
    <t>目前需招8人普通操作工</t>
  </si>
  <si>
    <t>024-24606788</t>
  </si>
  <si>
    <t>沈阳黎明电机制造有限公司</t>
  </si>
  <si>
    <t>车间下线员：熟悉电机定子铁，能独立下线。</t>
  </si>
  <si>
    <t>能熟悉电机下线</t>
  </si>
  <si>
    <t>刘宝龙</t>
  </si>
  <si>
    <t>024-87462588</t>
  </si>
  <si>
    <t>沈阳礼拜天食品有限责任公司</t>
  </si>
  <si>
    <t>品控管理：产品质量检验相关工作。</t>
  </si>
  <si>
    <t>食品工程相关专业；专科及以上。</t>
  </si>
  <si>
    <t>井恩生</t>
  </si>
  <si>
    <t>024-89420688</t>
  </si>
  <si>
    <t>市场部调度员：配合区域经理做好市场调研、销售等。</t>
  </si>
  <si>
    <t>市场营销或文秘；专科以上学历。</t>
  </si>
  <si>
    <t>沈阳李尔金杯汽车系统有限公司</t>
  </si>
  <si>
    <t>机械制造相关专业</t>
  </si>
  <si>
    <t>载运工具运用工程</t>
  </si>
  <si>
    <t>机械制造相关专业，本科以上学历。</t>
  </si>
  <si>
    <t>王丹</t>
  </si>
  <si>
    <t>18740079928</t>
  </si>
  <si>
    <t>沈阳立普机械设备有限公司</t>
  </si>
  <si>
    <t>具有本专业必需的制图、计算、实验、测试、文献检索和基本工艺操作等基本技能。</t>
  </si>
  <si>
    <t>1.车间的大型设备维护、保养、点检、维修工作；2.协助工程师进行部分项目数据收集工作；3.与对班交接异常跟进进度；4.上级交代的其他任务。</t>
  </si>
  <si>
    <t>邵芳</t>
  </si>
  <si>
    <t>13940088024</t>
  </si>
  <si>
    <t>沈阳利丰达粮油有限公司</t>
  </si>
  <si>
    <t>农副食品加工业：建大豆油压榨生产线和精炼整套灌装色拉油生产线，以及衍生产品研发生产销售。</t>
  </si>
  <si>
    <t>良好的沟通能力和协调能力，优秀的决策和执行能力。具备该岗位所需要的专业技能，能够独立解决突发状况和相关问题。</t>
  </si>
  <si>
    <t>巨国民</t>
  </si>
  <si>
    <t>13322408886</t>
  </si>
  <si>
    <t>沈阳量子数据科技有限公司</t>
  </si>
  <si>
    <t>王常忠</t>
  </si>
  <si>
    <t>024-67918808</t>
  </si>
  <si>
    <t>沈阳辽海装备有限责任公司</t>
  </si>
  <si>
    <t>船舶与海洋工程师</t>
  </si>
  <si>
    <t>具备相关工作经验5年以上，熟练掌握船舶与海洋工程技术。</t>
  </si>
  <si>
    <t>船舶与海洋结构物设计制造</t>
  </si>
  <si>
    <t>全日制大学本科学历及以上，船舶与海洋结构物设计制造专业。</t>
  </si>
  <si>
    <t>张玉良</t>
  </si>
  <si>
    <t>024-23857652</t>
  </si>
  <si>
    <t>沈阳辽通科技有限公司</t>
  </si>
  <si>
    <t>谭秀铭</t>
  </si>
  <si>
    <t>13124204618</t>
  </si>
  <si>
    <t>沈阳霖堃科技有限公司</t>
  </si>
  <si>
    <t>计算机软件与理论相关专业</t>
  </si>
  <si>
    <t>韩刚</t>
  </si>
  <si>
    <t>13897975590</t>
  </si>
  <si>
    <t>沈阳麟龙科技股份有限公司</t>
  </si>
  <si>
    <t>网站内容更新维护、网站服务器维护、网站流程优化、数据挖掘分析、用户研究管理。</t>
  </si>
  <si>
    <t>沈阳领航智控科技有限公司</t>
  </si>
  <si>
    <t>控制理论与控制工程</t>
  </si>
  <si>
    <t>控制理论与控制工程术等相关专业。有工作经验</t>
  </si>
  <si>
    <t>18624078224</t>
  </si>
  <si>
    <t>沈阳龙德石油技术开发有限公司</t>
  </si>
  <si>
    <t>13998245518</t>
  </si>
  <si>
    <t>沈阳隆创科技有限公司</t>
  </si>
  <si>
    <t>网络工程师工作</t>
  </si>
  <si>
    <t>13940372713</t>
  </si>
  <si>
    <t>沈阳隆迪电器设备有限公司</t>
  </si>
  <si>
    <t>冲压模具设计工程师：1.五金连续模具方案前期估算、制定与实施；2.产品开模过程中模拟，冲压成形；3.模具的生产、品质管控、外协加工等。</t>
  </si>
  <si>
    <t>1.五年以上冲压连续模具、单工程模具、复合模具的方案设计、结构设计经验；2.精通模具结构，对设计过程中出现的问题能快速识别并有效解决：3.精通各种机加工艺，对模具的成本概念清晰；4.熟练使用CAD、UG等软件设计模具。</t>
  </si>
  <si>
    <t>高攀</t>
  </si>
  <si>
    <t>13998841682</t>
  </si>
  <si>
    <t>1.根据公司指导方向开发和维护对应客户；2.及时填报公司销售管理软件系统；3.完成既定目标和月分解目标；4.服从领导指派的专项任务</t>
  </si>
  <si>
    <t>1.三年以上销售工作经验；2.负责公司产品销售，完成公司下达销售指标；3.负责开拓东北地区制造业市场客户。</t>
  </si>
  <si>
    <t>产品工程师：编制工艺类相关指导文件(机加、冲压、装配等)。</t>
  </si>
  <si>
    <t>本科以上学历，机械/电气/自动化/相关专业，5年以上从业经验。</t>
  </si>
  <si>
    <t>沈阳隆华包装材料有限公司</t>
  </si>
  <si>
    <t>刘玉文</t>
  </si>
  <si>
    <t>024-87632541</t>
  </si>
  <si>
    <t>沈阳陆胜航空设备有限公司</t>
  </si>
  <si>
    <t>1.负责飞行器地面机电系统的开发和设计；2.负责地面机电设备的日常维护和测试，能够独立发现并解决故障问题，完成设备测试任务；3.参与飞行器日常飞行任务，协助解决现场机电设备相关问题。</t>
  </si>
  <si>
    <t>徐庆华</t>
  </si>
  <si>
    <t>024-86165891</t>
  </si>
  <si>
    <t>沈阳陆胜机械有限公司</t>
  </si>
  <si>
    <t>管理机电相关专业施工及质量，能独立完成机电施工计划及方案审批，及时做好详细记录和提交报告。</t>
  </si>
  <si>
    <t>本科以上学历，35岁以下，机械、机电一体化、自动化或相关专业毕业。</t>
  </si>
  <si>
    <t>袁士林</t>
  </si>
  <si>
    <t>15840104056</t>
  </si>
  <si>
    <t>沈阳路博精润机电设备有限公司</t>
  </si>
  <si>
    <t>18602460856</t>
  </si>
  <si>
    <t>沈阳路泰达工程机械股份有限公司</t>
  </si>
  <si>
    <t>机械工程学科等专业，有经验。</t>
  </si>
  <si>
    <t>13674250495</t>
  </si>
  <si>
    <t>沈阳络迅信息技术有限公司</t>
  </si>
  <si>
    <t>成群</t>
  </si>
  <si>
    <t>13134241869</t>
  </si>
  <si>
    <t>沈阳绿恒环境咨询有限公司</t>
  </si>
  <si>
    <t>宫本敬</t>
  </si>
  <si>
    <t>024-81523310</t>
  </si>
  <si>
    <t>沈阳绿环晟睿检测技术有限公司</t>
  </si>
  <si>
    <t>张东亮</t>
  </si>
  <si>
    <t>024-83766179</t>
  </si>
  <si>
    <t>人力资源：协助上级建立健全公司招聘、培训、工资、保险、福利、绩效考核等人力资源制度建设；建立、维护人事档案；执行招聘工作流程，协调、办理员工招聘、入职、离职、调任、升职等手续；协同开展新员工入职培训，业务培训，执行培训计划。</t>
  </si>
  <si>
    <t>沈阳绿浓农业科技有限公司</t>
  </si>
  <si>
    <t>售肥料生产，农药零售，农药批发，生物农药生产（依法须经批准的项目，经相关部门批准后方可开展经营活动，具体经营项目以审批结果为准）。一般项目：肥料销售，复合微生物肥料研发，生物有机肥料研发，化肥销售。</t>
  </si>
  <si>
    <t>杜雪</t>
  </si>
  <si>
    <t>18761502473</t>
  </si>
  <si>
    <t>沈阳迈瑞腾科技有限公司</t>
  </si>
  <si>
    <t>有经验2-3年</t>
  </si>
  <si>
    <t>杨忠封</t>
  </si>
  <si>
    <t>024-2298565</t>
  </si>
  <si>
    <t>沈阳迈思医疗科技有限公司</t>
  </si>
  <si>
    <t>1.新产品设计开发及改进工作，分析电子系统需求与设计；2.绘制原理图、PCB，元器件选购，样机制作及测试；3.对产品电气、性能等进行分析和试验验证；4.嵌入式产品的软件设计、编码、调试、修改；5.源代码的编制、整理、编写完整的技术开发文档。</t>
  </si>
  <si>
    <t>1.本科及以上电子等相关专业；2.熟悉单片机工作原理，有ARM系列32位单片机使用经验；3.熟悉模拟电路、数字电路、各类元件性能及设计；4.熟练应用IAR、Keil、Protel、AD等开发工具设计电路；5.熟悉产品研发流程及生产加工工艺。</t>
  </si>
  <si>
    <t>付春媛</t>
  </si>
  <si>
    <t>15702430300</t>
  </si>
  <si>
    <t>沈阳迈腾石化有限公司</t>
  </si>
  <si>
    <t>33—45岁，有驾照，实际驾龄3年以上；机械相关专业，能看懂机械图纸，会电脑，会使用机械检测工具。</t>
  </si>
  <si>
    <t>康乐</t>
  </si>
  <si>
    <t>18624308862</t>
  </si>
  <si>
    <t>沈阳麦金利食品制造有限公司</t>
  </si>
  <si>
    <t>食品相关专业，吃苦耐劳。</t>
  </si>
  <si>
    <t>许慕侠</t>
  </si>
  <si>
    <t>13804077748</t>
  </si>
  <si>
    <t>沈阳梅特科航空科技有限公司</t>
  </si>
  <si>
    <t>樊海亮</t>
  </si>
  <si>
    <t>15124089067</t>
  </si>
  <si>
    <t>沈阳美宁科技有限公司</t>
  </si>
  <si>
    <t>1.能准确理解并转化总经理的意图/指示，跟进工作任务下发进度，及时向总经理汇报。2.负责来访的接待、商务随行；3.处理总经理授权的其他事情。</t>
  </si>
  <si>
    <t>1.大专及以上学历，文科类专业优先；2.形象气质佳、普通话标准；3.执行力强，能及时响应指示；4.要求有C1驾照。</t>
  </si>
  <si>
    <t>张雷云</t>
  </si>
  <si>
    <t>沈阳蜜蜂源软件有限公司</t>
  </si>
  <si>
    <t>计算机及理工科相关专业，善于学习。</t>
  </si>
  <si>
    <t>有相关工作经历</t>
  </si>
  <si>
    <t>任莹</t>
  </si>
  <si>
    <t>18602487060</t>
  </si>
  <si>
    <t>沈阳明辉机电设备有限公司</t>
  </si>
  <si>
    <t>024-25822455</t>
  </si>
  <si>
    <t>沈阳明腾科技有限公司</t>
  </si>
  <si>
    <t>生产计划员岗位</t>
  </si>
  <si>
    <t>依据发货计划，装配计划，编制生产车间作业计划。</t>
  </si>
  <si>
    <t>李女士</t>
  </si>
  <si>
    <t>13304059826</t>
  </si>
  <si>
    <t>铸造工艺工程师：工艺设计、文艺文件、作业指导书、二维三维制图。</t>
  </si>
  <si>
    <t>材料学</t>
  </si>
  <si>
    <t>材料成型及控制工程专业；本科及以上。</t>
  </si>
  <si>
    <t>工艺设计、工时定额、五轴编程。</t>
  </si>
  <si>
    <t>机械类等相关专业；本科及以上学历。</t>
  </si>
  <si>
    <t>沈阳茗荞艺术之星文化传媒有限公司</t>
  </si>
  <si>
    <t>国际艺术交流及商业演出策划：服务大型经济文化活动、策划文化艺术交流活动、策划影视活动、策划商业活动、策划艺术培训、信息咨询、音乐舞蹈服务开业；庆典服务：礼仪服务、婚礼庆典服务、会议及展览展示服务、公关礼仪服务、承办演唱会服务、设计制作发布代理国内外各类广告。</t>
  </si>
  <si>
    <t>沈阳铭然科技有限公司</t>
  </si>
  <si>
    <t>闫宏伟</t>
  </si>
  <si>
    <t>18642003856</t>
  </si>
  <si>
    <t>沈阳铭伟科技有限公司</t>
  </si>
  <si>
    <t>维修技师</t>
  </si>
  <si>
    <t>卜晓丹</t>
  </si>
  <si>
    <t>13840046767</t>
  </si>
  <si>
    <t>沈阳铭讯科技有限公司</t>
  </si>
  <si>
    <t>参与软件项目的设计与开发工作，包括需求分析、系统设计、编码和单元测试等工作；能够独立完成业务设计和相关技术实现；对系统进行完善维护，包括功能改进、系统优化及技术支持等。</t>
  </si>
  <si>
    <t>大专以上学历；软件工程/计算机/通信等相关专业；具有2年及以上项目研发经验；扎实的java基础，负责或参加过至少2个J2EE为主的大中型软件开发经验。</t>
  </si>
  <si>
    <t>李婷婷</t>
  </si>
  <si>
    <t>沈阳尼克数码技术有限公司</t>
  </si>
  <si>
    <t>适应市场需求，按客户要求做出软件。</t>
  </si>
  <si>
    <t>能够很好的后期处理，熟练软件编程、开发。</t>
  </si>
  <si>
    <t>杨楠</t>
  </si>
  <si>
    <t>024-89738208-814</t>
  </si>
  <si>
    <t>沈阳农大禾丰饲料有限公司</t>
  </si>
  <si>
    <t>保管员：1.负责库房饲料的接收和领取工作；2.负责饲料接收取样和感官检测；3.按照要求上报给各部门盘点饲料数据。</t>
  </si>
  <si>
    <t>1.大专及以上学历；2.从事过保管员相关工作的优先；3.能吃苦耐劳，认真负责，可以接受加班或倒班。</t>
  </si>
  <si>
    <t>赵甲文</t>
  </si>
  <si>
    <t>024-27792099</t>
  </si>
  <si>
    <t>沈阳诺胺医药科技有限公司</t>
  </si>
  <si>
    <t>徐驰</t>
  </si>
  <si>
    <t>沈阳诺臻科技有限公司</t>
  </si>
  <si>
    <t>李晞翘妍</t>
  </si>
  <si>
    <t>024-23533535</t>
  </si>
  <si>
    <t>沈阳欧孚光电科技有限公司</t>
  </si>
  <si>
    <t>张天龙</t>
  </si>
  <si>
    <t>024-31015451</t>
  </si>
  <si>
    <t>沈阳欧诺尔电器有限公司</t>
  </si>
  <si>
    <t>024-84312662</t>
  </si>
  <si>
    <t>沈阳欧拓科技有限公司</t>
  </si>
  <si>
    <t>前台接待员：无需经验，热爱服务行业。</t>
  </si>
  <si>
    <t>形象好气质佳，善于沟通，有亲和力，细心。</t>
  </si>
  <si>
    <t>尤洪</t>
  </si>
  <si>
    <t>024-83953722</t>
  </si>
  <si>
    <t>沈阳欧维智科技有限公司</t>
  </si>
  <si>
    <t>1.服从测试经理工作安排，并及时提交工作反馈；2.根据功能需求文档，设计文档和模块说明书制定测试计划；3.编写测试用例，进行测试，并提交缺陷报告、测试报告。</t>
  </si>
  <si>
    <t>1.大学本科及以上学历，计算机相关专业毕业；2.一年以上软件测试工作经验，熟悉软件测试流程，熟悉软件工程、测试相关技术、工具，有一定的VC＋＋开发和数据库操作经验。</t>
  </si>
  <si>
    <t>18002450088</t>
  </si>
  <si>
    <t>沈阳派客动力科技有限公司</t>
  </si>
  <si>
    <t>Java工程师</t>
  </si>
  <si>
    <t>能够独立完成代码编写</t>
  </si>
  <si>
    <t>刘杨</t>
  </si>
  <si>
    <t>15142540946</t>
  </si>
  <si>
    <t>沈阳品奇巴马克交通设备能源技术有限公司</t>
  </si>
  <si>
    <t>文字材料撰写、公文核稿、调查讨论等工作。</t>
  </si>
  <si>
    <t>本科，做事认真，细心耐心，有助理经验，有驾照。</t>
  </si>
  <si>
    <t>姜志学</t>
  </si>
  <si>
    <t>024-31089068</t>
  </si>
  <si>
    <t>沈阳品相室内设计有限公司</t>
  </si>
  <si>
    <t>负责制作设计技术文件，产品的开发和零部件设计。</t>
  </si>
  <si>
    <t>付宏伟</t>
  </si>
  <si>
    <t>13478836304</t>
  </si>
  <si>
    <t>沈阳蒲东轴承制造有限公司</t>
  </si>
  <si>
    <t>零部件操作员：零部件数控辅助工、磨床、压装、检验、涂胶、包装等工作。</t>
  </si>
  <si>
    <t>有无经验均可，适应加班踏实肯干。</t>
  </si>
  <si>
    <t>关杰</t>
  </si>
  <si>
    <t>024-89780288</t>
  </si>
  <si>
    <t>沈阳浦澳玛特科技有限公司</t>
  </si>
  <si>
    <t>费迪</t>
  </si>
  <si>
    <t>024-82399505</t>
  </si>
  <si>
    <t>沈阳浦发包装有限公司</t>
  </si>
  <si>
    <t>1.负责公司全盘帐务的管理；2.公司生产成本核算与管理并分析；3.出具公司财务相关报表。</t>
  </si>
  <si>
    <t>1.能独立负责公司财务部全盘工作；2.做过公司财务总帐会计工作；3.取得会计师证书者优先。</t>
  </si>
  <si>
    <t>024-31019779</t>
  </si>
  <si>
    <t>沈阳普日软件技术有限公司</t>
  </si>
  <si>
    <t>负责程序的编写维护和运营，为试验提供数据支撑</t>
  </si>
  <si>
    <t>软件工程、计算机专业、计算机科学与技术等相关专业。</t>
  </si>
  <si>
    <t>024-31081295</t>
  </si>
  <si>
    <t>沈阳奇汇真空技术有限公司</t>
  </si>
  <si>
    <t>沈阳企荣橡胶制品有限公司</t>
  </si>
  <si>
    <t>1.负责热处理工序的准备及设备的调试、操作、维护工作；2.完成生产任务，有序放置工具工装，安全吊装工件；3.进行产品质量自检，确保质量。</t>
  </si>
  <si>
    <t>1.3年以上热处理工艺经验，必须有3年的工作经验，有大批量生产经验；2.必须有独立工作的能力和团队合作的能力；3.高度的责任心，解决问题的能力和解决冲突的能力。</t>
  </si>
  <si>
    <t>侯涛</t>
  </si>
  <si>
    <t>13940210656</t>
  </si>
  <si>
    <t>沈阳企跃科技有限公司</t>
  </si>
  <si>
    <t>前台接待人员：无需经验，热爱服务行业。</t>
  </si>
  <si>
    <t>杨震</t>
  </si>
  <si>
    <t>15566058306</t>
  </si>
  <si>
    <t>沈阳启邦科技有限公司</t>
  </si>
  <si>
    <t>理工类专业，本科及以上学历。</t>
  </si>
  <si>
    <t>张婍莹</t>
  </si>
  <si>
    <t>15140212369</t>
  </si>
  <si>
    <t>沈阳启瀚机器人自动化有限公司</t>
  </si>
  <si>
    <t>低压电器、自动化设备制造。</t>
  </si>
  <si>
    <t>2-3年工作经验。</t>
  </si>
  <si>
    <t>鄂旭</t>
  </si>
  <si>
    <t>13804904277</t>
  </si>
  <si>
    <t>机械电子设备研发制造</t>
  </si>
  <si>
    <t>2-3年工作经验</t>
  </si>
  <si>
    <t>沈阳千禧浪人义齿有限公司</t>
  </si>
  <si>
    <t>牙科医生：1.对患者进行严格、认真的检查、观察，发现并提出患者的牙科问题；2.和患者沟通，介绍治疗方案以及相关事项提醒；3.做好消毒工作，严格监督消毒和卫生程序避免治疗时的交叉感染。</t>
  </si>
  <si>
    <t>大专或以上学历；3年以上该专业工作经验；有责任心，能吃苦耐劳。</t>
  </si>
  <si>
    <t>卢肃</t>
  </si>
  <si>
    <t>15712403391</t>
  </si>
  <si>
    <t>沈阳千翼网络信息科技有限公司</t>
  </si>
  <si>
    <t>对于公司产品进行运营销售</t>
  </si>
  <si>
    <t>有过销售经验或市场营销类型专业，大学专科以上学历。</t>
  </si>
  <si>
    <t>张喜和</t>
  </si>
  <si>
    <t>18002461112</t>
  </si>
  <si>
    <t>沈阳乾鼎机械制造有限公司</t>
  </si>
  <si>
    <t>营销</t>
  </si>
  <si>
    <t>具有开拓精神攻关能力、精准语言表达与沟通能力、适应各地区出差，有机械行业客户资源及机械行业销售工作经验者优先。</t>
  </si>
  <si>
    <t>徐晓兵</t>
  </si>
  <si>
    <t>13840019886</t>
  </si>
  <si>
    <t>机械加工操作者：车工、镗工、钻工、滚齿工、磨齿工、铣工、铆焊工、打磨工、喷漆工、装配工等岗位。</t>
  </si>
  <si>
    <t>有同行业工作经验者优先（可学徒）；工资待遇：计件工资+奖金；待遇下保底上不封顶；具备会操作二至三项机床者优先，名额有限，招满为止；月薪5000-10000元/月。</t>
  </si>
  <si>
    <t>检查员</t>
  </si>
  <si>
    <t>有机械加工检查经验和责任心者优先。</t>
  </si>
  <si>
    <t>内勤</t>
  </si>
  <si>
    <t>语言表达流畅，善于沟通，熟练办公软件，有实际工作经验者优先。</t>
  </si>
  <si>
    <t>会计</t>
  </si>
  <si>
    <t>有工业企业财务工作经验三年以上（有中级职称），能及时做财务数据分析，组织设计每年各部门任务目标与分配制度方案。</t>
  </si>
  <si>
    <t>技术设计工程师或设计员：设计轧机减速机，立磨减速机，星轮减速机，非标硬齿面减速机。</t>
  </si>
  <si>
    <t>食堂管理员</t>
  </si>
  <si>
    <t>身体健康，55周岁以内，厨艺好，近地优先。</t>
  </si>
  <si>
    <t>保安</t>
  </si>
  <si>
    <t>身心健康，责任心强，初中以上学历，60周岁以内，退伍军人优先。</t>
  </si>
  <si>
    <t>沈阳乾格保温材料有限公司</t>
  </si>
  <si>
    <t>保温材料、防水材料、水性涂料、胶泥加制造销售。</t>
  </si>
  <si>
    <t>刘士闯</t>
  </si>
  <si>
    <t>13478351308</t>
  </si>
  <si>
    <t>沈阳乾阳物流有限公司</t>
  </si>
  <si>
    <t>货物运输：1.接收订单以及安排运输、货物跟踪、结算等事宜；2.制作运单证及其它相关文件，负责录入应收应付费用，安排开发票事宜。</t>
  </si>
  <si>
    <t>能够流畅有效地沟通，善于协调合作。</t>
  </si>
  <si>
    <t>陈亚军</t>
  </si>
  <si>
    <t>15142021231</t>
  </si>
  <si>
    <t>沈阳乾园科技有限公司</t>
  </si>
  <si>
    <t>张时华</t>
  </si>
  <si>
    <t>13998270808</t>
  </si>
  <si>
    <t>沈阳区块网络科技有限公司</t>
  </si>
  <si>
    <t>安蕾</t>
  </si>
  <si>
    <t>13019919234</t>
  </si>
  <si>
    <t>沈阳群鼎机械设备有限公司</t>
  </si>
  <si>
    <t>完成新产品开发及设计任务</t>
  </si>
  <si>
    <t>机械相关专业，本科及以上学历。</t>
  </si>
  <si>
    <t>13899819996</t>
  </si>
  <si>
    <t>沈阳日上科技有限公司</t>
  </si>
  <si>
    <t>于洪波</t>
  </si>
  <si>
    <t>13898132147</t>
  </si>
  <si>
    <t>熟悉各种组装原理</t>
  </si>
  <si>
    <t>沈阳日新气化器有限公司</t>
  </si>
  <si>
    <t>1.负责公司产品的销售及推广工作，并根据市场营销计划，完成部门销售目标；2.负责开拓新市场，发展新客户，增加产品销售范围。</t>
  </si>
  <si>
    <t>大学本科学历，具有一定的工作经验。</t>
  </si>
  <si>
    <t>和田孝</t>
  </si>
  <si>
    <t>024-89547895</t>
  </si>
  <si>
    <t>沈阳日鑫源泵业有限公司</t>
  </si>
  <si>
    <t>1.服从安排，紧密配合生产，确保瑞土公司生产用水的正常供应；2.负责各台水泵在接班时、启动前和运转中的检查、维护、保养和一般事故处理；3.负责各台水泵的开停机操作和管道上各道阀门的开闭。</t>
  </si>
  <si>
    <t>战亚贤</t>
  </si>
  <si>
    <t>13940190308</t>
  </si>
  <si>
    <t>沈阳荣盛科技有限公司</t>
  </si>
  <si>
    <t>分析项目或产品需求，编写需求说明书及软件设计文档分析项目或产品需求，编写需求说明书及软件设计文档。</t>
  </si>
  <si>
    <t>李萍</t>
  </si>
  <si>
    <t>13889280217</t>
  </si>
  <si>
    <t>计算机软件与理认相关专业</t>
  </si>
  <si>
    <t>沈阳柔动科技有限公司</t>
  </si>
  <si>
    <t>负责公司公司软件产品开发设计岗位要求：软件工程、计算机软件与理论、计算机系统结构、计算机应用技术、计算机技术等专业。3年以上工作经验；本科及以上。</t>
  </si>
  <si>
    <t>18624333933</t>
  </si>
  <si>
    <t>沈阳如汇电线电缆制造有限公司</t>
  </si>
  <si>
    <t>机电专业，两年工作经验。</t>
  </si>
  <si>
    <t>于青伟</t>
  </si>
  <si>
    <t>13002442042</t>
  </si>
  <si>
    <t>沈阳锐取科技有限公司</t>
  </si>
  <si>
    <t>魏雅丹</t>
  </si>
  <si>
    <t>13604210456</t>
  </si>
  <si>
    <t>沈阳瑞德创新科技有限公司</t>
  </si>
  <si>
    <t>负责公司日常行政相关事务</t>
  </si>
  <si>
    <t>两年以上相关工作经历</t>
  </si>
  <si>
    <t>韩玉霞</t>
  </si>
  <si>
    <t>024-83992199</t>
  </si>
  <si>
    <t>沈阳瑞德华易管理咨询有限公司</t>
  </si>
  <si>
    <t>1.医院绩效考核方案咨询与平台实施；2.医院运营成本核算方案咨询与实施；3.医院质量考核体系设计与实施；4.现场为用户定制解决方案及管理信息系统研发。</t>
  </si>
  <si>
    <t>1.管理学/管理会计/统计学/信息管理/临床医学/公共为生管理学相关专业，本科及以上学历；2.具有优秀的编程能力，熟悉.netC#/MSSQL/MySQL
/Oracle等关系型数据库；3.QV，Tableau和Jedox等BI工具；4.参与过有Hadoop，Spark等开发或实施。</t>
  </si>
  <si>
    <t>秦世寇</t>
  </si>
  <si>
    <t>024-23897923</t>
  </si>
  <si>
    <t>沈阳瑞福科技有限公司</t>
  </si>
  <si>
    <t>沈阳瑞海一诺智能科技有限公司</t>
  </si>
  <si>
    <t>于冰</t>
  </si>
  <si>
    <t>13998279405</t>
  </si>
  <si>
    <t>沈阳瑞恒鼓风机有限公司</t>
  </si>
  <si>
    <t>开发与设计机械零部件</t>
  </si>
  <si>
    <t>两年以上工作经验</t>
  </si>
  <si>
    <t>赵小平</t>
  </si>
  <si>
    <t>13998101509</t>
  </si>
  <si>
    <t>沈阳瑞码科技有限公司</t>
  </si>
  <si>
    <t>区块链应用操作员</t>
  </si>
  <si>
    <t>024-31260722</t>
  </si>
  <si>
    <t>沈阳瑞元德生物科技有限公司</t>
  </si>
  <si>
    <t>024-88086509</t>
  </si>
  <si>
    <t>沈阳睿居科技有限公司</t>
  </si>
  <si>
    <t>王岩</t>
  </si>
  <si>
    <t>18698885291</t>
  </si>
  <si>
    <t>沈阳睿昇精密制造有限公司</t>
  </si>
  <si>
    <t>1.负责培训体系搭建及日常工作：培训计划、新人培训、在职培训等；2.策划、组织员工活动、大型会议团建等；3.公司评优、考评工作；4.职业生涯规划；5.企业文化、员工归属感；6.配合辅助校园招聘会宣讲；7.领导安排的其他工作。</t>
  </si>
  <si>
    <t>1.三年以上培训板块的工作经验，基本可以独立运行，工厂类优先考虑；2.事业心强、活泼机灵、文字功底佳、稳定性好；3.面试者可接受3-5分钟试讲（内容不限）。</t>
  </si>
  <si>
    <t>13082489058</t>
  </si>
  <si>
    <t>沈阳睿盈机械有限公司</t>
  </si>
  <si>
    <t>13898185736</t>
  </si>
  <si>
    <t>沈阳润城电子有限公司</t>
  </si>
  <si>
    <t>电子器件、家电配件、机械设备制造、加工。</t>
  </si>
  <si>
    <t>李明刚</t>
  </si>
  <si>
    <t>13622080621</t>
  </si>
  <si>
    <t>沈阳润达供水设备工程有限公司</t>
  </si>
  <si>
    <t>负责全站工作的组织领导工作，在动力车间主任直接领导下科学的组织劳动生产，合理安排分工，负责全站供水设备的检修、维护及安全正常供水等工作。</t>
  </si>
  <si>
    <t>水利水电工程</t>
  </si>
  <si>
    <t>姚永平</t>
  </si>
  <si>
    <t>15940068201</t>
  </si>
  <si>
    <t>沈阳润森科技有限公司</t>
  </si>
  <si>
    <t>13700010517</t>
  </si>
  <si>
    <t>沈阳润通智能交通科技有限公司</t>
  </si>
  <si>
    <t>18604038688</t>
  </si>
  <si>
    <t>沈阳赛普顿科技有限公司</t>
  </si>
  <si>
    <t>具有很好的沟通能力，并能适应日常的加班工作。</t>
  </si>
  <si>
    <t>齐欣</t>
  </si>
  <si>
    <t>024-31636907</t>
  </si>
  <si>
    <t>沈阳赛特斯电气技术有限公司</t>
  </si>
  <si>
    <t>应届</t>
  </si>
  <si>
    <t>任国臣</t>
  </si>
  <si>
    <t>13889115041</t>
  </si>
  <si>
    <t>沈阳三方科技有限公司</t>
  </si>
  <si>
    <t>孙策</t>
  </si>
  <si>
    <t>13066647197</t>
  </si>
  <si>
    <t>沈阳三丰电气有限公司</t>
  </si>
  <si>
    <t>电气自动化工程师</t>
  </si>
  <si>
    <t>有两年工作经验以上</t>
  </si>
  <si>
    <t>周俊峰</t>
  </si>
  <si>
    <t>024-23730671</t>
  </si>
  <si>
    <t>机械设计工程师</t>
  </si>
  <si>
    <t>可以接受没有工作经验的高校毕业生</t>
  </si>
  <si>
    <t>沈阳三科核电设备制造股份有限公司</t>
  </si>
  <si>
    <t>守安全操作规程，爱护使用设备，具有良好的团队合作意识，能独立完成整机装配工作。</t>
  </si>
  <si>
    <t>55岁以内，能独立操作，会看图识图，能按照图纸要求进行装配工作，遵守公司劳动纪律，服从领导指挥，吃苦耐劳，有水泵行业工作经验者优先。</t>
  </si>
  <si>
    <t>吴晶</t>
  </si>
  <si>
    <t>13840059026</t>
  </si>
  <si>
    <t>沈阳三人光电技术有限公司</t>
  </si>
  <si>
    <t>熟练掌握销售技能，做好客户维护和开发。</t>
  </si>
  <si>
    <t>抗压能力强，熟练掌握销售技能，做好客户维护和开发。</t>
  </si>
  <si>
    <t>郭彦松</t>
  </si>
  <si>
    <t>024-83960757</t>
  </si>
  <si>
    <t>沈阳三三牌阀门制造有限责任公司</t>
  </si>
  <si>
    <t>能够掌握与本岗位相关的国家标准或规范，熟练应用计算机及办公软件，语言、书写组织能力强。</t>
  </si>
  <si>
    <t>质量管理及机械设计、机械制造及相关专业毕业，大专及以上学历。</t>
  </si>
  <si>
    <t>班立平</t>
  </si>
  <si>
    <t>024-23818333</t>
  </si>
  <si>
    <t>熟练应用CAD绘制工作图，独立编制技术文件、完成产品工装设计、处理生产中发生的设计、工艺问题，做好技术跟踪服务及工艺技术开发工作。</t>
  </si>
  <si>
    <t>机械设计、机械制造及相关专业，大专以上学历。</t>
  </si>
  <si>
    <t>质量检验及机械制造、机械设计及相关专业。</t>
  </si>
  <si>
    <t>有较强的的工作责任心，良好的职业素质，较强的质量意识。</t>
  </si>
  <si>
    <t>沈阳三氏实业有限公司</t>
  </si>
  <si>
    <t>负责新车销售，具有很强的表达能力、以及协调和沟通能力。</t>
  </si>
  <si>
    <t>陈志华</t>
  </si>
  <si>
    <t>15542187026</t>
  </si>
  <si>
    <t>沈阳三源米业有限公司</t>
  </si>
  <si>
    <t>1.根据公司招聘需求，通过各大招聘网站对公司空缺岗位进行招聘；2.对简历进行筛选，并沟通邀约面试；3.人员的入职与离职。</t>
  </si>
  <si>
    <t>有招聘经验者优先考虑，沟通能力强，有团队意识。</t>
  </si>
  <si>
    <t>李岩</t>
  </si>
  <si>
    <t>024-89695588</t>
  </si>
  <si>
    <t>沈阳森浩迪科技有限公司</t>
  </si>
  <si>
    <t>18640164645</t>
  </si>
  <si>
    <t>沈阳森之高科科技有限公司</t>
  </si>
  <si>
    <t>1.基础硬件能力，熟悉单片机开发，具备STM32系列单片机开发能力；2.熟悉各种类型传感器的使用，PCB电路板设计；3.有无线通讯技术开发和imu传感器使用经验；4.可以独自管理项目，有技术管理经验者优先。</t>
  </si>
  <si>
    <t>大学本科以上学历，机制制造及自动化相关专业。</t>
  </si>
  <si>
    <t>史和欣</t>
  </si>
  <si>
    <t>15204006445</t>
  </si>
  <si>
    <t>1.负责拓展公司产品的渠道；2.挖掘潜在渠道合作方，邀约客户上门洽谈，介绍产品，最终达成合作；3.根据洽谈情况，挖掘A类客户，跟踪单完成签单；4.做好日常销售，维护客户关系；5.老带新，培训新员工。</t>
  </si>
  <si>
    <t>1.普通话标准，表达流利，沟通表达能力强，有良好的逻辑思维能力；2.有良好的团队合作意识，客户服务意识。有过电销、直销等有销售经验者优先；3.有体育设备、运动器材、医疗器械或健身行业从业经验者优先。</t>
  </si>
  <si>
    <t>1.了解进制转换（二进制、八进制、十进制、十六进制）；3.了解基本的算法及数据结构（能列举几种常见排序算法）（能列举常见的数据结构）；4.熟悉c#开发和unity开发（熟悉刚体，ugui，骨骼，动画，ik，粒子）；5.了解socket通信；6.了解前后端开发。</t>
  </si>
  <si>
    <t>大学专科以上学历，软件相关专业。</t>
  </si>
  <si>
    <t>沈阳山竹电子商务有限公司</t>
  </si>
  <si>
    <t>将公司软件产品进行销售</t>
  </si>
  <si>
    <t>勾通能力强，爱学习，对新事务接收能力强。</t>
  </si>
  <si>
    <t>李艳玲</t>
  </si>
  <si>
    <t>13898877628</t>
  </si>
  <si>
    <t>沈阳闪宁科技有限公司</t>
  </si>
  <si>
    <t>HR日常工作</t>
  </si>
  <si>
    <t>具有很好的组织调配能力</t>
  </si>
  <si>
    <t>曾立</t>
  </si>
  <si>
    <t>15040326377</t>
  </si>
  <si>
    <t>沈阳上博智像科技有限公司</t>
  </si>
  <si>
    <t>1.熟悉外贸全流程；2.维护外文网站，运营linkedin、facebook等社交媒体；3.可用英语进行流畅的电话沟通；有英文软文编写能力；4.商务嗅觉灵敏，外向型性格优先；5.有视频剪辑制作能力，有图片处理能力。</t>
  </si>
  <si>
    <t>外贸类相关专业优先；英语口语好。</t>
  </si>
  <si>
    <t>隋心慰</t>
  </si>
  <si>
    <t>024-31694422</t>
  </si>
  <si>
    <t>1.根据要求负责研发产品装配、调试；2.参与测试问题的分析验证，填写相应的测试报告和文件；3.在测试过程中，协助研发人员分析BUG原因，进行跟踪分析。</t>
  </si>
  <si>
    <t>电子类相关专业优先，男女不限。</t>
  </si>
  <si>
    <t>沈阳上发汽车零部件有限公司</t>
  </si>
  <si>
    <t>024-28263388</t>
  </si>
  <si>
    <t>质量管理</t>
  </si>
  <si>
    <t>沈阳尚维液压设备制造有限公司</t>
  </si>
  <si>
    <t>负责液压产品的选型、设计、制造加工，指导安装调试。</t>
  </si>
  <si>
    <t>石油与天然气工程学科</t>
  </si>
  <si>
    <t>有经验者优先</t>
  </si>
  <si>
    <t>李尚华</t>
  </si>
  <si>
    <t>024-89725538</t>
  </si>
  <si>
    <t>沈阳申昱汽车零部件有限公司</t>
  </si>
  <si>
    <t>零部件加员：汽车零部件数控辅助工、磨床、压装、检验、涂胶、包装等工作。</t>
  </si>
  <si>
    <t>大学本科以上学历具有一定工作经验。</t>
  </si>
  <si>
    <t>沈琪</t>
  </si>
  <si>
    <t>024-85963633</t>
  </si>
  <si>
    <t>沈阳沈大内窥镜有限公司</t>
  </si>
  <si>
    <t>机加车间工人</t>
  </si>
  <si>
    <t>30岁以下，机械专业优先。</t>
  </si>
  <si>
    <t>姜守望</t>
  </si>
  <si>
    <t>024-88908788</t>
  </si>
  <si>
    <t>车间工人</t>
  </si>
  <si>
    <t>40岁以下，视力好。</t>
  </si>
  <si>
    <t>沈阳沈法燃气有限公司</t>
  </si>
  <si>
    <t>经营管理。</t>
  </si>
  <si>
    <t>具有经营管理能力。</t>
  </si>
  <si>
    <t>张帆</t>
  </si>
  <si>
    <t>17740015174</t>
  </si>
  <si>
    <t>沈阳沈一数控机床有限公司</t>
  </si>
  <si>
    <t>切削工程师：1.根据图纸编排加工工艺，利用现有的机床与刀具编制加工程序，并加工出合格样件；2.协助机械设计完成对工作夹具的制作；3.可调整数控车床和立加精度。</t>
  </si>
  <si>
    <t>具备数控车床加工经验，熟悉广数GSK等数控系统。</t>
  </si>
  <si>
    <t>马岩</t>
  </si>
  <si>
    <t>024-31014101</t>
  </si>
  <si>
    <t>装配钳工：按产品“装配图”装配数控机床等设备。</t>
  </si>
  <si>
    <t>对刮研、打孔、攻丝、工差配合等装配工艺有相关经验。</t>
  </si>
  <si>
    <t>电气装配：根据数控机床电气装配图，装配电箱电气件及电路连接设计。</t>
  </si>
  <si>
    <t>主修电气自动化或相关专业，具备相关电气装配经验。</t>
  </si>
  <si>
    <t>沈阳沈真真空技术有限责任公司</t>
  </si>
  <si>
    <t>熟练掌握PLC编程、熟练电气原理和常用电气元件的使用，需出差。</t>
  </si>
  <si>
    <t>男，35岁以下，二本以上学历，电气相关专业毕业。</t>
  </si>
  <si>
    <t>程革</t>
  </si>
  <si>
    <t>13904058745</t>
  </si>
  <si>
    <t>机械工程师：熟练应用至少一种机械设计软件。</t>
  </si>
  <si>
    <t>男，35岁以下，二本以上学历，机械类、真空、化工设备等专业。</t>
  </si>
  <si>
    <t>沈阳圣航科技有限公司</t>
  </si>
  <si>
    <t>参与软件系统的开发、测试等过程。</t>
  </si>
  <si>
    <t>全日制本科以上学历</t>
  </si>
  <si>
    <t>15142555508</t>
  </si>
  <si>
    <t>沈阳圣凯龙输油管道技术服务有限责任公司</t>
  </si>
  <si>
    <t>1.输油管道技术服务、检测服务；2.机械设备、输油管道压力、管道配件清洗；3.仪器仪表电子、元器件销售。</t>
  </si>
  <si>
    <t>机械设有经验者优先</t>
  </si>
  <si>
    <t>孙长龙</t>
  </si>
  <si>
    <t>15041215635</t>
  </si>
  <si>
    <t>沈阳胜鑫淼工业装备制造有限公司</t>
  </si>
  <si>
    <t>李永华</t>
  </si>
  <si>
    <t>024-88483216</t>
  </si>
  <si>
    <t>沈阳晟越交通工程有限公司</t>
  </si>
  <si>
    <t>刘晓旭</t>
  </si>
  <si>
    <t>沈阳盛谷科技开发有限公司</t>
  </si>
  <si>
    <t>软件工程、计算机软件与理论、计算机系统结构、计算机应用技术、计算机技术等专业。有一定工作经验</t>
  </si>
  <si>
    <t>024-62781864</t>
  </si>
  <si>
    <t>沈阳盛嵘科技有限公司</t>
  </si>
  <si>
    <t>18809847063</t>
  </si>
  <si>
    <t>沈阳盛之瑞工业智能科技发展有限公司</t>
  </si>
  <si>
    <t>参与软件工程系统的设计、开发、测试等过程。</t>
  </si>
  <si>
    <t>两年以上工作经验，职称副高以上。</t>
  </si>
  <si>
    <t>王德强</t>
  </si>
  <si>
    <t>13478288730</t>
  </si>
  <si>
    <t>沈阳十月猛犸文化传播有限公司</t>
  </si>
  <si>
    <t>黄涛</t>
  </si>
  <si>
    <t>024-31688050</t>
  </si>
  <si>
    <t>沈阳石化气体压缩机制造厂</t>
  </si>
  <si>
    <t>数控立车员：主要负责机床操作，早八晚五，交五险。</t>
  </si>
  <si>
    <t>1.能熟练操作数控车床，有经验；2.做事认真负责。</t>
  </si>
  <si>
    <t>苏国利</t>
  </si>
  <si>
    <t>13889380018</t>
  </si>
  <si>
    <t>沈阳时代天艺模型设计有限公司</t>
  </si>
  <si>
    <t>机械工程学科相关专业，有经验。</t>
  </si>
  <si>
    <t>13998812116</t>
  </si>
  <si>
    <t>沈阳实力宝洋机电设备有限公司</t>
  </si>
  <si>
    <t>工艺编程员：1.大专以上学历，机械设计及其自动化；2.有较强的识图能力，懂机械加工工艺；3.熟练使用CAD、UG、CATIA使用仿真软件vericut、画图、编程、三维。</t>
  </si>
  <si>
    <t>1.身体健康；2.有团队合作精神，服从领导安排工作，积极配合生产部完成工作任务。</t>
  </si>
  <si>
    <t>高雁</t>
  </si>
  <si>
    <t>13940467264</t>
  </si>
  <si>
    <t>加工中心操作员：1.识图纸；依据工艺规程操作，干过航空件优先，有熟练操作经验；2.正确使用计量器具，完成加工产品自检；3.加工记录、卡片填写准确及时。</t>
  </si>
  <si>
    <t>1.工作年限2-4年，年龄在20-45岁，能接受倒班。2.身体健康，服从管理，遵守公司规章制度。</t>
  </si>
  <si>
    <t>销售内勤：1.整理统计客户的各种台账；2.依据客户订单，生成当月销售计划；3.整理月份销售合同；4.每月与客户与财务对账；5.依据订单要求的交货周期，每日与生产部门落实生产进度。</t>
  </si>
  <si>
    <t>1.可接受应届毕业生；2.熟练操作办公软件；3.有工作经验者优先。</t>
  </si>
  <si>
    <t>数控加工中心操作工学徒：1.加工中心（立式加工中心、卧式加工中心、龙门加工中心）操作；2.在师傅带领下，熟悉操作设备，学习法拉克系统。</t>
  </si>
  <si>
    <t>打磨钳工</t>
  </si>
  <si>
    <t>.要求具有熟练的航空铝合金零件抛光、去毛刺技术；2.能够识别工艺卡片的技术要求；3.熟练使用各种电动、气动工具。</t>
  </si>
  <si>
    <t>质量检查员：1.依据图纸对加工件进行首检、巡检、入库检验；2.确保检查数据的准确性，对检查结果负责；3.及时填写质量检验记录。</t>
  </si>
  <si>
    <t>1.身体健康，有团队合作精神，服从领导安排工作，积极配合生产部完成工作任务；2.有原则性、做事认真。</t>
  </si>
  <si>
    <t>沈阳示剑网络科技股份有限公司</t>
  </si>
  <si>
    <t>马大伟</t>
  </si>
  <si>
    <t>024-22595477</t>
  </si>
  <si>
    <t>沈阳世铎科技有限公司</t>
  </si>
  <si>
    <t>李钢</t>
  </si>
  <si>
    <t>024-88111155</t>
  </si>
  <si>
    <t>沈阳世纪达电气自动化有限公司</t>
  </si>
  <si>
    <t>机械电子设备组装，集成计算机软硬件销售，自动化控制产品销售，计算机技术咨询服务。</t>
  </si>
  <si>
    <t>朱光琥</t>
  </si>
  <si>
    <t>沈阳世纪华通汽车部件有限公司</t>
  </si>
  <si>
    <t>从事基础操作工作</t>
  </si>
  <si>
    <t>有过工作经验</t>
  </si>
  <si>
    <t>钟波</t>
  </si>
  <si>
    <t>024-31659169</t>
  </si>
  <si>
    <t>沈阳世杰电器有限公司</t>
  </si>
  <si>
    <t>曹凯</t>
  </si>
  <si>
    <t>024-24699908</t>
  </si>
  <si>
    <t>具备良好的规划、统筹能力；具备一定的项目组织管理能力，良好的表达和综合协调能力；善于处理各种突发事件，亲和力强；熟练掌握各类办公软件。</t>
  </si>
  <si>
    <t>大专及以上学历，电气工程类专业或其他相关机电专业；有一级或二级建造师证者优先考虑；人品端正责任感强；能接受外地出差。</t>
  </si>
  <si>
    <t>沈阳世润重工有限公司</t>
  </si>
  <si>
    <t>设计工程师：齿轮及传动装置设计。</t>
  </si>
  <si>
    <t>大专以上学历，五年以上工作经验。</t>
  </si>
  <si>
    <t>赵德重</t>
  </si>
  <si>
    <t>024-87995477</t>
  </si>
  <si>
    <t>建模工程师：绘制三位数模。</t>
  </si>
  <si>
    <t>车工：操作车床。</t>
  </si>
  <si>
    <t>初中以上学历，五年以上车工工作经验。</t>
  </si>
  <si>
    <t>龙门铣工：操作龙门铣床。</t>
  </si>
  <si>
    <t>初中以上学历，五年以上铣工工作经验</t>
  </si>
  <si>
    <t>镗工：操作镗床。</t>
  </si>
  <si>
    <t>初中以上学历，五年以上镗工工作经验。</t>
  </si>
  <si>
    <t>操作三坐标测量机</t>
  </si>
  <si>
    <t>大专以上学历，三年以上工作经验。</t>
  </si>
  <si>
    <t>沈阳市奥普商用汽车离合器厂</t>
  </si>
  <si>
    <t>机械加工：根据生产指令，操作超高精密车床、铣床，对产品进行机械加工，保质保量地完成各项生产任务。</t>
  </si>
  <si>
    <t>有2年以上机械加工相关工作经验。</t>
  </si>
  <si>
    <t>金锐</t>
  </si>
  <si>
    <t>024-87556333</t>
  </si>
  <si>
    <t>沈阳市城域网络工程有限公司</t>
  </si>
  <si>
    <t>机电安装工程</t>
  </si>
  <si>
    <t>专业技术能力强，有相关的工作经验。</t>
  </si>
  <si>
    <t>邴海江</t>
  </si>
  <si>
    <t>024-88555966</t>
  </si>
  <si>
    <t>沈阳市工矿水泵配件厂</t>
  </si>
  <si>
    <t>贾经理</t>
  </si>
  <si>
    <t>024-25709415</t>
  </si>
  <si>
    <t>沈阳市广泽科技有限公司</t>
  </si>
  <si>
    <t>需要具备相关证书</t>
  </si>
  <si>
    <t>孟繁超</t>
  </si>
  <si>
    <t>024-83958395</t>
  </si>
  <si>
    <t>沈阳市禾高网络科技有限公司</t>
  </si>
  <si>
    <t>代码编写</t>
  </si>
  <si>
    <t>相关专业，大学本科以上学历。</t>
  </si>
  <si>
    <t>董超</t>
  </si>
  <si>
    <t>沈阳市恒信电气有限公司</t>
  </si>
  <si>
    <t>市场开发、调研、具有销售工程师能力。</t>
  </si>
  <si>
    <t>电气或工科类专业；男士，年龄26岁-40岁；有相关经验者最好。</t>
  </si>
  <si>
    <t>董玉军</t>
  </si>
  <si>
    <t>024-25258251</t>
  </si>
  <si>
    <t>沈阳市宏君达锻造有限公司</t>
  </si>
  <si>
    <t>1.产品机械结构、机械部件的设计、材料选用；2.产品机械结构的仿真模拟。</t>
  </si>
  <si>
    <t>张宏军</t>
  </si>
  <si>
    <t>13555773155</t>
  </si>
  <si>
    <t>沈阳市技兴纸制品厂</t>
  </si>
  <si>
    <t>设计工作</t>
  </si>
  <si>
    <t>1.熟练操作数码打印机输出、制作；2.熟练操作图文设计相关应用软件PS.AI.ID.CDR以及office办公软件。</t>
  </si>
  <si>
    <t>魏庆辉</t>
  </si>
  <si>
    <t>024-87456654</t>
  </si>
  <si>
    <t>沈阳市金海韵涂料有限公司</t>
  </si>
  <si>
    <t>机械零件设计制造</t>
  </si>
  <si>
    <t>姜圣东</t>
  </si>
  <si>
    <t>15040041500</t>
  </si>
  <si>
    <t>沈阳市勘察测绘研究院有限公司</t>
  </si>
  <si>
    <t>有测量技术经验</t>
  </si>
  <si>
    <t>顿利民</t>
  </si>
  <si>
    <t>056-5596558</t>
  </si>
  <si>
    <t>沈阳市立领科技有限公司</t>
  </si>
  <si>
    <t>岗位职责：1.负责产品工艺技术改进和新产品开发；2.参与产品、原材料质量要求及标准制定；3.负责产品生产制造工艺检验及技术培训；4.参与、执行产品升级换代、质量工艺改进、产品配方结构改进、新材料应用；5、协助处理和解决产品出现的技术、质量问题；6.领导及部门安排的其他工作。</t>
  </si>
  <si>
    <t>算机软件、计算机网络、计算机应用技术、信息系统和信息服务等相关专业。
岗位要求：1.硕士研究生学历，橡胶工程、高分子材料、材料科学与工程（有机非金属材料）相关专业；2.橡胶工业企业产品研发及工艺相关工作经验3年以上，熟悉橡胶类产品研发及工艺者优先考虑；3.良好的语言、文字表达能力、学习能力；具有一定分析能力；熟练使用办公软件及办公自动化设备；具备良好的职业素养和团队精神。</t>
  </si>
  <si>
    <t>13904075806</t>
  </si>
  <si>
    <t>沈阳市利农秸秆燃料开发有限公司</t>
  </si>
  <si>
    <t>机修工：对生产设备进行维护。</t>
  </si>
  <si>
    <t>能够对生产设备维护好，可以值夜班的优先。</t>
  </si>
  <si>
    <t>张雨</t>
  </si>
  <si>
    <t>18342435111</t>
  </si>
  <si>
    <t>沈阳市美佳美彩印包装有限公司</t>
  </si>
  <si>
    <t>纸制品加工、销售。</t>
  </si>
  <si>
    <t>纸制品加工、销售；包装装潢印刷品印刷；包装装潢印刷品设计、折页、包装、加工。</t>
  </si>
  <si>
    <t>13514288041</t>
  </si>
  <si>
    <t>沈阳市闽南宏星石材有限公司</t>
  </si>
  <si>
    <t>1.本科含以上学历，市场营销，工商管理、国际经济与贸易，广告学等专业优先；2.对数据敏感，具有良好的EXCEL基础，有规划能力执行力强。</t>
  </si>
  <si>
    <t>卓华灿</t>
  </si>
  <si>
    <t>024-88088827</t>
  </si>
  <si>
    <t>沈阳市山山伟业食品有限公司</t>
  </si>
  <si>
    <t>食品、饮料加工。</t>
  </si>
  <si>
    <t>山楂制品及初级农产品加工、销售；食品分装、山楂及初级农产品收购、销售；食品、饮料加工、销售。</t>
  </si>
  <si>
    <t>冯洪芳</t>
  </si>
  <si>
    <t>024-31065959</t>
  </si>
  <si>
    <t>沈阳市天阳医疗器械有限公司</t>
  </si>
  <si>
    <t>孙帅</t>
  </si>
  <si>
    <t>024-75563214</t>
  </si>
  <si>
    <t>沈阳市文林水土工程设计有限公司</t>
  </si>
  <si>
    <t>目前需求水利专业高校毕业生，需本科以上学历，应往届均可。</t>
  </si>
  <si>
    <t>水利工程学科</t>
  </si>
  <si>
    <t>024-82882888</t>
  </si>
  <si>
    <t>沈阳市鑫源智能温控技术有限公司</t>
  </si>
  <si>
    <t>熟练掌握相关专业知识，有一定工作经验优先，具有相关专业资格证，可接受应届生。</t>
  </si>
  <si>
    <t>15524531852</t>
  </si>
  <si>
    <t>沈阳市兴亚石油玻璃仪器厂</t>
  </si>
  <si>
    <t>化工产品生产通用工艺人员冶金/化工/新材料类</t>
  </si>
  <si>
    <t>材料科学与工程学科技术等专业。</t>
  </si>
  <si>
    <t>15326102334</t>
  </si>
  <si>
    <t>沈阳市雅圣塑料包装有限公司</t>
  </si>
  <si>
    <t>李军</t>
  </si>
  <si>
    <t>024-85214563</t>
  </si>
  <si>
    <t>沈阳市益达无损检测有限公司</t>
  </si>
  <si>
    <t>检测技术与自动化装置相关专业</t>
  </si>
  <si>
    <t>024-25824043</t>
  </si>
  <si>
    <t>沈阳市应力减振器研究有限公司</t>
  </si>
  <si>
    <t>024-89768788</t>
  </si>
  <si>
    <t>沈阳市永安衬胶阀门管道有限责任公司</t>
  </si>
  <si>
    <t>张玉瑞</t>
  </si>
  <si>
    <t>13842462888</t>
  </si>
  <si>
    <t>沈阳市裕仁机械设备有限公司</t>
  </si>
  <si>
    <t>能适应日常高强度的工作，抗压能力要强。</t>
  </si>
  <si>
    <t>田学成</t>
  </si>
  <si>
    <t>13940502347</t>
  </si>
  <si>
    <t>沈阳市长城过滤纸板有限公司</t>
  </si>
  <si>
    <t>1.负责新厂项目的全面建设工作，实现产线投产；2.负责对接设计院，主导组织人员沟通、优化、核对造纸工艺设计、建筑设计、水电布局；3.负责设备管理，包括设备布局、设备选型、沟通供应商、设备验收、安装调试、设备建档等工作。</t>
  </si>
  <si>
    <t>1.轻化工相关专业，精通造纸工艺及设备，有独立负责新建造纸项目经验；2.具有5年以上造纸行业电气安装，指导，调试经验。</t>
  </si>
  <si>
    <t>刘先生</t>
  </si>
  <si>
    <t>13604077693</t>
  </si>
  <si>
    <t>1.严格按照规程操作，对各项合格率负责；2.按照生产计划进行生产，保证产品数量；3.生产过程中控制好水、电、汽的成本，确保产品质量的前提下，优化降低各种消耗。</t>
  </si>
  <si>
    <t>制浆造纸工程</t>
  </si>
  <si>
    <t>1.能倒班，动手能力强，有制造型企业工作经验者优先；2.身体健康、体格好、无不良嗜好；3.工作态度积极主动，执行力强，有团队意思；4.年龄30-45岁，高中以上学历，专业不限。</t>
  </si>
  <si>
    <t>1、负责设备管理的日常事务积极开展规范的设备全生命周期管理，提高设备的利用率及完好率；2、负责设备验收、安装、改造、更新、维护、维修计划的制定和实施。</t>
  </si>
  <si>
    <t>1.机电、机械类相关专业、，大专以上学历；2.具有大型机械（造纸、食药类）维修经验优先，3年已上设备管理经验；3.年龄30-45岁，有积极的工作态度，动手能力强，能接受适当的加班；</t>
  </si>
  <si>
    <t>1.负责产品线上的装箱打包工作；2.负责每日产品入库卸货工作；3.协助部门完成上冲床模具的工作。</t>
  </si>
  <si>
    <t>1.年龄25-45岁左右；2.身体健康、体格好，不吸烟，无不良嗜好；3.工作态度积极主动，执行力强，有团队意识；4.无学历要求。</t>
  </si>
  <si>
    <t>负责照看生产线设备运行情况和产品质量，设备出现小故障及时处理。无重体力劳动，工作轻松不累。</t>
  </si>
  <si>
    <t>年龄30-48岁，身体健康，中专及以上文化水平，有制造企业工作经验，踏实肯干，认真负责，具备学习能力。少烟少酒者优先考虑。</t>
  </si>
  <si>
    <t>禁止非内部人员进入，负责收发快递，厂内员工工作时间内出入登记，车辆出入登记。</t>
  </si>
  <si>
    <t>年龄不超过58岁，初中及以上学历；身体健康，体格好，无不良嗜好。</t>
  </si>
  <si>
    <t>1.负责编制生产现场工艺技术规程、制定工艺条件，并不断优化改进产品质量缺陷；2.参与新技术的采用、新产品的开发。</t>
  </si>
  <si>
    <t>40岁以下，本科及以上学历，造纸或化工专业。</t>
  </si>
  <si>
    <t>沈阳市真地安防工程有限公司</t>
  </si>
  <si>
    <t>1.办理一切投标手续，关注中标结果、领取中标通知书；2.与建设招投标职能部门的联系，对投标模板数据库进行维护工作；3.投标项目所在地区备案及相关事宜，配合完成工程投标资料预审文件及资格预审工作；4.中标工程的合同管理及经营处其他相关档案资料的管理。</t>
  </si>
  <si>
    <t>1.负责对工程项目投标前的考察工作，可以独立编写投标文件（商务标、技术标、施工组织设计等）；2.搜集筛选工程项目招标信息，分析投标环境，并购买招标文件。</t>
  </si>
  <si>
    <t>邢继财</t>
  </si>
  <si>
    <t>18640221431</t>
  </si>
  <si>
    <t>沈阳市中飞机械厂有限公司</t>
  </si>
  <si>
    <t>负责人事管理</t>
  </si>
  <si>
    <t>杜女士</t>
  </si>
  <si>
    <t>13940534921</t>
  </si>
  <si>
    <t>沈阳市中色测温仪表材料研究所有限公司</t>
  </si>
  <si>
    <t>1.配电柜，控制柜电气系统的设计、安装、调试；2.编制产品计划，规划设计技术的协调、接口等；3.配合产品设计各阶段评审、验证和确认；4.配合解决生产、研发工作中重大技术问题。</t>
  </si>
  <si>
    <t>1.自动控制、电子电气工程等专业，本科及以上学历；2.3年以上相关工作经历；3.具备电气、自动控制相关知识；4.熟悉使用CAD等软件以及电气标准；5.有较强的责任心，良好团队协作能力、沟通能力、善于学习；6.动手能力强。</t>
  </si>
  <si>
    <t>周雪</t>
  </si>
  <si>
    <t>024-89163295</t>
  </si>
  <si>
    <t>1.机械制造专业，大专及以上学历；2.从事自动化设备机械设计2年以上；3.具备单独完成项目开发设计的能力；4.熟悉机械原理，机械基础知识扎实。</t>
  </si>
  <si>
    <t>沈阳市中兴防爆电器总厂有限公司</t>
  </si>
  <si>
    <t>电路与系统相关专业，有经验。</t>
  </si>
  <si>
    <t>13998847515</t>
  </si>
  <si>
    <t>沈阳市中意电机配套厂</t>
  </si>
  <si>
    <t>机械零件设计</t>
  </si>
  <si>
    <t>王以中</t>
  </si>
  <si>
    <t>13992811833</t>
  </si>
  <si>
    <t>沈阳饰壁涂料科技有限公司</t>
  </si>
  <si>
    <t>操作员：相关仪器操作。</t>
  </si>
  <si>
    <t>应用化学</t>
  </si>
  <si>
    <t>身体健康，责任心强。</t>
  </si>
  <si>
    <t>汪洪</t>
  </si>
  <si>
    <t>13019669770</t>
  </si>
  <si>
    <t>负责公司客户维护，与客户保持日常沟通，挖掘客户需求，开拓新的业务机会。</t>
  </si>
  <si>
    <t>沈阳术驰医疗科技有限公司</t>
  </si>
  <si>
    <t>刘博</t>
  </si>
  <si>
    <t>18602440479</t>
  </si>
  <si>
    <t>沈阳数融科技有限公司</t>
  </si>
  <si>
    <t>1.负责公司层析填料产品的推广；2.负责完成区域内市场开发，完成销售任务；3.配合市场部完成市场调研；4.向销售负责人汇报市场动态，汇总客户信息。</t>
  </si>
  <si>
    <t>大学本科以上学历，善于交际。</t>
  </si>
  <si>
    <t>宋军</t>
  </si>
  <si>
    <t>024-83189976</t>
  </si>
  <si>
    <t>沈阳双旗门窗制造有限公司</t>
  </si>
  <si>
    <t>五金批发零售</t>
  </si>
  <si>
    <t>沈阳顺天意机械有限公司</t>
  </si>
  <si>
    <t>1、机械制造及其自动化、机械设计与制造相关专业大专以上学历；2、具有3年以上相关工作经验；3、具备独立设计能力，进行新产品的设计研发；4、精通机械设备的性能，熟练使用机械制图软件；5、部门上级领导交办的其它事宜。</t>
  </si>
  <si>
    <t>25-45岁，男女不限。大专及以上学历，相关工作经验3年以上。</t>
  </si>
  <si>
    <t>孟凡斗</t>
  </si>
  <si>
    <t>024-89427888</t>
  </si>
  <si>
    <t>负责公司行政、人事、后勤、安全工作的全面开展。</t>
  </si>
  <si>
    <t>1.25-40岁，男女不限，行政管理或人力资源，专科及以上；2.同岗位工作经验2年以上；3.家住苏家屯区。</t>
  </si>
  <si>
    <t>沈阳思创通用电气有限公司</t>
  </si>
  <si>
    <t>从事通信、雷达、激光、广播电视、视听等电子设备装配、调试的人员。</t>
  </si>
  <si>
    <t>熟练掌握电子技术</t>
  </si>
  <si>
    <t>王晓晶</t>
  </si>
  <si>
    <t>024-83787886</t>
  </si>
  <si>
    <t>从事真空电子器件、半导体分立器件、集成电路等电子器件制造、装配、调试的人员。</t>
  </si>
  <si>
    <t>沈阳思凯乐液压机电有限公司</t>
  </si>
  <si>
    <t>负责产品的推广、市场拓展。</t>
  </si>
  <si>
    <t>大专以上学历，沟通能力强。</t>
  </si>
  <si>
    <t>13840331231</t>
  </si>
  <si>
    <t>沈阳思迈特软件有限公司</t>
  </si>
  <si>
    <t>有2-5年经验</t>
  </si>
  <si>
    <t>姜志涛</t>
  </si>
  <si>
    <t>066-5265665</t>
  </si>
  <si>
    <t>沈阳思陌网络科技有限公司</t>
  </si>
  <si>
    <t>通过语言描述生成信息系统的后台管理界面关键技术研发。</t>
  </si>
  <si>
    <t>熟悉trasformer模型，python，Playwright相关技术。</t>
  </si>
  <si>
    <t>考宏</t>
  </si>
  <si>
    <t>13080781299</t>
  </si>
  <si>
    <t>沈阳思勤传媒有限公司</t>
  </si>
  <si>
    <t>1.依托公司客户资源追踪潜在目标客户，多角度挖掘客户网络营销需求；2.负责搜集新客户的资料并进行沟通，开发新客户；3.针对客户需求，给客户定制推广方案；4.定期与合作客户进行沟通，建立良好的长期合作关系。</t>
  </si>
  <si>
    <t>1.热爱互联网、电子商务行业；2.通过专业的培训能独立进行新客户开发，拜访，商务谈判及销售；3.具备优秀的沟通能力及客户服务意识，为客户提供专业的咨询意见；4.性格开朗、工作积极热情、认真踏实、有责任心。</t>
  </si>
  <si>
    <t>孙新圆</t>
  </si>
  <si>
    <t>13624033880</t>
  </si>
  <si>
    <t>沈阳斯麦尔科技有限公司</t>
  </si>
  <si>
    <t>进行产品质量、质量管理体系及系统可靠性设计、研究和控制。</t>
  </si>
  <si>
    <t>3到5年工作经验，大专及以上学历，进行产品质量、质量管理体系及系统可靠性设计、研究和控制。</t>
  </si>
  <si>
    <t>林云龙</t>
  </si>
  <si>
    <t>0419-6633006</t>
  </si>
  <si>
    <t>沈阳斯诺泰机械有限公司</t>
  </si>
  <si>
    <t>熟练操作机械设备，制造机械零件。</t>
  </si>
  <si>
    <t>专科学历以上，责任心强。</t>
  </si>
  <si>
    <t>郑树人</t>
  </si>
  <si>
    <t>13940010653</t>
  </si>
  <si>
    <t>沈阳斯坦芬管理软件有限公司</t>
  </si>
  <si>
    <t>线上运营管理产品，开发渠道。</t>
  </si>
  <si>
    <t>有过销售经验</t>
  </si>
  <si>
    <t>高佳韵</t>
  </si>
  <si>
    <t>13998248025</t>
  </si>
  <si>
    <t>沈阳松辽电子仪器有限公司</t>
  </si>
  <si>
    <t>024-25892666</t>
  </si>
  <si>
    <t>沈阳松辽环境工程有限公司</t>
  </si>
  <si>
    <t>1.接听、转接电话；接待来访人员；2.负责办公室的文秘、信息、机要和保密工作，做好办公室档案收集、整理工作；3.负责总经理办公室的清洁卫生；4.做好会议纪要；5.负责公司公文，信件，邮件，报刊杂志的分送。</t>
  </si>
  <si>
    <t>大学本科，不限专业，不限性别，有2年工作经验。</t>
  </si>
  <si>
    <t>刘景峰</t>
  </si>
  <si>
    <t>024-31079896</t>
  </si>
  <si>
    <t>沈阳素元科技有限公司</t>
  </si>
  <si>
    <t>顾明明</t>
  </si>
  <si>
    <t>13940091353</t>
  </si>
  <si>
    <t>沈阳泰昌天玺精密机械有限公司</t>
  </si>
  <si>
    <t>焊工：涵盖铣削、孔加工等金属切削领域所有的刀具定制。</t>
  </si>
  <si>
    <t>钢铁冶金</t>
  </si>
  <si>
    <t>各种加工工况、材料和应用类型，提供出色加工效果的金属切削刀具。</t>
  </si>
  <si>
    <t>汤娜</t>
  </si>
  <si>
    <t>18861527193</t>
  </si>
  <si>
    <t>沈阳泰亨塑业有限公司</t>
  </si>
  <si>
    <t>车床操作员：车床操作工人，主要负责材料的加工与制作。</t>
  </si>
  <si>
    <t>大专及以上学历</t>
  </si>
  <si>
    <t>华仙超</t>
  </si>
  <si>
    <t>024-31180567</t>
  </si>
  <si>
    <t>沈阳泰科流体控制有限公司</t>
  </si>
  <si>
    <t>线上电商平台的运营，包括产品上下架、店铺装修等。</t>
  </si>
  <si>
    <t>需要会基础的PS技能</t>
  </si>
  <si>
    <t>陈春影</t>
  </si>
  <si>
    <t>15640509461</t>
  </si>
  <si>
    <t>沈阳泰一陶瓷有限公司</t>
  </si>
  <si>
    <t>陶瓷墙地砖、卫生洁具、陶瓷制品、陶瓷原材料、陶瓷机械及陶瓷包装物的加工、制造和销售。</t>
  </si>
  <si>
    <t>善于发现工作中问题、不足或潜在隐患，运用各种工具和方法进行分析思考，提出相应解决方案，并解决问题的能力。具备应变能力和相关专业技能。</t>
  </si>
  <si>
    <t>陈建</t>
  </si>
  <si>
    <t>13124219399</t>
  </si>
  <si>
    <t>沈阳探索者信息技术有限公司</t>
  </si>
  <si>
    <t>薛文烨</t>
  </si>
  <si>
    <t>024-31332440</t>
  </si>
  <si>
    <t>计算机软硬件及辅助设备零售</t>
  </si>
  <si>
    <t>沈阳唐德实验室仪器有限公司</t>
  </si>
  <si>
    <t>1.熟悉西门子、欧姆龙、三菱等PLC或其他主流PLC编程及调试。2.编制产品计划，规划设计技术的协调、接口等；3.配合产品设计各阶段评审、验证和确认；4.配合解决生产、研发工作中技术问题；5.对公司售出的设备调试与指导使用；6.相关图纸的绘制。</t>
  </si>
  <si>
    <t>自动控制、电子电气工程等专业，大专以上学历；机电一体化相关专业优先。熟悉PLC，精通数字电路、模拟电路；熟悉工业控制机的操作，熟悉计算机语言，对电路板了解，电子原器件熟悉。责任心强，吃苦耐劳，良好的服务意识，有良好的沟通协调能力。</t>
  </si>
  <si>
    <t>李颖</t>
  </si>
  <si>
    <t>15802466824</t>
  </si>
  <si>
    <t>沈阳桃李面包有限公司</t>
  </si>
  <si>
    <t>成品库管：1.负责成品的验收、入库、出库管理；2.负责周转箱的领用、出库、回收、盘点；3.编制周转箱台账；4.负责组织周转箱清洗与破碎销毁；5.每日成品盘点；6.录入、核对每日成品库数据；7.负责返货的验收、入库及返货数据录入、核对；8.监控下架面包的拆袋和粉碎，避免流出。</t>
  </si>
  <si>
    <t>长期员工、需要倒班；18-35周岁，高中以上学历，有相关岗位经验优先。</t>
  </si>
  <si>
    <t>刘春侠</t>
  </si>
  <si>
    <t>13897995339</t>
  </si>
  <si>
    <t>沈阳腾飞钢管有限公司</t>
  </si>
  <si>
    <t>维护客户关系，负责客户回访、接待等关系维护工作，及时了解客户需求，与公司反应客户产品需求与质量标准。代表公司与客户洽谈，签订销售合同，并督促客户按时履行合同。</t>
  </si>
  <si>
    <t>形象好气质佳，善于沟通，可以接受短期出差。</t>
  </si>
  <si>
    <t>王诗绘</t>
  </si>
  <si>
    <t>15204037329</t>
  </si>
  <si>
    <t>沈阳天峰信息技术有限公司</t>
  </si>
  <si>
    <t>负责计算机信息系统安全维护</t>
  </si>
  <si>
    <t>熟悉计算机网络工程技术开发、技术服务。</t>
  </si>
  <si>
    <t>史洪华</t>
  </si>
  <si>
    <t>024-83998075</t>
  </si>
  <si>
    <t>沈阳天航伟业机电设备安装工程有限公司</t>
  </si>
  <si>
    <t>主要负责公司：1.整体运行销售，销售方向为餐饮方面；2.独立洽谈客户的能力，并沟通各部门完成销售方案；3.带领团队实现公司销售目标；4.领导交代的其他工作。</t>
  </si>
  <si>
    <t>田女士</t>
  </si>
  <si>
    <t>13804062814</t>
  </si>
  <si>
    <t>沈阳天贺新材料开发有限公司</t>
  </si>
  <si>
    <t>高淑春</t>
  </si>
  <si>
    <t>024-23769280</t>
  </si>
  <si>
    <t>沈阳天衡测绘有限公司</t>
  </si>
  <si>
    <t>摄影测量与遥感，工程测量。</t>
  </si>
  <si>
    <t>测绘工程满5年，有经验优先。</t>
  </si>
  <si>
    <t>张玲</t>
  </si>
  <si>
    <t>沈阳天净环保科技有限公司</t>
  </si>
  <si>
    <t>1.本科或以上学历，环境工程、生态园林、化工、企业管理、市场营销相关专业；2.熟悉植物配置、水生动植物配置，有生态环境规划经验者优先，如生态敏感性分析、生态基础设施规划、栖息地设计、林地保护、湿地恢复与保护、绿地系统规划等。</t>
  </si>
  <si>
    <t>1.本科或以上学历；2.环境工程、生态园林、化工、企业管理、市场营销相关专业。</t>
  </si>
  <si>
    <t>张爱萍</t>
  </si>
  <si>
    <t>15142049727</t>
  </si>
  <si>
    <t>沈阳天启悦标准件有限公司</t>
  </si>
  <si>
    <t>机械零部件制造、销售、五金工具销售。</t>
  </si>
  <si>
    <t>鲁亚光</t>
  </si>
  <si>
    <t>15002451869</t>
  </si>
  <si>
    <t>沈阳天盛达科技有限公司</t>
  </si>
  <si>
    <t>协助经理：制订市场发展计划，负责各类专项调研的组织和执行。</t>
  </si>
  <si>
    <t>1.较强的逻辑思维能力和数据分析能力；2.熟练掌握调研方法与分析工具；3.熟练使用各种统计分析软件；4.能熟练运用统计模型、具备报告撰写能力。</t>
  </si>
  <si>
    <t>张吉庆</t>
  </si>
  <si>
    <t>15810663255</t>
  </si>
  <si>
    <t>沈阳天舜通科技有限公司</t>
  </si>
  <si>
    <t>依据模型规则进行模型验证。分析系统开发需求，且依据系统需求编写软件需求；能够结合硬件对软件进行闭环整合调试。</t>
  </si>
  <si>
    <t>3年以上的基础模块（ModelBasedDesign）设计相关经验；熟悉Simulink和Stateflow软件，拥有丰富的编码经验；熟悉永磁同步电机物理模型，了解直流电机，感应电机，磁阻电机物理模型；熟练掌握SVPWM电机驱动原理，FOC控制原理。</t>
  </si>
  <si>
    <t>孙先明</t>
  </si>
  <si>
    <t>13066533667</t>
  </si>
  <si>
    <t>沈阳天兴德尔智控技术有限公司</t>
  </si>
  <si>
    <t>1.按客户要求进行设备开发、设计、改进与完善；2.负责跟进项目的加工图纸、装配图的制作；3.负责零件加工跟进；4.负责对自己所负责设备的工装、夹具进行设计；5.与电气设计人员共同配合完成整机的设计工作。</t>
  </si>
  <si>
    <t>1.机械制造专业，本科及以上学历；2.从事自动化设备机械设计2年以上；3.具备单独完成项目开发设计的能力；4.熟悉机械原理，机械基础知识扎；5.精通计算机辅助设计；6.熟悉CAD、Slidworks或其他三维软件设计。</t>
  </si>
  <si>
    <t>徐娇</t>
  </si>
  <si>
    <t>024-83910250</t>
  </si>
  <si>
    <t>沈阳天逸龙混凝土有限公司</t>
  </si>
  <si>
    <t>从事电焊工作</t>
  </si>
  <si>
    <t>有焊工证</t>
  </si>
  <si>
    <t>郑琦</t>
  </si>
  <si>
    <t>024-88258999</t>
  </si>
  <si>
    <t>电工理论与新技术</t>
  </si>
  <si>
    <t>有电工证</t>
  </si>
  <si>
    <t>沈阳天禹云科技有限公司</t>
  </si>
  <si>
    <t>具有良好形象，语言表达能力强。</t>
  </si>
  <si>
    <t>贺晏利</t>
  </si>
  <si>
    <t>18540315809</t>
  </si>
  <si>
    <t>沈阳天元科技股份有限公司</t>
  </si>
  <si>
    <t>C++</t>
  </si>
  <si>
    <t>熟练掌握C语言</t>
  </si>
  <si>
    <t>刘楠</t>
  </si>
  <si>
    <t>024-83953071</t>
  </si>
  <si>
    <t>完成项目经理开发工作安排</t>
  </si>
  <si>
    <t>QT开发工具使用</t>
  </si>
  <si>
    <t>QT开发经验一年以上</t>
  </si>
  <si>
    <t>IT计算机技术支持</t>
  </si>
  <si>
    <t>可接受出差，CAD绘图经验优先。</t>
  </si>
  <si>
    <t>沈阳天正建材有限公司</t>
  </si>
  <si>
    <t>齐长清</t>
  </si>
  <si>
    <t>18040024369</t>
  </si>
  <si>
    <t>沈阳添美科技有限公司</t>
  </si>
  <si>
    <t>1.参与软/硬件产品、Apps的设计、开发；2.负责所属模块的代码编写、调试与维护；3.参与软件质量管理，负责保障代码质量，软件项目的持续化、改进工作；4.参与设计、实施最强大的行业IT解决方案；5.协助完成各类技术开发任务。</t>
  </si>
  <si>
    <t>1.本科及以上学历，计算机/通信/软件/网络/电子/信息/信计/数学等专业；2.熟练掌握C/C++/java等任一编程语言、熟悉STL库、SQL，了解MySQL或Oracle数据库优先；3.抗压能力强，吃苦耐劳。</t>
  </si>
  <si>
    <t>毕红军</t>
  </si>
  <si>
    <t>15330809098</t>
  </si>
  <si>
    <t>沈阳铁道工程建筑集团有限公司</t>
  </si>
  <si>
    <t>土木工程（道桥方向）、道路与桥梁渡河工程、桥梁工程等相关专业。</t>
  </si>
  <si>
    <t>土木工程学科</t>
  </si>
  <si>
    <t>本科及以上学历；有顶推桥梁设计、转体桥梁设计优先录用；有5年以上设计工作经验、能够独立完成桥梁设计，有良好的沟通能力；熟练使用桥梁设计相关软件并能够使用MIDASGTSNX软件。</t>
  </si>
  <si>
    <t>曹辉</t>
  </si>
  <si>
    <t>024-62029280</t>
  </si>
  <si>
    <t>沈阳铁金刚机械制造有限公司</t>
  </si>
  <si>
    <t>1.负责机械加工产品加工和检验使用的专用量检具图样设计工作；2.负责机械加工产品生产现场工艺、工装一般问题的处理与现场支撑工作；3.负责机械加工产品的过程能力研究、测算确认工作。</t>
  </si>
  <si>
    <t>赵禹</t>
  </si>
  <si>
    <t>15710564082</t>
  </si>
  <si>
    <t>沈阳铁路建设监理有限公司</t>
  </si>
  <si>
    <t>1.施工前编制测量方案，完成测量控制点的测设；2.施工过程中按照标准要求及时进行平面和高程控制网复测。</t>
  </si>
  <si>
    <t>测试计量技术及仪器</t>
  </si>
  <si>
    <t>1.能熟练使用全站仪、水准仪、GPS等各种测量仪器；2.能独立完成测量相关内业数据处理；3.具有一定的组织能力，能吃苦，有敬业精神，工作认真负责，态度端正，服从领导安排。</t>
  </si>
  <si>
    <t>张权</t>
  </si>
  <si>
    <t>024-62026147</t>
  </si>
  <si>
    <t>1.负责材料进场的复试工作及施工过程中的试验、取样，制件送检工作；2.试验员负责进行各种委托试验，应按委托要求填写试验委托单，要求委托单内容要填写清楚、齐全、准确无误。</t>
  </si>
  <si>
    <t>试验员应严格按照标准、规范要求进行试验、检测工作。做好试验台账和试验记录，对试件的代表性、真实性、有效性负责，并对试件负保管的责任，做到不漏试。</t>
  </si>
  <si>
    <t>沈阳铁信通铁路器材有限公司</t>
  </si>
  <si>
    <t>销售经理：负责市场的拓展、销售与客户维护。</t>
  </si>
  <si>
    <t>大专以上学历，善于沟通。</t>
  </si>
  <si>
    <t>郭玉美</t>
  </si>
  <si>
    <t>024-85632500</t>
  </si>
  <si>
    <t>沈阳通贝自动化设备有限公司</t>
  </si>
  <si>
    <t>负责开展市场营销工作、开拓市场、推广品牌。</t>
  </si>
  <si>
    <t>大专以上学历，有相关工作经验优先考虑。</t>
  </si>
  <si>
    <t>15140231001</t>
  </si>
  <si>
    <t>沈阳同创时代科技有限公司</t>
  </si>
  <si>
    <t>刘杰</t>
  </si>
  <si>
    <t>13709884733</t>
  </si>
  <si>
    <t>沈阳同方三诚汽车零部件制造有限公司</t>
  </si>
  <si>
    <t>数控加工中心操作：1.独立操作加工中心及手动编程电脑编程；2.刀具的选配与调整；3.确保完成本职工作，按照时间节点完成；4.领导交给的其他事务性工作。</t>
  </si>
  <si>
    <t>1.品行端正，责任心强，有良好的职业素养；2.善于沟通交流，具有团队协作精神。</t>
  </si>
  <si>
    <t>于秋泓</t>
  </si>
  <si>
    <t>024-86018112</t>
  </si>
  <si>
    <t>沈阳同望科技有限公司</t>
  </si>
  <si>
    <t>网络工程师相关工作</t>
  </si>
  <si>
    <t>计算机科学与技术学科相关工作，有工作经验，吃苦耐劳。</t>
  </si>
  <si>
    <t>13700004264</t>
  </si>
  <si>
    <t>沈阳砼翔云科技有限公司</t>
  </si>
  <si>
    <t>1.负责公司产品的销售及推广；2.根据市场营销计划，完成销售指标；3.开拓新市场、发展新客户、增加产品销售范围。</t>
  </si>
  <si>
    <t>13591683688</t>
  </si>
  <si>
    <t>沈阳图为科技有限公司</t>
  </si>
  <si>
    <t>程琳</t>
  </si>
  <si>
    <t>18602426160</t>
  </si>
  <si>
    <t>沈阳拓邦热能工程有限公司</t>
  </si>
  <si>
    <t>节能环保产品销售，制热设备的销售。</t>
  </si>
  <si>
    <t>高月</t>
  </si>
  <si>
    <t>13840090416</t>
  </si>
  <si>
    <t>沈阳万汇矿山设备制造有限公司</t>
  </si>
  <si>
    <t>张精玉</t>
  </si>
  <si>
    <t>13066791633</t>
  </si>
  <si>
    <t>沈阳万通新型建材有限公司</t>
  </si>
  <si>
    <t>闫鹏飞</t>
  </si>
  <si>
    <t>13940200322</t>
  </si>
  <si>
    <t>沈阳万益安全科技有限公司</t>
  </si>
  <si>
    <t>电力安全评价师</t>
  </si>
  <si>
    <t>采矿工程</t>
  </si>
  <si>
    <t>1-3年电力生产经验。</t>
  </si>
  <si>
    <t>花蕊</t>
  </si>
  <si>
    <t>13066750808</t>
  </si>
  <si>
    <t>化工安全评价师</t>
  </si>
  <si>
    <t>1-3年矿山生产经验</t>
  </si>
  <si>
    <t>职业卫生评价师</t>
  </si>
  <si>
    <t>销售工程师</t>
  </si>
  <si>
    <t>非煤矿山安全评价师</t>
  </si>
  <si>
    <t>1-3年化工生产经验。</t>
  </si>
  <si>
    <t>沈阳威玲橡塑机械开发有限公司</t>
  </si>
  <si>
    <t>佟恩涛</t>
  </si>
  <si>
    <t>13504006091</t>
  </si>
  <si>
    <t>沈阳微控新能源技术有限公司</t>
  </si>
  <si>
    <t>产品推广，市场开发。</t>
  </si>
  <si>
    <t>024-25955328</t>
  </si>
  <si>
    <t>沈阳微途科技有限公司</t>
  </si>
  <si>
    <t>赵宏浩</t>
  </si>
  <si>
    <t>13386892159</t>
  </si>
  <si>
    <t>沈阳巍图农业科技有限公司</t>
  </si>
  <si>
    <t>农业生物环境与能源工程专业，有经验。</t>
  </si>
  <si>
    <t>024-83863130</t>
  </si>
  <si>
    <t>沈阳唯隆旺医药科技有限公司</t>
  </si>
  <si>
    <t>生物制药工作</t>
  </si>
  <si>
    <t>生物医学工程学科专业</t>
  </si>
  <si>
    <t>13022449444</t>
  </si>
  <si>
    <t>沈阳唯思科技有限公司</t>
  </si>
  <si>
    <t>结合业务需求，负责AI解决方案设计及落地，要求熟悉OPENCV编程；参与前沿人工智能、机器学习、图像处理等相关技术研发；探索图像识别与计算机视觉的创新性理论和技术；负责图像处理等相关AI算法的应用开发。</t>
  </si>
  <si>
    <t>熟悉图形图像识别；有人工领域的软件开发经验优先；熟悉图像预处理技术、特征提取分类技术、图像匹配算法、相似性对比技术、深度学习技术等。</t>
  </si>
  <si>
    <t>陈斌</t>
  </si>
  <si>
    <t>15241954365</t>
  </si>
  <si>
    <t>沈阳维顶机器人有限公司</t>
  </si>
  <si>
    <t>焊接工艺调试：机器人编程，会操作ABB，KUKA，安川、发那科者优先录取；机器人相关信息、焊接设备相关信息、焊枪与夹具合理化位置等；焊缝的质量及美化、焊接及搬运节拍的优化。</t>
  </si>
  <si>
    <t>1.责任心强，踏实认真；2.焊接专业、工业机器人、材料等相关专业优先；3.能适应出差优先；4.5年以上工作经验。</t>
  </si>
  <si>
    <t>王丽波</t>
  </si>
  <si>
    <t>13940541992</t>
  </si>
  <si>
    <t>装配岗位：1.从事机械装配、机器人机械自动化设备装配工作；2.能看懂机械图纸，按照设备图纸完成设备组件、部件装配和总装配。</t>
  </si>
  <si>
    <t>有无经验均可，有经验者待遇提升；能适应短期出差。</t>
  </si>
  <si>
    <t>沈阳维尔利环境服务有限公司</t>
  </si>
  <si>
    <t>1.对所负责区域内的维尔利渗滤液、填埋场修复相关项目信息进行摸排，整理，跟踪，并及时汇报和更新；2.拜访潜在客户，落实项目具体情况和实施阶段，了解客户实际需求并及时反馈；3.客户的考察接待等。</t>
  </si>
  <si>
    <t>1.学历大专及以上，本科及以上优先考虑；2.性格开朗，擅长与人沟通，亲和力强。</t>
  </si>
  <si>
    <t>范茂军</t>
  </si>
  <si>
    <t>13584596620</t>
  </si>
  <si>
    <t>沈阳维考思科技有限公司</t>
  </si>
  <si>
    <t>程序员经验</t>
  </si>
  <si>
    <t>徐汇</t>
  </si>
  <si>
    <t>022-9866559</t>
  </si>
  <si>
    <t>沈阳维纳斯网络科技有限公司</t>
  </si>
  <si>
    <t>时圣祥</t>
  </si>
  <si>
    <t>17612459355</t>
  </si>
  <si>
    <t>沈阳维速佳科技有限公司</t>
  </si>
  <si>
    <t>计算机硬件维护</t>
  </si>
  <si>
    <t>13386864966</t>
  </si>
  <si>
    <t>沈阳维用精密机械有限公司</t>
  </si>
  <si>
    <t>负责公司产品的销售工作</t>
  </si>
  <si>
    <t>思维敏捷，具有很强的表达能力、以及协调和沟通能力。</t>
  </si>
  <si>
    <t>024-25815480</t>
  </si>
  <si>
    <t>沈阳伟宸起重设备有限公司</t>
  </si>
  <si>
    <t>懂变频，PLC，电气故障处理，起重机安装接线调试，有机械故障识别能力。</t>
  </si>
  <si>
    <t>李秋发</t>
  </si>
  <si>
    <t>024-88085777</t>
  </si>
  <si>
    <t>沈阳文拓网络科技有限公司</t>
  </si>
  <si>
    <t>负责管理工资绩效考核，工资发放等工作。</t>
  </si>
  <si>
    <t>对数字有敏感度，工作谨慎认真。</t>
  </si>
  <si>
    <t>徐健洋</t>
  </si>
  <si>
    <t>024-66552559</t>
  </si>
  <si>
    <t>沈阳沃尼德科技有限公司</t>
  </si>
  <si>
    <t>汽车行业、智能物流行业自动化设备电气设计、调试。</t>
  </si>
  <si>
    <t>1.3-5年自动化非标装备设计调试经验；2.良好的英语口语能力，能与外籍同事共同完成项目任务。</t>
  </si>
  <si>
    <t>白明亮</t>
  </si>
  <si>
    <t>13998821776</t>
  </si>
  <si>
    <t>1.3-5年自动化非标设备设计调试经验；2.良好的英语口语能力，与外籍同事共同完成项目任务。</t>
  </si>
  <si>
    <t>沈阳五颗珍珠网络科技有限公司</t>
  </si>
  <si>
    <t>售前工程师</t>
  </si>
  <si>
    <t>1.本科及以上学历，3年以上人工智能、云计算、大数据等2B领域的售前解决方案经验；2.学习能力/内驱力/协调能力强，优秀的沟通表达、文档撰写和方案研发能力；3.为人正直，具备优秀的职业操守和职业素养；4.热爱NLP软件行业。</t>
  </si>
  <si>
    <t>张乐年</t>
  </si>
  <si>
    <t>沈阳五三零五服装服饰有限公司</t>
  </si>
  <si>
    <t>缝纫工岗位：身体健康，精神良好。</t>
  </si>
  <si>
    <t>能吃苦耐劳，服从安排。</t>
  </si>
  <si>
    <t>王经理</t>
  </si>
  <si>
    <t>13909833181</t>
  </si>
  <si>
    <t>沈阳五洲陶瓷科技发展有限公司</t>
  </si>
  <si>
    <t>吃苦耐劳，服从管理。</t>
  </si>
  <si>
    <t>林钦平</t>
  </si>
  <si>
    <t>18609883366</t>
  </si>
  <si>
    <t>沈阳午金自动化设备有限公司</t>
  </si>
  <si>
    <t>工业机器人制造、销售、安装维修，通用设备制造（不含特种设备制造）。</t>
  </si>
  <si>
    <t>陈国利</t>
  </si>
  <si>
    <t>15804056103</t>
  </si>
  <si>
    <t>沈阳希赫科技有限公司</t>
  </si>
  <si>
    <t>做渠道</t>
  </si>
  <si>
    <t>郝经理</t>
  </si>
  <si>
    <t>024-23404528</t>
  </si>
  <si>
    <t>软件相关学科</t>
  </si>
  <si>
    <t>沈阳希西里体育文化传播有限公司</t>
  </si>
  <si>
    <t>负责公司各类项目的工作进程、沟通协调，落地执行工作，把控项目进度，为项目的质量和结果负责</t>
  </si>
  <si>
    <t>◆较强的项目规划与落地执行能力；◆熟练使用办公软件；◆做事客观、严谨负责、踏实、敬业；◆工作细致认真，谨慎细心、责任心强；◆具有很强的人际沟通协调能力，团队意识强。</t>
  </si>
  <si>
    <t>魏学婷</t>
  </si>
  <si>
    <t>13120428281</t>
  </si>
  <si>
    <t>市场销售：1.负责公司业务的销售及推广；2.根据销售计划，完成部门销售指标；3.维护现有客户关系，积极开拓新客户，推动业务良性健康发展。</t>
  </si>
  <si>
    <t>1.有责任心，性格外向、反应敏捷、表达能力强，具有较强的沟通能力及交际技巧，具有亲和力；2.具备一定的市场分析及判断能力，良好的客户服务意识；3.有体育工作经验的优先。</t>
  </si>
  <si>
    <t>主要负责公司财务体系的整体规范、流程搭建、经营分析、日常事务性工作等</t>
  </si>
  <si>
    <t>1.财务相关专业，本科及以上学历；2.认真细致、爱岗敬业，能吃苦耐劳，有良好的职业操守；3.思维敏捷，接受能力强，能独立思考，善于总结工作经验；4.能熟练应用财务及办公软件；5.具有良好的沟通能力；6.有从０－１搭建财务体系及流程经验者优先。</t>
  </si>
  <si>
    <t>沈阳洗澡去科技有限公司</t>
  </si>
  <si>
    <t>网络文化服务</t>
  </si>
  <si>
    <t>视频剪辑</t>
  </si>
  <si>
    <t>王建宇</t>
  </si>
  <si>
    <t>18602418888</t>
  </si>
  <si>
    <t>硬件</t>
  </si>
  <si>
    <t>沈阳先科系统集成工程有限公司</t>
  </si>
  <si>
    <t>具有计算机相关经验</t>
  </si>
  <si>
    <t>熟悉软件设计，具有相应工作经历。</t>
  </si>
  <si>
    <t>李厚辰</t>
  </si>
  <si>
    <t>024-31883838</t>
  </si>
  <si>
    <t>沈阳祥泷网络科技有限公司</t>
  </si>
  <si>
    <t>计算机科学与技术学科专业</t>
  </si>
  <si>
    <t>13019383513</t>
  </si>
  <si>
    <t>沈阳小桔网络科技有限公司</t>
  </si>
  <si>
    <t>有经验</t>
  </si>
  <si>
    <t>解雷</t>
  </si>
  <si>
    <t>036-2256998</t>
  </si>
  <si>
    <t>沈阳晓冬科技有限公司</t>
  </si>
  <si>
    <t>刘晓冬</t>
  </si>
  <si>
    <t>13940330561</t>
  </si>
  <si>
    <t>沈阳啸谷科技有限公司</t>
  </si>
  <si>
    <t>1.熟悉Windows、Linux等系统；熟悉主流安全产品，能够完成设备的安装配置及日常维护；2.熟悉TCP/IP协议、路由交换的基本概念，能熟练掌握路由器、交换机、VPN的配置方法，熟练使用基本网络检查工具；3.具备良好的沟通和表达能力以及文档编写能力。</t>
  </si>
  <si>
    <t>王展发</t>
  </si>
  <si>
    <t>13941034832</t>
  </si>
  <si>
    <t>精通数据库应用SQLSERVER等数据库概念；熟悉python、.netCore等技术者优先。</t>
  </si>
  <si>
    <t>沈阳芯达半导体设备有限公司</t>
  </si>
  <si>
    <t>外协采购工程师：负责按生产或研发的要求安排外协采购。</t>
  </si>
  <si>
    <t>机械设计制造专业或相关专业，大学专科及以上学历</t>
  </si>
  <si>
    <t>汪莉滢</t>
  </si>
  <si>
    <t>18640224872</t>
  </si>
  <si>
    <t>沈阳芯硕科技有限公司</t>
  </si>
  <si>
    <t>13019352062</t>
  </si>
  <si>
    <t>沈阳欣东汽车科技有限公司</t>
  </si>
  <si>
    <t>13889884996</t>
  </si>
  <si>
    <t>沈阳欣荣基建筑工程有限公司</t>
  </si>
  <si>
    <t>监理</t>
  </si>
  <si>
    <t>工程建设的投资控制、建设工期控制、工程质量控制、安全控制；进行信息管理、工程建设合同管理；协调有关单位之间的工作关系。</t>
  </si>
  <si>
    <t>024-85891836</t>
  </si>
  <si>
    <t>沈阳欣欣晶智计算机安全检测技术有限公司</t>
  </si>
  <si>
    <t>1.了解基本网络知识。能够查看、判断、记录网络系统环境和参数；2.了解基本密码学知识。最好能了解加密、签名、认证相关基础知识；3.了解基本网络安全知识。</t>
  </si>
  <si>
    <t>1.具有良好沟通能力。通过沟通能够了解客户系统基本情况，能够阐述公司业务；2.具有代码阅读能力。最好能熟悉一门编程语言；3.较好文字表达能力。能够为客户编写应用方案。</t>
  </si>
  <si>
    <t>王菁</t>
  </si>
  <si>
    <t>15524528990</t>
  </si>
  <si>
    <t>1.主要负责日常测评现场测评实施、测评报告编制、为客户提供整改建议等测评工作；2.协助客户整改，编写网络安全材料。</t>
  </si>
  <si>
    <t>以下三项能力至少拥有一项：a.有华为、思科等厂商认证证书（CCNA、CCNP级别）、信息安全认证证书（CISP）等；b.有软件开发经验；c.熟悉主流网络安全设备或熟悉Windows、Linux主机操作系统、数据库管理系统等。</t>
  </si>
  <si>
    <t>1.依据各项资质标准对测评机构各业务部门出具的各项报告和项目文档材料进行质量控制；2.对照电子版审查纸质版资料，对电子版资料审计、修改标注。</t>
  </si>
  <si>
    <t>1.22-35岁，网络安全、通信工程、计算机科学与技术等相关专业，本科学历；2.有较强的抗压能力，有原则性，细心认真。</t>
  </si>
  <si>
    <t>沈阳新宝路汽车构件科技有限公司</t>
  </si>
  <si>
    <t>顾林方</t>
  </si>
  <si>
    <t>024-88782528</t>
  </si>
  <si>
    <t>数控龙门铣工</t>
  </si>
  <si>
    <t>沈阳新宝能科技有限公司</t>
  </si>
  <si>
    <t>1.负责工艺文件编制、工艺路线制定、CNC程序编制和工时定额制定，及使用软件编制零件的3-5轴加工程序；2.工艺方案优化及程序优化；3.现场工件的加工指导及问题处理；4.有潜能者可以带团队。</t>
  </si>
  <si>
    <t>1.3年以上机加工艺编制并具备软件编程经验；2.机械相关专业，统招本科以上学历，能力突出者可放宽至大专。</t>
  </si>
  <si>
    <t>024-67998154</t>
  </si>
  <si>
    <t>沈阳新北方玻璃有限公司</t>
  </si>
  <si>
    <t>姜正飞</t>
  </si>
  <si>
    <t>024-87451245</t>
  </si>
  <si>
    <t>沈阳新大陆建筑设计有限公司</t>
  </si>
  <si>
    <t>熟悉所监理项目的合同条款、规范、设计图纸，在专业监理工程师领导下，有效开展现场监理工作，及时处理施工过程中出现的问题。</t>
  </si>
  <si>
    <t>认真学习设计图纸及设计文件，正确理解设计意图，严格按照监理程序、监理依据，在专业监理工程师的指导、授权下进行检查、验收。</t>
  </si>
  <si>
    <t>鲍震</t>
  </si>
  <si>
    <t>024-23895599</t>
  </si>
  <si>
    <t>沈阳新大路建筑安装工程有限公司</t>
  </si>
  <si>
    <t>古建筑工程施工员：专业技术性强。</t>
  </si>
  <si>
    <t>服从管理</t>
  </si>
  <si>
    <t>李宝新</t>
  </si>
  <si>
    <t>024-85855821</t>
  </si>
  <si>
    <t>沈阳新地药业有限公司</t>
  </si>
  <si>
    <t>1.良好的沟通能力；2.市场开拓能力；3.增加市场销售范围。</t>
  </si>
  <si>
    <t>良好的沟通能力</t>
  </si>
  <si>
    <t>13940093954</t>
  </si>
  <si>
    <t>沈阳新东方陶瓷有限公司</t>
  </si>
  <si>
    <t>具有营销管理能力</t>
  </si>
  <si>
    <t>024-87106926</t>
  </si>
  <si>
    <t>沈阳新豆丰源植物油厂</t>
  </si>
  <si>
    <t>食用农产品批发，食用农产品零售，货物进出口，技术进出口。</t>
  </si>
  <si>
    <t xml:space="preserve">具有较强的语言表达能力，作风正派，能吃苦耐劳，工作可靠，专注，投入。		</t>
  </si>
  <si>
    <t>南红岩</t>
  </si>
  <si>
    <t>13342482827</t>
  </si>
  <si>
    <t>沈阳新歌特塑胶有限公司</t>
  </si>
  <si>
    <t>制定公司项目的销售策略指标和计划，维护客户关系，完成销售任务。</t>
  </si>
  <si>
    <t>市场营销及机械等相关专业，本科及以上学历。</t>
  </si>
  <si>
    <t>魏微</t>
  </si>
  <si>
    <t>13909825060</t>
  </si>
  <si>
    <t>沈阳新华康饲料有限公司</t>
  </si>
  <si>
    <t>1.熟练掌握办公软件及金蝶软件；2.具备良好的沟通协调能力；3.工作认真、有热情；4.人品好、性格好，无不良嗜好。</t>
  </si>
  <si>
    <t>刘跃</t>
  </si>
  <si>
    <t>024-89741555</t>
  </si>
  <si>
    <t>沈阳新华通大科技有限公司</t>
  </si>
  <si>
    <t>贾辉</t>
  </si>
  <si>
    <t>024-83695268</t>
  </si>
  <si>
    <t>沈阳新力新信息技术有限公司</t>
  </si>
  <si>
    <t>负责软件开发，系统维护。</t>
  </si>
  <si>
    <t>5年以上软件设计、开发经验本科以上学历，计算机相关专业。</t>
  </si>
  <si>
    <t>王毅达</t>
  </si>
  <si>
    <t>024-83992162</t>
  </si>
  <si>
    <t>沈阳新隆泰陶瓷科技有限公司</t>
  </si>
  <si>
    <t>陶瓷原材料：专业技术人才。</t>
  </si>
  <si>
    <t>专业技术强，服从管理。</t>
  </si>
  <si>
    <t>陈自豪</t>
  </si>
  <si>
    <t>沈阳新鹏机械制造有限公司</t>
  </si>
  <si>
    <t>加工中心操作</t>
  </si>
  <si>
    <t>1.两年以上数控加工中心工作经验；2.能独立手动编制简单的程序及操作；3.有一定的机械制图基础，且具有识图能力；4.工作热情高，积极向上，有进取心。</t>
  </si>
  <si>
    <t>赵大鹏</t>
  </si>
  <si>
    <t>024-62833687</t>
  </si>
  <si>
    <t>沈阳新杉电子工程有限公司</t>
  </si>
  <si>
    <t>本科及以上学历；会计、审计、财务管理、金融学等相关专业.</t>
  </si>
  <si>
    <t>王大力</t>
  </si>
  <si>
    <t>024-31319609</t>
  </si>
  <si>
    <t>沈阳新石科技有限公司</t>
  </si>
  <si>
    <t>有相关工作经验优先，服从领导安排，认真工作。</t>
  </si>
  <si>
    <t>15140109988</t>
  </si>
  <si>
    <t>沈阳新松机器人自动化股份有限公司</t>
  </si>
  <si>
    <t>1.负责机器人控制系统研发、测试、优化与维护；2.负责产品功能EMC设计，机器人安全控制系统的开发、测试和认证；3.负责产品电气方案及配电原理图设计、变更；4.电气元件的选型，并根据元器件供货周期，确定采购计划，保障按期使用。</t>
  </si>
  <si>
    <t>1.40岁以下，控制工程、电气相关专业；2.5年以上大型工程项目电气设计经验，有深厚的研究工作职累；3.精通PLC、触摸屏、传感器、变频器、伺服系统应用设计与调试；4.能独立完成设计、编程、调试、现场施工、客户交付等工作。</t>
  </si>
  <si>
    <t>刘老师</t>
  </si>
  <si>
    <t>16602418802</t>
  </si>
  <si>
    <t>1.产品机械部分需求的设计与实现；2.负责BG部门新产品研发，本体研发设计，维护及优化；3.负责BG部门现有产品维护、优化升级与相关技术支持；4.负责BG部门核心零部件供应商的挖掘和管理，核心零部件选型，核心零部件的测试方案设计及测试指导。</t>
  </si>
  <si>
    <t>1.40岁以下，机械工程相关专业；2.5年以上汽车、机床、工业自动化等行业非标设计经验；有较强的科研工作能力和深厚的研究工作职累；3.能独立解决专业范围内的技术难题，具有对重大科研项目、大型工程项目进行攻关的能力和水平；4.熟练使用专业工具。</t>
  </si>
  <si>
    <t>沈阳新王者陶瓷有限公司</t>
  </si>
  <si>
    <t>瓷质外墙砖、内墙砖、仿古砖及包装物制造及销售；自营和代理各类商品和技术的进出口。</t>
  </si>
  <si>
    <t>郑文凯</t>
  </si>
  <si>
    <t>024-87025999</t>
  </si>
  <si>
    <t>沈阳新永成塑胶有限公司</t>
  </si>
  <si>
    <t>根据公司销售策略和既定目标，完成销售指标。</t>
  </si>
  <si>
    <t>李辉</t>
  </si>
  <si>
    <t>13591441956</t>
  </si>
  <si>
    <t>沈阳鑫辰阳华建商品混凝土有限公司</t>
  </si>
  <si>
    <t>轨道交通工程师</t>
  </si>
  <si>
    <t>从事道路货物运输</t>
  </si>
  <si>
    <t>具备专业技术</t>
  </si>
  <si>
    <t>侯松林</t>
  </si>
  <si>
    <t>024-31148968</t>
  </si>
  <si>
    <t>沈阳鑫辰阳混凝土有限公司</t>
  </si>
  <si>
    <t>建材工程师</t>
  </si>
  <si>
    <t>为各类建筑、道路、桥梁等大型工程供应各种强度商品混凝土。</t>
  </si>
  <si>
    <t>徐海立</t>
  </si>
  <si>
    <t>15687456524</t>
  </si>
  <si>
    <t>沈阳鑫海明威真空设备有限公司</t>
  </si>
  <si>
    <t>车工：数控车床、普通车床、加工中心。</t>
  </si>
  <si>
    <t>有一定的工作经验，熟悉机床性能，会编程及操作。</t>
  </si>
  <si>
    <t>于滨</t>
  </si>
  <si>
    <t>13998862165</t>
  </si>
  <si>
    <t>沈阳鑫海洋消防设备维护工程有限公司</t>
  </si>
  <si>
    <t>1、相关专业本科及以上学历，熟练掌握并运用精益管理。2、2年以上企业QA及质量体系管理经验，熟悉ISO9000标准及QA工作流程，具有质量审计（GMP、ISO9001、HACCP）和培训工作经验，具有较强的组织协调沟通能力，责任心强，具有团队合作精神，具有国家注册质量工程师证书或质量外审员资格优先录用。</t>
  </si>
  <si>
    <t>024-31653119</t>
  </si>
  <si>
    <t>沈阳鑫汇交通安全设施制造有限公司</t>
  </si>
  <si>
    <t>有电焊经验，会气保焊优先</t>
  </si>
  <si>
    <t>024-83606388</t>
  </si>
  <si>
    <t>沈阳鑫庞大饲料有限公司</t>
  </si>
  <si>
    <t>在市场上，进行公司加工饲料的销售工作。</t>
  </si>
  <si>
    <t>沟通能力强，具有相关的专业知识。</t>
  </si>
  <si>
    <t>庞树来</t>
  </si>
  <si>
    <t>024-87723388</t>
  </si>
  <si>
    <t>中控员：控制所有机器设备完成饲料加工的所有工序。</t>
  </si>
  <si>
    <t>责任心强，沟通能力强。</t>
  </si>
  <si>
    <t>沈阳鑫太谷机械配件制造有限公司</t>
  </si>
  <si>
    <t>能熟练使用机床，会看图纸。</t>
  </si>
  <si>
    <t>梁建华</t>
  </si>
  <si>
    <t>13804990368</t>
  </si>
  <si>
    <t>沈阳鑫伟森机床有限公司</t>
  </si>
  <si>
    <t>024-26362446</t>
  </si>
  <si>
    <t>沈阳鑫逸洲保温材料有限公司</t>
  </si>
  <si>
    <t>保温材料、建筑材料生产及销售、机械设备销售。</t>
  </si>
  <si>
    <t>负责自营和代理各类商品和技术的进出口。</t>
  </si>
  <si>
    <t>翟丽</t>
  </si>
  <si>
    <t>13386838268</t>
  </si>
  <si>
    <t>沈阳鑫溢源钢结构工程有限公司</t>
  </si>
  <si>
    <t>主要负责钢材结构的工艺制造以及设计</t>
  </si>
  <si>
    <t>15940568222</t>
  </si>
  <si>
    <t>沈阳鑫印象科技有限公司</t>
  </si>
  <si>
    <t>王</t>
  </si>
  <si>
    <t>13149822545</t>
  </si>
  <si>
    <t>沈阳信思瑞科技有限公司</t>
  </si>
  <si>
    <t>15041267121</t>
  </si>
  <si>
    <t>沈阳信元瑞科技有限公司</t>
  </si>
  <si>
    <t>18604052472</t>
  </si>
  <si>
    <t>沈阳信远伟业科技有限公司</t>
  </si>
  <si>
    <t>电子科学与技术计算机软件与理论相关专业</t>
  </si>
  <si>
    <t>13840221010</t>
  </si>
  <si>
    <t>沈阳星创机械制造有限公司</t>
  </si>
  <si>
    <t>建筑设计，规划设计。</t>
  </si>
  <si>
    <t>沈阳星实达科技有限公司</t>
  </si>
  <si>
    <t>024-25685257</t>
  </si>
  <si>
    <t>沈阳兴达冶金机械有限公司</t>
  </si>
  <si>
    <t>跟进项目的技术方案、设计图纸和施工；协助处理项目现场应用等技术支持工作；配合产品技术部做好产品技要归档和支持工作。</t>
  </si>
  <si>
    <t>有相关工作经验五年以上，能适应工作环境，抗压力能强，遵守公司规章制度，适应加班需求。</t>
  </si>
  <si>
    <t>张锁霞</t>
  </si>
  <si>
    <t>15004031394</t>
  </si>
  <si>
    <t>沈阳兴发陶瓷有限公司</t>
  </si>
  <si>
    <t>陶瓷高档内墙砖、陶瓷高档抛光地砖、陶瓷制品、陶瓷包装物、陶瓷原材料及陶瓷机械的销售。</t>
  </si>
  <si>
    <t>有良好的形象，有良好的业务沟通能力，工作积极热情。</t>
  </si>
  <si>
    <t>郑桂香</t>
  </si>
  <si>
    <t>024-87106930</t>
  </si>
  <si>
    <t>沈阳兴路达检测仪器有限公司</t>
  </si>
  <si>
    <t>18698867616</t>
  </si>
  <si>
    <t>沈阳旭日东美工业设备有限公司</t>
  </si>
  <si>
    <t>农业机械化工程</t>
  </si>
  <si>
    <t>农业机械化工程相关专业</t>
  </si>
  <si>
    <t>13940143341</t>
  </si>
  <si>
    <t>沈阳讯联科技有限公司</t>
  </si>
  <si>
    <t>计算机科学与技术学科相关专业</t>
  </si>
  <si>
    <t>沈阳讯网网络科技有限公司</t>
  </si>
  <si>
    <t>王盛锐</t>
  </si>
  <si>
    <t>0413-83991123</t>
  </si>
  <si>
    <t>资产评估师</t>
  </si>
  <si>
    <t>沈阳雅译网络技术有限公司</t>
  </si>
  <si>
    <t>1.完成公司产品的开发工作；2.新技术的学习及应用；3.配合测试进行bug的修改。</t>
  </si>
  <si>
    <t>1.本科及以上学历，了解文档解析优先；2.熟悉Mysql、Oracle等关系数据库，了解Mongo、Redis等nosql数据库；3.Java基础扎实，熟练掌握SpringBoot、MyBatis等Java框架。</t>
  </si>
  <si>
    <t>张妍</t>
  </si>
  <si>
    <t>13940222097</t>
  </si>
  <si>
    <t>1.负责文本语料的数据采集，多平台信息的抓取和分析；2.负责网页信息提取、数据过滤等研发和优化工作；3.数据流程标准化等相关基础工具的开发和维护。</t>
  </si>
  <si>
    <t>1.计算机软件专业，了解B/S请求原理和相关技术；2.精通C++/Python编程，基础扎实，对数据结构和算法设计有深刻的理解；3.熟练使用正则表达式，html/xml解析工具，有爬虫和数据处理经验者优先；4.熟悉Unix/Linux操作系统者优先。</t>
  </si>
  <si>
    <t>沈阳炎艺科技有限公司</t>
  </si>
  <si>
    <t>18624341566</t>
  </si>
  <si>
    <t>沈阳阳广科技有限公司</t>
  </si>
  <si>
    <t>韩广修</t>
  </si>
  <si>
    <t>13840101015</t>
  </si>
  <si>
    <t>沈阳一东铜业有限公司</t>
  </si>
  <si>
    <t>铜带加工、销售；有色、黑色金属材料、建筑材料、机电设备批发零售。</t>
  </si>
  <si>
    <t>韩小冬</t>
  </si>
  <si>
    <t>024-87126708</t>
  </si>
  <si>
    <t>沈阳一佳无损检测有限公司</t>
  </si>
  <si>
    <t>熟悉各类检测项目相关内容，适应出差工作，可能会有高空及夜间作业。</t>
  </si>
  <si>
    <t>具有特种设备无损检测人员，II级及以上证书。</t>
  </si>
  <si>
    <t>许珊珊</t>
  </si>
  <si>
    <t>024-25326913</t>
  </si>
  <si>
    <t>沈阳仪表科学研究院有限公司</t>
  </si>
  <si>
    <t>焊接工作</t>
  </si>
  <si>
    <t>魏冬颖</t>
  </si>
  <si>
    <t>024-88716855</t>
  </si>
  <si>
    <t>沈阳亿水科技发展有限公司</t>
  </si>
  <si>
    <t>谢继文</t>
  </si>
  <si>
    <t>024-24806733</t>
  </si>
  <si>
    <t>沈阳亿鑫设计咨询有限公司</t>
  </si>
  <si>
    <t>1.在沈阳及周边城市的客户开发及市场拓展，建立及维护客户关系；2.总部业绩对接及谈对管理；3.挖掘潜在客户需求谈判、制定和执行销售计划；4.负责销售合同的签订及销售回款。</t>
  </si>
  <si>
    <t>郭振明</t>
  </si>
  <si>
    <t>18540316391</t>
  </si>
  <si>
    <t>沈阳忆果教育科技有限公司</t>
  </si>
  <si>
    <t>独立洽谈客户的能力，并沟通各部门完成销售方案。</t>
  </si>
  <si>
    <t>具有一定的沟通能力</t>
  </si>
  <si>
    <t>赵羽</t>
  </si>
  <si>
    <t>13889891875</t>
  </si>
  <si>
    <t>沈阳易成耐蚀合金设备有限公司</t>
  </si>
  <si>
    <t>1.负责组织完成所辖设备的保养计划；2.负责实施生产现场机器设备的安装、调试和管理；3.保证所辖设备有效使用和完好率；4.负责所辖设备预防、预见性维护计划的完成并统计分析。</t>
  </si>
  <si>
    <t>沈阳易泰电子信息工程有限公司</t>
  </si>
  <si>
    <t>招有经验的</t>
  </si>
  <si>
    <t>王鹤</t>
  </si>
  <si>
    <t>024-2258996</t>
  </si>
  <si>
    <t>沈阳易知教育信息咨询有限公司</t>
  </si>
  <si>
    <t>1.咨询电话的接听，做好相应的信息记录；2.定期对记录的咨询信息进行回访，告知咨询者的相关信息；3.对来访咨询者接待。</t>
  </si>
  <si>
    <t>1.大专及以上学历（应届毕业生必须本科学历以上）；2.自信、坚韧、目标明确、吃苦耐劳；3.有较强的学习能力、应变能力、抗压能力、销售能力。4、善于沟通、亲和力强、热爱教育行业</t>
  </si>
  <si>
    <t>王一男</t>
  </si>
  <si>
    <t>13604804762</t>
  </si>
  <si>
    <t>沈阳益友邦科技有限公司</t>
  </si>
  <si>
    <t>1.可独立完成电路及软件设计开发、调试；2.独立进行PCB设计及样品制作，并最终完成量产。</t>
  </si>
  <si>
    <t>15909818118</t>
  </si>
  <si>
    <t>沈阳意程科技有限公司</t>
  </si>
  <si>
    <t>024-88614492</t>
  </si>
  <si>
    <t>沈阳溢源生物科技有限公司</t>
  </si>
  <si>
    <t>1.完成公司在区域内制定的销售任务及相关指标；2.开发市场渠道，建立并发展区域内重要医院客户关系；3.独立或者配合公司相关部门共同组织区域内相关专业人员学术和产品培训课程；4.帮助临床销售团队筛选，培训，管理经销商。</t>
  </si>
  <si>
    <t>1.本科及以上学历，医疗相关专业优先考虑。2、三年以上医疗器械行业销售经验；在口腔、内窥镜领域有相关销售经验的优先考虑；3.两年以上经销商管理经验；4.熟悉医疗商业运作模式；了解相关医疗产业及客户情况；5.能适应出差。</t>
  </si>
  <si>
    <t>024-23974916</t>
  </si>
  <si>
    <t>1.负责公司产品机加工工艺技术工作和工艺管理工作，并制定技术组织措施方案；2.编制产品的工艺文件，设计工艺装备并负责工艺工装的验证和改进工作；3.负责新产品图纸的会签和新产品批量试制的工艺设计，完善试制报告和有关工艺资料，参与新产品鉴定工作。</t>
  </si>
  <si>
    <t>1.机械制造和设计、工艺设计类专业，大专以上学历，经验丰富，业务精深，敬业高效，具备创新精神；2.熟悉机械加工工艺流程、模具加工工艺；熟悉产品性能、产品结构；3.掌握IE、SPC、FMEA等常用工艺工程方法与工具。</t>
  </si>
  <si>
    <t>沈阳翼源盟电器有限公司</t>
  </si>
  <si>
    <t>有独立设计能力</t>
  </si>
  <si>
    <t>熟练使用CAD/CAXA</t>
  </si>
  <si>
    <t>兰晶晶</t>
  </si>
  <si>
    <t>15640383707</t>
  </si>
  <si>
    <t>沈阳因斯福环保安全科技有限公司</t>
  </si>
  <si>
    <t>嵌入式硬件开发工程师</t>
  </si>
  <si>
    <t>钟胜俊</t>
  </si>
  <si>
    <t>024-83687757</t>
  </si>
  <si>
    <t>net开发工程师</t>
  </si>
  <si>
    <t>5-10年工作经验</t>
  </si>
  <si>
    <t>IT技术支持</t>
  </si>
  <si>
    <t>经验不限</t>
  </si>
  <si>
    <t>net软件工程师</t>
  </si>
  <si>
    <t>掌握net软件</t>
  </si>
  <si>
    <t>沈阳银亿空间膜技术应用有限公司</t>
  </si>
  <si>
    <t>1.气膜结构、钢结构、膜结构施工图和效果图设计；2.绘制结构工程图，并进行详图深化和相应工程量的计算；3.有设计转化生产能力，能协助生产完成产品的生产，解决生产过程中出现的技术问题；4.协助销售人员完成客户需化设计。</t>
  </si>
  <si>
    <t>1.工民建、工程力学、机械、设计等相关专业本科以上学历，1年以上结构、效果图设计经验；2.熟悉建筑结构相关的规范、标准，结构设计概念清楚，有一定设计经验；3.熟练使用结构计算软件如：3D3S、CAD、PS等办公软件。</t>
  </si>
  <si>
    <t>李艳影</t>
  </si>
  <si>
    <t>024-31968667</t>
  </si>
  <si>
    <t>沈阳印丰科技有限公司</t>
  </si>
  <si>
    <t>有一定的销售经验，对公司产品有一定的了解。</t>
  </si>
  <si>
    <t>屈亮</t>
  </si>
  <si>
    <t>13940467655</t>
  </si>
  <si>
    <t>沈阳英驰电子科技有限公司</t>
  </si>
  <si>
    <t>负责日常稿件处理</t>
  </si>
  <si>
    <t>良好文字功底</t>
  </si>
  <si>
    <t>王勃</t>
  </si>
  <si>
    <t>13840001092</t>
  </si>
  <si>
    <t>沈阳英迪尔医疗信息系统有限公司</t>
  </si>
  <si>
    <t>惠晓松</t>
  </si>
  <si>
    <t>17512426544</t>
  </si>
  <si>
    <t>沈阳永强特种陶瓷有限公司</t>
  </si>
  <si>
    <t>销售服务工作</t>
  </si>
  <si>
    <t>有相关工作经验优先，可以很好的为企业服务，身体健康，工作认真，服从领导安排。</t>
  </si>
  <si>
    <t>024-88202695</t>
  </si>
  <si>
    <t>沈阳友达绝缘材料有限公司</t>
  </si>
  <si>
    <t>锻压工</t>
  </si>
  <si>
    <t>1.编制加热、锻造、热处理和机加工艺以及机加工工时定额，并及时下发到各生产工序；2.督查落实生产现场机加工、热加工工艺的执行情况；3.协助收集最新工艺技术资料和现场实际数据，为开发新产品提供支持。</t>
  </si>
  <si>
    <t>1.工科本科及以上学历；3年以上同岗位工作经验；2.掌握机械制造、材料成型、制图知识、TS16949管理体系、五大工具、精益生产等基础知识。</t>
  </si>
  <si>
    <t>谢茵</t>
  </si>
  <si>
    <t>13514213177</t>
  </si>
  <si>
    <t>沈阳有色冶金设计研究院有限公司</t>
  </si>
  <si>
    <t>1.会计学、财务管理等相关专业，本科以上学历，具有初级会计师资格证书，中级会计师优先；2.1年左右会计工作经验，熟悉会计准则、会计处理、税法；3.负责财务部日常工作，完成领导交办的其他工作。</t>
  </si>
  <si>
    <t>1.熟练操作Excel、Word、PPT等办公软件，熟悉用友NC、SAP系统优先；2.具有良好的语言表达和沟通能力，较强的判断力和处理问题的能力；3.具有较强的工作责任心，能承受较高强度的工作压力，能接受偶尔加班。</t>
  </si>
  <si>
    <t>张强</t>
  </si>
  <si>
    <t>024-23230876</t>
  </si>
  <si>
    <t>沈阳榆园食品工业有限公司</t>
  </si>
  <si>
    <t>李彦福</t>
  </si>
  <si>
    <t>024-88415884</t>
  </si>
  <si>
    <t>经验不限、接收应届实习生。</t>
  </si>
  <si>
    <t>沈阳宇城环保科技有限公司</t>
  </si>
  <si>
    <t>水电高级工程师、水电高级技工。</t>
  </si>
  <si>
    <t>轻工技术与工程学科</t>
  </si>
  <si>
    <t>熟练掌握相关技术</t>
  </si>
  <si>
    <t>果凡力</t>
  </si>
  <si>
    <t>13704050205</t>
  </si>
  <si>
    <t>沈阳宇恒碳纤维有限公司</t>
  </si>
  <si>
    <t>姚雪</t>
  </si>
  <si>
    <t>024-24747499</t>
  </si>
  <si>
    <t>沈阳元谷机电有限公司</t>
  </si>
  <si>
    <t>电子产品、电线、电缆、计算机耗材、化工产品（不含危险化学品）的销售。</t>
  </si>
  <si>
    <t>有良好的形象，服务态度良好，具有良好的语言表达能力。</t>
  </si>
  <si>
    <t>蔡茹</t>
  </si>
  <si>
    <t>13998366111</t>
  </si>
  <si>
    <t>沈阳圆圆数据服务股份有限公司</t>
  </si>
  <si>
    <t>周媛媛</t>
  </si>
  <si>
    <t>13700013925</t>
  </si>
  <si>
    <t>计算机系统相关专业</t>
  </si>
  <si>
    <t>沈阳源聚科技有限公司</t>
  </si>
  <si>
    <t>024-25894166</t>
  </si>
  <si>
    <t>沈阳远程摩擦密封材料有限公司</t>
  </si>
  <si>
    <t>体系工程师/管代</t>
  </si>
  <si>
    <t>工作经验：大学专科以上学历，从事质量相关工作3年以上，有轨道交通或汽配行业经验优先；基本技能和素质：熟练运用ISO9001或ISO22163、IATF16949质量管理体系工具等。</t>
  </si>
  <si>
    <t>024-62930097</t>
  </si>
  <si>
    <t>生产副总</t>
  </si>
  <si>
    <t>基本技能和素质：熟悉相关工业制造业安全管理，5S规范等标准、规范。熟悉质量管理体系；有相关专业职称优先。熟悉车间管理、成本控制等方面工作，具备协调能力和处理解决问题的能力，有出色的组织管理才能。</t>
  </si>
  <si>
    <t>行政副总</t>
  </si>
  <si>
    <t>1.工作经验：5年以上集团企业或大公司人事行政管理工作经验，五年以上人事行政总监或人事行政副总工作经验；2.基本技能和素质：熟悉现代企业管理工作要点及管理流程；优秀的领导力、沟通协调能力和计划与执行能力；较强的文字功底，能熟练使用办公软件。</t>
  </si>
  <si>
    <t>负责研究产品研发设计；负责编制新技术、新产品的技术开发方案工作；与研发团队一起完成公司科技计划和技术改造计划。</t>
  </si>
  <si>
    <t>工作经验：有三年以上研发经验，从事刹车制动行业技术研发三年以上经验人员优先；基本技能和素质：对于Solidworks、Pro/E、CAD等设计软件有一定了解，能熟练使用；个性特征：富有朝气，善于沟通，踏实肯干，有责任心。</t>
  </si>
  <si>
    <t>董事会秘书</t>
  </si>
  <si>
    <t>基本技能和素质：具有较强的人际交往、沟通、计划、执行与写作能力；具备良好的服务意识，熟知商务礼仪，谈吐举止得体；品行端正，保密意识与抗压力强，能适应出差；有良好的英语读写和表达能力；熟练使用OFFICE软件，会开车等。</t>
  </si>
  <si>
    <t>一线操作员：根据工艺要求，安全规范操作热压机；生产合格的产品并自检；服从分配，听从指挥，并严格遵守公司的各项规章制度和有关规定。</t>
  </si>
  <si>
    <t>身体健康，可接受适当夜班、倒班；遵守法律，遵守公司规章制度，遵守操作规程；安全意识强，安全操作；有学历者优先。</t>
  </si>
  <si>
    <t>库管：负责对库房存储物资、产成品的收、点、发、存业务管理；执行库房管理制度及库房定置标准化工作；对库存物资、产成品的安全环保，质量、完整性、有效性负责；负责库房安全管理工作，严格执行“四防制度”。</t>
  </si>
  <si>
    <t>工作经验：具有1-2年相关工作经验；基本技能和素质：能熟练应用办公软件、懂得金蝶软件的运用掌握仓库管理岗位基本技能；个性特征：工作认真仔细，为人正直、责任心强、有较强的沟通协调能力。</t>
  </si>
  <si>
    <t>行政司机：负责总经理日常接送、公司公务用车、商务接待等，严格执行派车计划，完成出车任务；熟悉车辆性能，按行驶公里数对车辆进行保养，保证车辆处于良好状态，保持车辆清洁等；有责任心，吃苦耐劳，服从公司安排，及时完成上级领导交办的其他工作。</t>
  </si>
  <si>
    <t>工作技能：具有3年以上行政司机工作经验，有C1以上驾驶证，能安全熟练驾驶自动挡车和手动挡车；基本技能和素质：手动挡和自动挡车驾驶娴熟，驾龄5年及以上；遵章守法；懂接待礼仪，谨言慎行，保守秘密。</t>
  </si>
  <si>
    <t>采购内勤：供应商的整理、分类、归档，整理完整的供应商档案；采购合同、询价、评审单的整理收纳和归档；对采购物料的及时记录，根据购入物料的发票回笼情况做好分类台账；库存状况的跟踪等。</t>
  </si>
  <si>
    <t>学历专业：大专以上学历，财务相关专业；工作经验：具有1-2年工作经验；基本技能和素质：能熟练应用办公软件、掌握会计专业基本技能；个性特征：工作认真仔细，具有良好的沟通协调能力。</t>
  </si>
  <si>
    <t>摩擦磨耗缩比试验台实验员：学习操作摩擦磨耗缩比试验台，完成实验任务；做好试验台设备点检、维护保养；做好实验记录，整理实验报告。</t>
  </si>
  <si>
    <t>学历专业：大专以上学历，机械设计、化工、材料学等相关专业；基本技能和素质：能熟练操作计算机，掌握办公软件；个性特征：为人诚恳踏实，勤奋好学，有专研精神和团队合作意识。</t>
  </si>
  <si>
    <t>1.负责产品的对外报价；2.负责公司销售数据统计；3.负责销售合同的管理，招投标资料收集及分类管理；4.负责联系物流公司跟踪发货；负责进行客户满意度的调查及结果分析。</t>
  </si>
  <si>
    <t>工作经验：具有1-2年工作经验；基本技能和素质：能熟练应用办公软件；个性特征：工作认真仔细，具有良好的沟通协调能力。</t>
  </si>
  <si>
    <t>内贸经理：通过跟领导会见客户维护客户，负责联系客户、报价、寄样品，商务洽谈，投标，签订合同等一系列销售流程。与销售团队一起完成销售计划。</t>
  </si>
  <si>
    <t>工作经验：有制造业招投标销售经验优先，优秀应届毕业生亦可；基本技能和素质：能熟练掌握办公软件；个性特征：有热情的态度和锲而不舍的坚持，为人诚恳踏实，勤奋好学，有专研精神和团队合作意识；形象好，气质佳，懂公关礼仪和餐桌文化。</t>
  </si>
  <si>
    <t>保洁员：办公区域保洁以及负责工具设备的清洁及保养工作；辅助后勤主管对厂区内的绿植按节气定期种植、培育；完成领导临时交办的其他任务。</t>
  </si>
  <si>
    <t>工作经验：具有3年以上制造业保洁工作经验；基本技能和素质：熟练掌握信息管理工作方法和流程；能熟练应用办公软件，熟练应用车间信息化管理；个性特征：能吃苦、耐劳、爱干净，对待工作认真、负责、敬业，具有良好的团队工作精神。</t>
  </si>
  <si>
    <t>出纳员：负责公司银行及现金结算业务，熟悉银行外汇收、付汇结算；严格执行公司管理规定，负责原始凭证的审核及日常费用的报销，定期完成各类原始凭证的整理与归档工作；熟悉增值税发票的开具业务；负责各类增值税发票的认证、归集及申报工作。</t>
  </si>
  <si>
    <t>工作经验：具有1-2年工作经验；基本技能和素质：能熟练应用办公软件、掌握出纳岗位基本技能；个性特征：工作认真仔细，具有良好的沟通协调能力，会开车。</t>
  </si>
  <si>
    <t>负责财务部的全面工作；审核付款单据、财务凭证及报表，做好财务分析工作；组织研究税收筹划工作，规避税收风险；协调税务、工商、银行审计机构等外部关系；产品的成本核算。</t>
  </si>
  <si>
    <t>工作经验：具有3-5年生产制造型企业财务工作经验；基本技能和素质：具有全面的财务专业知识、财务处理及财务管理经验。精通国家财税法律规范，具有优秀的职业判断能力和丰富的财会项目分析处理经验。</t>
  </si>
  <si>
    <t>建立健全公司信息管理规章制度；建立健全公司信息管理档案；建立信息化车间；有责任心，吃苦耐劳，服从公司安排，及时完成上级领导交办的其他工作。</t>
  </si>
  <si>
    <t>工作经验：具有3年以上制造业信息管理工作经验；基本技能和素质：熟练掌握信息管理工作方法和流程；能熟练应用办公软件，熟练应用车间信息化管理；个性特征：作认真仔细，为人正直、责任心强、有较强的沟通协调能力。</t>
  </si>
  <si>
    <t>通过展会等渠道，开拓国际市场，开展外贸业务；维护现有国外客户：负责联系客户、报价、寄样品，商务洽谈，签订合同，发货等一些列外贸流程；翻译资料以及领导交代的其他工作；与销售团队一起完成销售计划。</t>
  </si>
  <si>
    <t>本科以上学历，英语专业专四水平以上，非英语专业英语六级以上；工作经验：有制造业外贸经验优先，优秀应届毕业生亦可；基本技能和素质：听说读写熟练，口语良好，能熟练掌握办公软件；外贸专业知识良好，熟悉网络和计算机基础知识。</t>
  </si>
  <si>
    <t>沈阳远洋数控机床有限公司</t>
  </si>
  <si>
    <t>1.负责当班的生产、质量及人员管理工作；2.对当班时间的人员、设备安全及环保负责；3.生产现场巡检，工艺条件复核。</t>
  </si>
  <si>
    <t>郑连军</t>
  </si>
  <si>
    <t>13889389992</t>
  </si>
  <si>
    <t>沈阳越达建设工程有限公司</t>
  </si>
  <si>
    <t>13998898391</t>
  </si>
  <si>
    <t>沈阳越康科技有限公司</t>
  </si>
  <si>
    <t>设计、模拟计算机硬件逻辑系统，进行仿真测试验证</t>
  </si>
  <si>
    <t>蒋严</t>
  </si>
  <si>
    <t>18640142733</t>
  </si>
  <si>
    <t>沈阳云腾网络科技股份有限公司</t>
  </si>
  <si>
    <t>网络安全，IT运维，平台建设。</t>
  </si>
  <si>
    <t>葛松</t>
  </si>
  <si>
    <t>13166606080</t>
  </si>
  <si>
    <t>沈阳云扬科技有限公司</t>
  </si>
  <si>
    <t>1.制定研发技术实施方案；2.参与项目组织管理(项目目标管理、范围管理、时间管理)；3.实施硬件设计方案。</t>
  </si>
  <si>
    <t>本科或以上学历，2年工作经验以上。</t>
  </si>
  <si>
    <t>赖旭东</t>
  </si>
  <si>
    <t>18804028487</t>
  </si>
  <si>
    <t>沈阳耘垦牧业有限公司</t>
  </si>
  <si>
    <t>依据生产安排、进行车间产品的包装摆型；长白班。</t>
  </si>
  <si>
    <t>不限男女、年龄18—53周岁、有无经验均可。</t>
  </si>
  <si>
    <t>024-89166999</t>
  </si>
  <si>
    <t>沈阳泽尔检测服务有限公司</t>
  </si>
  <si>
    <t>检验检测、机动车检验检测服务。</t>
  </si>
  <si>
    <t>本科以上学历，检测相关专业。</t>
  </si>
  <si>
    <t>024-25712888</t>
  </si>
  <si>
    <t>沈阳泽瑞文化传媒有限公司</t>
  </si>
  <si>
    <t>演员</t>
  </si>
  <si>
    <t>传媒相关</t>
  </si>
  <si>
    <t>狄秋瑞</t>
  </si>
  <si>
    <t>13998389257</t>
  </si>
  <si>
    <t>沈阳展鸿图机械设备有限公司</t>
  </si>
  <si>
    <t>1.按客户要求进行设备开发、设计、改进与完善；2.负责跟进项目的加工图纸、装配图的制作。</t>
  </si>
  <si>
    <t>沈阳展威电力科技有限公司</t>
  </si>
  <si>
    <t>姜延斌</t>
  </si>
  <si>
    <t>13840150351</t>
  </si>
  <si>
    <t>沈阳张明化工有限公司</t>
  </si>
  <si>
    <t>操作工：在车间，保障车间机器的正常运转。</t>
  </si>
  <si>
    <t>身体健康，无犯罪记录，年龄20-60周岁之间。</t>
  </si>
  <si>
    <t>李光宇</t>
  </si>
  <si>
    <t>024-25441330</t>
  </si>
  <si>
    <t>沈阳长白电子应用设备有限公司</t>
  </si>
  <si>
    <t>计算机相关专业，可招应届生。</t>
  </si>
  <si>
    <t>024-89663977-8011</t>
  </si>
  <si>
    <t>沈阳长城液压机械制造有限公司</t>
  </si>
  <si>
    <t>会看图、会基本车间操作。</t>
  </si>
  <si>
    <t>技术过硬，能吃苦，服从管理。</t>
  </si>
  <si>
    <t>藏鹏飞</t>
  </si>
  <si>
    <t>024-86673530</t>
  </si>
  <si>
    <t>沈阳长友汽车部件有限公司</t>
  </si>
  <si>
    <t>生产工人</t>
  </si>
  <si>
    <t>基础生产</t>
  </si>
  <si>
    <t>张洪河</t>
  </si>
  <si>
    <t>司机</t>
  </si>
  <si>
    <t>会开叉车</t>
  </si>
  <si>
    <t>沈阳兆寰现代建筑构件有限公司</t>
  </si>
  <si>
    <t>负责销售经理安排对接联络和材料准备</t>
  </si>
  <si>
    <t>大专以上学历，有相关工作经验优先。</t>
  </si>
  <si>
    <t>陆瑞</t>
  </si>
  <si>
    <t>13998302262</t>
  </si>
  <si>
    <t>沈阳着易信息科技有限公司</t>
  </si>
  <si>
    <t>孙国祥</t>
  </si>
  <si>
    <t>沈阳甄视智能科技有限公司</t>
  </si>
  <si>
    <t>周守业</t>
  </si>
  <si>
    <t>024-31222468</t>
  </si>
  <si>
    <t>人事实习生：应届毕业生、在校学生。</t>
  </si>
  <si>
    <t>经验不限、对人力资源行业热爱、感兴趣。</t>
  </si>
  <si>
    <t>沈阳正研科技有限公司</t>
  </si>
  <si>
    <t>信息与通信工程学科相关专业</t>
  </si>
  <si>
    <t>024-85618010</t>
  </si>
  <si>
    <t>沈阳知仁科技有限公司</t>
  </si>
  <si>
    <t>18611198974</t>
  </si>
  <si>
    <t>1.应届毕业生；2.具有相关执业证书者优先；3.在校期间担任过学生干部或获得过荣誉者优先.</t>
  </si>
  <si>
    <t>沈阳志城建筑工程有限公司</t>
  </si>
  <si>
    <t>接待客户，联系洽谈业务，签订定制合同。</t>
  </si>
  <si>
    <t>大专以上学历，具有一定的沟通能力，有相关销售经验者优先考虑。</t>
  </si>
  <si>
    <t>高琪</t>
  </si>
  <si>
    <t>13998328153</t>
  </si>
  <si>
    <t>沈阳质诚重型机械制造有限公司</t>
  </si>
  <si>
    <t>接触并了解非标机械工装、检具、模具、夹具。</t>
  </si>
  <si>
    <t>任毅</t>
  </si>
  <si>
    <t>13478216021</t>
  </si>
  <si>
    <t>沈阳智博建筑智能系统工程有限公司</t>
  </si>
  <si>
    <t>赵永东</t>
  </si>
  <si>
    <t>沈阳智科自动化设备有限公司</t>
  </si>
  <si>
    <t>自动化设备、机械电子设备、电子产品等销售。</t>
  </si>
  <si>
    <t>海洋</t>
  </si>
  <si>
    <t>13998315969</t>
  </si>
  <si>
    <t>沈阳智能大数据科技有限公司</t>
  </si>
  <si>
    <t>苏萌</t>
  </si>
  <si>
    <t>024-86680101</t>
  </si>
  <si>
    <t>沈阳智能机器人创新中心有限公司</t>
  </si>
  <si>
    <t>张诚</t>
  </si>
  <si>
    <t>024-23970748</t>
  </si>
  <si>
    <t>沈阳智能机器人国家研究院有限公司</t>
  </si>
  <si>
    <t>嵌入式工程师：1.负责传感器采集电路、直流电机驱动电路等测控电路研发；2.负责路径跟踪控制系统、舵机转向控制系统等软件系统研发；3.参与实验室设备相关项目的系统测试、联合调试；4.根据需要提供相关的工程技术支持和市场支持；5.研发部领导交代的其它任务。</t>
  </si>
  <si>
    <t>1.统招本科及以上学历，自动化、机械电子或计算机相关专业；2.3年以上同类岗位经验；3.熟悉C/C++语言、汇编语言等，具有嵌入式操作系统开发经验者优先；4.熟悉Altiumdesigner、Cadence等EDA，能够独立设计嵌入式系统硬件电路。</t>
  </si>
  <si>
    <t>张鹏</t>
  </si>
  <si>
    <t>13889852089</t>
  </si>
  <si>
    <t>沈阳中北真空技术有限公司</t>
  </si>
  <si>
    <t>大专以上学历，能识图。</t>
  </si>
  <si>
    <t>1-2年自动控制工程设计经验；相关领域设计，能够进行现场施工管理；熟悉自动控制理论，熟悉西门子、三菱、ABB或其它公司PLC，能熟练编写PLC程序，开发上位机软件。</t>
  </si>
  <si>
    <t>孙宝玉</t>
  </si>
  <si>
    <t>024-23827930</t>
  </si>
  <si>
    <t>售后调试安装</t>
  </si>
  <si>
    <t>沈阳中变电气有限责任公司</t>
  </si>
  <si>
    <t>张西坤</t>
  </si>
  <si>
    <t>18889362111</t>
  </si>
  <si>
    <t>沈阳中辰钢结构工程有限公司</t>
  </si>
  <si>
    <t>宋彪</t>
  </si>
  <si>
    <t>024-31220172</t>
  </si>
  <si>
    <t>沈阳中大机械有限公司</t>
  </si>
  <si>
    <t>销售员</t>
  </si>
  <si>
    <t>024-89255655</t>
  </si>
  <si>
    <t>沈阳中方砂轮有限公司</t>
  </si>
  <si>
    <t>客户经理：1.负责公司产品的销售及推广，根据市场营销计划完成区域指标；2.发展新客户，增加产品销售范围；3.负责辖区市场信息的收集分析工作；4.管理维护客户关系以及客户间的长期战略合作计划。</t>
  </si>
  <si>
    <t>1.年龄：30-40岁；2.大专以上学历；3.有销售工作经历。</t>
  </si>
  <si>
    <t>王文斌</t>
  </si>
  <si>
    <t>024-88327955</t>
  </si>
  <si>
    <t>沈阳中飞机械厂有限公司</t>
  </si>
  <si>
    <t>1.参与制定内部有关技术规范、规程与标准；2.配合维保部门解决维保过程中出现的各类技术问题，组织维修方案的实施。</t>
  </si>
  <si>
    <t>本科以上学历，有相关工作经验。</t>
  </si>
  <si>
    <t>丁亚丽</t>
  </si>
  <si>
    <t>024-89285619</t>
  </si>
  <si>
    <t>沈阳中核舰航特材科技有限公司</t>
  </si>
  <si>
    <t>生产技术员：1.负责技术指导文件的编制、更改、下发2.负责原有产品的工艺改进3.负责新产品的研发、开发、跟踪等工作4.总结研发过程中遇到的问题，形成管理机制，确保问题得到解决并避免再次发生。</t>
  </si>
  <si>
    <t>024-25929122</t>
  </si>
  <si>
    <t>沈阳中化化成环保科技有限公司</t>
  </si>
  <si>
    <t>操作工：车间工人。</t>
  </si>
  <si>
    <t>有危废化工经验优先录用</t>
  </si>
  <si>
    <t>孙晓军</t>
  </si>
  <si>
    <t>024-27931666</t>
  </si>
  <si>
    <t>沈阳中化新材料科技有限公司</t>
  </si>
  <si>
    <t>基础化学原料制造人员</t>
  </si>
  <si>
    <t>1.精细化工车间生产自动控制系统操作，保质保量完成每日生产任务；2.严格执行生产操作规程，按工艺要求生产，杜绝安全事故；3.现场“6S”管理规范执行。</t>
  </si>
  <si>
    <t>1.有化工生产操作经验；2.有团队协作、吃苦耐劳精神，工作认真负责，服从安排；3.能够适应倒班，沈阳或沈阳常住人口。</t>
  </si>
  <si>
    <t>18540366416</t>
  </si>
  <si>
    <t>沈阳中汇亿达科技开发有限公司</t>
  </si>
  <si>
    <t>耿兰普</t>
  </si>
  <si>
    <t>13804028181</t>
  </si>
  <si>
    <t>沈阳中科博微科技股份有限公司</t>
  </si>
  <si>
    <t>熟悉JavaScript、HTML5，CSS3，掌握Jquery、Vue、React中的一种前端框架（最好是vue），对页面适配和浏览器兼容有一定了解。</t>
  </si>
  <si>
    <t>硕士或以上学历，计算机或相关专业。</t>
  </si>
  <si>
    <t>高原</t>
  </si>
  <si>
    <t>024-31217337</t>
  </si>
  <si>
    <t>国际销售</t>
  </si>
  <si>
    <t>1.本科以上学历；2.英语四级以上，听说读写顺畅；3.有较强的应变能力和内外沟通能力。</t>
  </si>
  <si>
    <t>沈阳中科腐蚀控制工程技术有限公司</t>
  </si>
  <si>
    <t>负责公司产品的销售及推广</t>
  </si>
  <si>
    <t>刘勇</t>
  </si>
  <si>
    <t>024-24507960</t>
  </si>
  <si>
    <t>沈阳中科数控技术股份有限公司</t>
  </si>
  <si>
    <t>1.负责自动化设备上位机数据采集系统的软件开发；2.负责已有软件的代码维护和现场实施，提升可用性和软件性能；3.负责日常软件使用文档的撰写。</t>
  </si>
  <si>
    <t>1.熟悉C#语言，可独立开发相关的软件模块；2.熟悉并了解Oracle、SQLServer、Mysql或国产达梦数据库等任意一种数据库；3.具有良好的团队合作精神和沟通能力，进取心强，敬业，自学能力强；英语4级以上。</t>
  </si>
  <si>
    <t>金政红</t>
  </si>
  <si>
    <t>024-24696008</t>
  </si>
  <si>
    <t>装配工人：数控系统、伺服驱动产品及电气柜的装配工作。</t>
  </si>
  <si>
    <t>专科以上，专业不限（机械专业优先）。</t>
  </si>
  <si>
    <t>焊接岗位：电缆、电路板、印制板等焊接工作。</t>
  </si>
  <si>
    <t>专科，专业不限（电子专业优先）。</t>
  </si>
  <si>
    <t>熟练掌握机械原理等基础知识，达到设计输出有据可依的水平；熟练掌握1种以上加工工艺，了解常用的加工制造工艺；具备使用solidworks等三维软件进行结构设计、出工程图、做有限元分析等。</t>
  </si>
  <si>
    <t>沈阳中科韦尔腐蚀控制技术有限公司</t>
  </si>
  <si>
    <t>1.拟写炼化装置停工腐蚀检查技术方案、腐蚀检查现场实施工作；2.腐蚀检查档案及报告的编写，并整理归档；3.与客户进行交流及汇报；4.部门领导布置的其他临时性工作。</t>
  </si>
  <si>
    <t>1.金属材料、腐蚀与防护、材料与化工、化工工程、化工工艺等相关专业，硕士学历；2.身体健康、有意愿从事炼化企业防腐服务、能适应短期出差；3.良好的沟通表达及学习能力，有团队合作精神；4.熟练操作OFFICE办公软件及CAD。</t>
  </si>
  <si>
    <t>024-24516448</t>
  </si>
  <si>
    <t>1.负责炼化装置的超声波定点测厚和涡流检测工作；2.与生产部及车间对接检测计划并执行；3.负责设备及管线单线图绘制及测点标记工作；4.负责检测报告的编制工作。</t>
  </si>
  <si>
    <t>油气田开发工程</t>
  </si>
  <si>
    <t>1.不限专业，大专及本科学历；2.有意愿从事炼油化工企业防腐服务；3.身体健康不恐高，一定的学习能力及沟通表达能力；4.熟练操作OFFICE办公软件及CAD；5.工作有老带新。</t>
  </si>
  <si>
    <t>沈阳中启科技有限公司</t>
  </si>
  <si>
    <t>宋晓航</t>
  </si>
  <si>
    <t>024-88445677</t>
  </si>
  <si>
    <t>沈阳中燃城市燃气发展有限公司</t>
  </si>
  <si>
    <t>网格员：入户的抄收、安检以及增值业务销售等工作，工作时间为不定时制。</t>
  </si>
  <si>
    <t>不限专业</t>
  </si>
  <si>
    <t>李先生</t>
  </si>
  <si>
    <t>024-31484889</t>
  </si>
  <si>
    <t>沈阳中钛装备制造有限公司</t>
  </si>
  <si>
    <t>对钛合金材料基础研究进一步摸索，比如成分设计、室温拉伸、冲击性能、断裂韧性、疲劳缺口试验、耐腐蚀等特点，及应用于轨道交通、航空、海洋领域的各项关键性。</t>
  </si>
  <si>
    <t>硕士及以上学历，材料学、冶金工程等专业。</t>
  </si>
  <si>
    <t>于女士</t>
  </si>
  <si>
    <t>024-27792207</t>
  </si>
  <si>
    <t>客户图纸分析、模拟分析、拆图、绘图，工艺路线策划分析、首件鉴定、优化改进等。</t>
  </si>
  <si>
    <t>本科及以上学历，金属材料、冶金。</t>
  </si>
  <si>
    <t>1.参与公司各类装备、专线项目自动化工作；2.负责设备自动化改造、处理厂区专线项目自动化及电气的调研与选型等问题；3.根据轮岗计划，按专业进行技术学习、绘制机械图纸、文件下发及签收等，按时完成，保质保量。</t>
  </si>
  <si>
    <t>本科及以上学历，机械设计制造及其自动化相关专业。</t>
  </si>
  <si>
    <t>沈阳众诚恒力科技产业有限公司</t>
  </si>
  <si>
    <t>工业研发工程师相关工作</t>
  </si>
  <si>
    <t>024-31085833</t>
  </si>
  <si>
    <t>沈阳众高科技有限公司</t>
  </si>
  <si>
    <t>信息技术/数字经济类通信技术工程师</t>
  </si>
  <si>
    <t>13889296913</t>
  </si>
  <si>
    <t>沈阳众绘星空展览展示有限公司</t>
  </si>
  <si>
    <t>负责建筑房屋装修设计硅谷啊</t>
  </si>
  <si>
    <t>思维活跃，有创新能力或创新意识者优先。</t>
  </si>
  <si>
    <t>王丽梅</t>
  </si>
  <si>
    <t>18640455909</t>
  </si>
  <si>
    <t>沈阳众联科技有限公司</t>
  </si>
  <si>
    <t>张磊</t>
  </si>
  <si>
    <t>024-22511135</t>
  </si>
  <si>
    <t>沈阳众泰幕墙工程有限公司</t>
  </si>
  <si>
    <t>张建明</t>
  </si>
  <si>
    <t>13898163418</t>
  </si>
  <si>
    <t>沈阳众鑫源电气有限公司</t>
  </si>
  <si>
    <t>有相关工作经验优先，身体健康，工作认真，服从领导安排.</t>
  </si>
  <si>
    <t>13941321510</t>
  </si>
  <si>
    <t>沈阳重型电站设备制造有限公司</t>
  </si>
  <si>
    <t>15566152737</t>
  </si>
  <si>
    <t>沈阳铸航科技有限公司</t>
  </si>
  <si>
    <t>具有一定工作经验优先，学习能力强。</t>
  </si>
  <si>
    <t>024-89657988</t>
  </si>
  <si>
    <t>沈阳铸重矿山设备有限公司</t>
  </si>
  <si>
    <t>锻造工艺工程师</t>
  </si>
  <si>
    <t>化学工艺相关专业</t>
  </si>
  <si>
    <t>13840341995</t>
  </si>
  <si>
    <t>沈阳筑之杰建筑科技有限公司</t>
  </si>
  <si>
    <t>张庆涛</t>
  </si>
  <si>
    <t>15141424969</t>
  </si>
  <si>
    <t>沈阳卓大生物技术有限公司</t>
  </si>
  <si>
    <t>项仁会</t>
  </si>
  <si>
    <t>024-31522567</t>
  </si>
  <si>
    <t>沈阳卓朗金属制品有限公司</t>
  </si>
  <si>
    <t>热处理工</t>
  </si>
  <si>
    <t>金属制品加工、销售。</t>
  </si>
  <si>
    <t>金属制品加工、销售；金属材料、铝单板、铝塑板、机械零部件批发、零售。</t>
  </si>
  <si>
    <t>王云生</t>
  </si>
  <si>
    <t>13002441007</t>
  </si>
  <si>
    <t>沈阳卓普轮胎机械有限公司</t>
  </si>
  <si>
    <t>本科学历以上，两年以上工作经验。</t>
  </si>
  <si>
    <t>刘江红</t>
  </si>
  <si>
    <t>13909883946</t>
  </si>
  <si>
    <t>沈阳卓然佳信科技有限公司</t>
  </si>
  <si>
    <t>宋玉凤</t>
  </si>
  <si>
    <t>13840419843</t>
  </si>
  <si>
    <t>沈阳卓芯数据科技有限公司</t>
  </si>
  <si>
    <t>055-9988556</t>
  </si>
  <si>
    <t>沈阳紫东化学科技有限公司</t>
  </si>
  <si>
    <t>负责公司在沈阳地区的直营销售工作，吃苦耐劳，追求高薪，有团队意识。</t>
  </si>
  <si>
    <t>大学本科以上学历，有销售工作经验。</t>
  </si>
  <si>
    <t>胡时鹏</t>
  </si>
  <si>
    <t>024-25293789</t>
  </si>
  <si>
    <t>沈阳佐蓝科技有限公司</t>
  </si>
  <si>
    <t>Web前端开发工程师，要求熟练应用js、Css、Vue等，具有一年以上工作经验，能够独立解决工作中遇到的相关技术问题。</t>
  </si>
  <si>
    <t>精通C#WinForm应用软件开发，具有两年以上开发经验。熟练应用串口编程、WebService编程等相关知识。</t>
  </si>
  <si>
    <t>刘有为</t>
  </si>
  <si>
    <t>17180219999</t>
  </si>
  <si>
    <t>四方特变电工智能电气有限公司</t>
  </si>
  <si>
    <t>工程项目经理：负责风电、光伏、电力工程项目现场执行和管理。</t>
  </si>
  <si>
    <t>本科以上，至少3年相关工作经验，悉国家和电力行业相关政策、法律、法规，掌握输变电、综合能源等相关业务专业技术理论知识。有建造师证书优先。</t>
  </si>
  <si>
    <t>王鑫</t>
  </si>
  <si>
    <t>18624409792</t>
  </si>
  <si>
    <t>技术设计岗：负责变电系统一次、二次设计。</t>
  </si>
  <si>
    <t>本科以上，电气类专业，至少3年相关工作经验，具备中级职称。</t>
  </si>
  <si>
    <t>泰康人寿保险有限责任公司辽宁分公司</t>
  </si>
  <si>
    <t>保险产品的营销</t>
  </si>
  <si>
    <t>有过类似经验或营销相关专业</t>
  </si>
  <si>
    <t>孙超</t>
  </si>
  <si>
    <t>024-22818327</t>
  </si>
  <si>
    <t>体验科技股份有限公司</t>
  </si>
  <si>
    <t>刘鉴君</t>
  </si>
  <si>
    <t>024-83785660</t>
  </si>
  <si>
    <t>铁法煤业集团大强煤矿有限责任公司</t>
  </si>
  <si>
    <t>1.接听、转接电话；接待来访人员；2.负责办公室的文秘、信息、机要和保密工作，做好办公室档案收集、整理工作；3.负责总经理办公室的清洁卫生；4.做好会议纪要。</t>
  </si>
  <si>
    <t>1.相关专业大学本科以上学历；2.年龄：20-35岁；3.工作经历：有一年以上相关工作经验；4.具有较强的文字功底，写作能力；5.有较强的组织和协调能力；6.能熟练操作各种办公设备，运用各类办公软件；7.具有慎密的工作作风、勤奋、敬业的工作精神，热爱企业。</t>
  </si>
  <si>
    <t>鲁连洗</t>
  </si>
  <si>
    <t>15841059966</t>
  </si>
  <si>
    <t>通达艺（辽宁）数控机电设备有限公司</t>
  </si>
  <si>
    <t>17110800111</t>
  </si>
  <si>
    <t>沃得农机(沈阳)有限公司</t>
  </si>
  <si>
    <t>1.负责车间生产工艺过程的改进、提高；2.负责车间生产工艺过程、规范操作过程、质量的监督、检査、考核；3.负责车间生产工艺过程的控制和改造；4.负责车间工艺文件的接收和相关培训。</t>
  </si>
  <si>
    <t>1.工作经历：具有2-3年以上相关产品工艺和技术管理经验；2.工作能力：熟悉公司产品生产工艺和质量特性并能熟练指导员工作业。</t>
  </si>
  <si>
    <t>崔阳</t>
  </si>
  <si>
    <t>15802476836</t>
  </si>
  <si>
    <t>沃得农机（沈阳）有限公司</t>
  </si>
  <si>
    <t>身体健康、无明显缺陷；能吃苦耐劳、有责任心、反应敏捷；能服从工作安排。</t>
  </si>
  <si>
    <t>熟练工优先，学徒工亦可。</t>
  </si>
  <si>
    <t>专机车间普工</t>
  </si>
  <si>
    <t>身体健康、无明显缺陷；能吃苦耐劳、有责任心、反应敏捷；能服从工作安排；熟练工优先，学徒工亦可。</t>
  </si>
  <si>
    <t>组装工、普工、挂钩工。</t>
  </si>
  <si>
    <t>身体健康、无明显缺陷；能吃苦耐劳、有责任心、反应敏捷；能服从工作安排。熟练工优先，学徒工亦可。</t>
  </si>
  <si>
    <t>冲床、剪板工。</t>
  </si>
  <si>
    <t>气保焊工</t>
  </si>
  <si>
    <t>数控，普车钳工：1.身体健康、无明显缺陷：2.能吃苦耐劳、有责任心、反应敏捷；3.能服从工作安排；4.熟练工优先，学徒工亦可。</t>
  </si>
  <si>
    <t>年龄要求：男性：18--48周岁，铸造车间可放宽至50周岁；女性：20--40周岁以上，岗位有相关操作技能者优先。</t>
  </si>
  <si>
    <t>喷漆工</t>
  </si>
  <si>
    <t>农业工程学科</t>
  </si>
  <si>
    <t>装配工：一线工人</t>
  </si>
  <si>
    <t>身体健康、无明显缺陷：能吃苦耐劳、有责任心、反应敏捷；能服从工作安排。熟练工优先，学徒工亦可。</t>
  </si>
  <si>
    <t>五盛汽车部件（沈阳）有限公司</t>
  </si>
  <si>
    <t>具有从业经历</t>
  </si>
  <si>
    <t>李钟德</t>
  </si>
  <si>
    <t>024-23714220</t>
  </si>
  <si>
    <t>伍尔特电子（沈阳）有限公司</t>
  </si>
  <si>
    <t>费德勒·安德</t>
  </si>
  <si>
    <t>024-29877700</t>
  </si>
  <si>
    <t>希杰（沈阳）生物科技有限公司</t>
  </si>
  <si>
    <t>负责协助领导建立和维护政府相关部门的沟通渠道，建立良好的互动关系；根据公司业务及规划，建立有建设性的、高效的政府关系网络，建立完善与政府机构沟通机制。</t>
  </si>
  <si>
    <t>公共管理学科</t>
  </si>
  <si>
    <t>统招本科及以上学历，公共关系管理，国际政治，传播新闻，市场营销等相关专业优先。</t>
  </si>
  <si>
    <t>024-31410142</t>
  </si>
  <si>
    <t>新华人寿保险股份有限公司辽宁分公司</t>
  </si>
  <si>
    <t>负责分公司理赔案件的受理、提调、审核及其他理赔相关工作进行管理，防范理赔业务风险，确保分公司理赔工作规范、准确、高效。</t>
  </si>
  <si>
    <t>1.医学、药学、保险等专业；2.具备良好的组织沟通和协调能力、强烈的责任心及良好的职业操守；3.具有大型企业实习经验者，具有保险行业实习经验者优先。</t>
  </si>
  <si>
    <t>栾璐璐</t>
  </si>
  <si>
    <t>负责对公司各项业务及操作进行合规性审查和监控，防范操作风险，保证各项业务的合规性和高效运营；负责组织审查、起草和修改各类法律合同，处理有关法律诉讼及其他法律事务，保证各项业务的合法性。</t>
  </si>
  <si>
    <t>经济法学</t>
  </si>
  <si>
    <t>1.审计、风险管理、保险、法学、财务管理等专业；2.具备良好的组织沟通、协调和表达能力、具有强烈的责任心及良好的职业操守；3.具有耐心细致的工作态度和一定的承压能力；4.具有大型企业实习经验者，具有保险行业实习经验者优先。</t>
  </si>
  <si>
    <t>信本记辽宁科技有限公司</t>
  </si>
  <si>
    <t>本科学历以上，有相关工作经验。</t>
  </si>
  <si>
    <t>贺飞扬</t>
  </si>
  <si>
    <t>15998240058</t>
  </si>
  <si>
    <t>亚日水务（辽宁）有限公司</t>
  </si>
  <si>
    <t>主要负责设备及安装辅材的询价及采购工作，负责公司采购材料的进出库登记、合同台账的管理，负责采购合同台账的建立，即使更新，记录采购进度及到货时间。</t>
  </si>
  <si>
    <t>1.辅料采购、库存管理、设备管理；2.沟通能力强、头脑清晰、条例分明；3.2年以上水处理相关行业采购经验，熟练操作办公软件；4.具有团队精神，愿意并能主动帮助同事一同合作。</t>
  </si>
  <si>
    <t>陈文静</t>
  </si>
  <si>
    <t>13804905359</t>
  </si>
  <si>
    <t>延锋安道拓（沈阳）座椅有限公司</t>
  </si>
  <si>
    <t>臧纯高</t>
  </si>
  <si>
    <t>024-31532333</t>
  </si>
  <si>
    <t>延锋彼欧（沈阳）汽车外饰系统有限公司</t>
  </si>
  <si>
    <t>快速响应各生产区域提出的应急维修的需求，保质保量组织完成维修任务。根据工程师制定的预防性维护计划，参与完成各类设备的预防性维修任务。</t>
  </si>
  <si>
    <t>低压电工证；相关行业工作经验。</t>
  </si>
  <si>
    <t>刘成敏</t>
  </si>
  <si>
    <t>18640048280</t>
  </si>
  <si>
    <t>领导过程质量检验团队，开展工厂内部过程审核和实物质量检验过程，保证工厂制造活动过程受到有效监控；建立和维护工厂制造过程中需要的目视化样本库，确保各类标准在现场得到正确传递。</t>
  </si>
  <si>
    <t>大学本科以上学历；英语四级。</t>
  </si>
  <si>
    <t>银江建设（辽宁）有限公司</t>
  </si>
  <si>
    <t>刘世刚</t>
  </si>
  <si>
    <t>18640101453</t>
  </si>
  <si>
    <t>英泰驱动控制（沈阳）有限公司</t>
  </si>
  <si>
    <t>变频器相关研发工作。</t>
  </si>
  <si>
    <t>1.电气、自动化相关专业，本科及以上学历；2.有变频器技术工作经历者优先；3.年龄35岁以下，有较好的沟通能力，上进心强。</t>
  </si>
  <si>
    <t>满永奎</t>
  </si>
  <si>
    <t>024-23786545</t>
  </si>
  <si>
    <t>1.负责外购件、标准件的采购工作，执行项目采购计划；2.跟踪采购订单的执行情况，协调相关事宜；3.供应商产品的质量问题反馈及沟通协调。</t>
  </si>
  <si>
    <t>1.本科及以上学历，电气、自动化等相关专业；2.有电气行业采购经验者优先；3.较好的英语水平，能用英文处理日常工作；4.熟练使用Office和ERP管理软件。</t>
  </si>
  <si>
    <t>优服（辽宁）检测技术有限公司</t>
  </si>
  <si>
    <t>开发市场，维护客户。</t>
  </si>
  <si>
    <t>丛郡岐</t>
  </si>
  <si>
    <t>优普特科技有限公司</t>
  </si>
  <si>
    <t>高伟</t>
  </si>
  <si>
    <t>024-81019355</t>
  </si>
  <si>
    <t>正大预混料（沈阳）有限公司</t>
  </si>
  <si>
    <t>饲料销售及服务</t>
  </si>
  <si>
    <t>动物医学、动物科学、畜牧等相关专业；适应出差；善于沟通；抗压性强。</t>
  </si>
  <si>
    <t>陈静</t>
  </si>
  <si>
    <t>024-25377993</t>
  </si>
  <si>
    <t>操作工：生产流水线操作。</t>
  </si>
  <si>
    <t>身体健康、服从安排。</t>
  </si>
  <si>
    <t>原料、成品检测；化验设备仪器操作；相关报表制作。</t>
  </si>
  <si>
    <t>食品加工、化工、动物医学等相关专业；会基本的化验操作；诚实、团结。</t>
  </si>
  <si>
    <t>智能云科（沈阳）信息科技有限公司</t>
  </si>
  <si>
    <t>田亮</t>
  </si>
  <si>
    <t>024-23652388</t>
  </si>
  <si>
    <t>中国航发沈阳黎明航空发动机有限责任公司</t>
  </si>
  <si>
    <t>技术操作</t>
  </si>
  <si>
    <t>吴联合</t>
  </si>
  <si>
    <t>024-24830843</t>
  </si>
  <si>
    <t>中国机械总院集团沈阳铸造研究所有限公司</t>
  </si>
  <si>
    <t>1.负责新产品开发、新工艺研究及应用；2.负责日常工艺设计和产品追踪；3.负责科研成果申报、专利申请、发表文章。</t>
  </si>
  <si>
    <t>1.材料、冶金相关专业；2.应届毕业生或具有3年以上相关工作经验；3.综合素质高，具有较强的专业能力；4.熟练应用办公软件，研发及技术岗位要求熟练应用画图、实体设计软件；5.身体健康、爱岗敬业、吃苦耐劳；6.特别优秀的，可以适当放宽应聘条件。</t>
  </si>
  <si>
    <t>张志</t>
  </si>
  <si>
    <t>024-25869905</t>
  </si>
  <si>
    <t>中国建设银行股份有限公司辽宁省分行</t>
  </si>
  <si>
    <t>主要从事数据挖掘分析、大数据营销、技术研发、系统运营维护等相关工作。</t>
  </si>
  <si>
    <t>重点招收数理统计、计算机、软件工程、通信工程及其他理工类专业毕业生。</t>
  </si>
  <si>
    <t>杨铁军</t>
  </si>
  <si>
    <t>024-22787878</t>
  </si>
  <si>
    <t>作为一级分行、二级分支行部门及网点负责人岗位的管理人才储备，在基层进行一定期限的培养锻炼后，根据培养情况，安排在一级分行、二级分支行部门工作，或作为网点负责人的后备人选。</t>
  </si>
  <si>
    <t>1.毕业于境内外知名院校，具有较强的学习能力、研究能力、沟通能力和团队合作精神；2.通过大学英语六级（425分以上）或同等水平的英语能力考试。</t>
  </si>
  <si>
    <t>中国科学院沈阳计算技术研究所有限公司</t>
  </si>
  <si>
    <t>1.熟悉c/c++编程语言，熟练使用Qt、VS开发环境开发和调试，具有项目经验；2.熟悉windows下GUI编程；3.熟悉UDP、TCP通信协议和软件开发；4.熟悉mysql、sqlserver、sqlite中的一种或多种。</t>
  </si>
  <si>
    <t>郭锐锋</t>
  </si>
  <si>
    <t>024-24696180</t>
  </si>
  <si>
    <t>1.掌握vue、ajax、dom、json等相关技术，熟练使用js编程；2.掌握elementUI、iview等UI框架；3.熟悉echarts、highcharts等图标库；4.精通html5、css3等网页制作技术，熟悉页面架构和布局。</t>
  </si>
  <si>
    <t>本科及以上学历，计算机相关专业优先。</t>
  </si>
  <si>
    <t>中国能源建设集团辽宁电力勘测设计院有限公司</t>
  </si>
  <si>
    <t>高级电力工程师，具备电力工程相关专业职称，包括热能动力工程、水能动力工程、核电工程、风电、太阳能及其它能源工程、输配电及用电工程、电力系统及其自动化等专业。</t>
  </si>
  <si>
    <t>2020年1月1日之前取得高级工程师职称。</t>
  </si>
  <si>
    <t>曹勇</t>
  </si>
  <si>
    <t>024-23778003</t>
  </si>
  <si>
    <t>中国人民财产保险股份有限公司沈阳市分公司</t>
  </si>
  <si>
    <t>负责保险的销售工作</t>
  </si>
  <si>
    <t>大学本科及以上学历，市场营销等相关专业。</t>
  </si>
  <si>
    <t>朱宇</t>
  </si>
  <si>
    <t>024-23211810</t>
  </si>
  <si>
    <t>中国铁路沈阳局集团有限公司沈阳货运中心</t>
  </si>
  <si>
    <t>所学专业为铁路专业方向或所学课程包含铁路专业课程的毕业生优先。</t>
  </si>
  <si>
    <t>交通运输、交通工程等相关专业。</t>
  </si>
  <si>
    <t>闫骏</t>
  </si>
  <si>
    <t>024-62049137</t>
  </si>
  <si>
    <t>中国铁路沈阳局集团有限公司沈阳通信段</t>
  </si>
  <si>
    <t>负责施工现场管理，收集、整理施工现场的影像和文字资料。</t>
  </si>
  <si>
    <t>30周岁及以下，身体健康，本科及以上学历，运输工程、土木工程、电气自动化等工科类专业。</t>
  </si>
  <si>
    <t>韩耀强</t>
  </si>
  <si>
    <t>024-62026322</t>
  </si>
  <si>
    <t>中国铁路沈阳局集团有限公司沈阳站</t>
  </si>
  <si>
    <t>遵纪守法，品行端正，热爱铁路事业。</t>
  </si>
  <si>
    <t>铁路主专业毕业</t>
  </si>
  <si>
    <t>张洪波</t>
  </si>
  <si>
    <t>024-62062810</t>
  </si>
  <si>
    <t>中航光电华亿（沈阳）电子科技有限公司</t>
  </si>
  <si>
    <t>针对连接器与传感器研发制造领域人才</t>
  </si>
  <si>
    <t>大学本科以上学历，有针对连接器与传感器领域研发经验。</t>
  </si>
  <si>
    <t>张宇兴</t>
  </si>
  <si>
    <t>024-25168660</t>
  </si>
  <si>
    <t>中核(沈阳)水务有限公司</t>
  </si>
  <si>
    <t>1.协助进行招聘工作；2.处理员工的入职、离职手续；3.协助对新员工的培训工作，公司人员档案管理，试用期员工考核。</t>
  </si>
  <si>
    <t>具备良好的协调能力、沟通能力，负有责任心，有耐心，性格活泼开朗，具有亲和力；有一定的工作经验。</t>
  </si>
  <si>
    <t>王超</t>
  </si>
  <si>
    <t>024-81346109</t>
  </si>
  <si>
    <t>中化现代农业（辽宁）有限公司</t>
  </si>
  <si>
    <t>协助项目管理、辅助网络宣传、营销日常管理、客户接待。</t>
  </si>
  <si>
    <t>024-31222987</t>
  </si>
  <si>
    <t>中建投（沈阳）易筑节能房屋科技有限公司</t>
  </si>
  <si>
    <t>黄学纯</t>
  </si>
  <si>
    <t>13904002611</t>
  </si>
  <si>
    <t>中粮米业（沈阳）有限公司</t>
  </si>
  <si>
    <t>操作员：巡查设备运行情况；保持本岗位及设备的干净整洁；检查在线质量情况，并且根据指标作出调整。</t>
  </si>
  <si>
    <t>1.学历：初中及以上学历；2.专业：机械维修及相关专业优先；3.工作经历：不限；4.具有较强的执行力和解决问题的能力，能吃苦耐劳，具有团队精神；5.能适应倒班作业。</t>
  </si>
  <si>
    <t>赵玥</t>
  </si>
  <si>
    <t>024-89577470</t>
  </si>
  <si>
    <t>中铝国际工程股份有限公司沈阳分公司</t>
  </si>
  <si>
    <t>接受新鲜事物知识比较强，保持逻辑思维能力。踏实，稳定，有自己的职业规划，想未来从事技术工作。</t>
  </si>
  <si>
    <t>逻辑思维较好、具有良好的逻辑思维能力、表达能力和团队合作能力；专业技术过硬。</t>
  </si>
  <si>
    <t>马宁</t>
  </si>
  <si>
    <t>024-23253041</t>
  </si>
  <si>
    <t>逻辑思维较好，希望能进入金领阶层，有专业技术；具有良好的逻辑思维能力、表达能力和团队合作能力。</t>
  </si>
  <si>
    <t>中能雨稷（辽宁）建设工程有限公司</t>
  </si>
  <si>
    <t>公司主要负责熟练掌握相关专业知识，有一定工作经验优先。</t>
  </si>
  <si>
    <t>18802426665</t>
  </si>
  <si>
    <t>中认（沈阳）北方实验室有限公司</t>
  </si>
  <si>
    <t>吕清哲</t>
  </si>
  <si>
    <t>024-82248829</t>
  </si>
  <si>
    <t>中天证券股份有限公司</t>
  </si>
  <si>
    <t>投资/理财顾问</t>
  </si>
  <si>
    <t>有投资理财经验的</t>
  </si>
  <si>
    <t>马功勋</t>
  </si>
  <si>
    <t>022-2698569</t>
  </si>
  <si>
    <t>中冶沈勘工程技术有限公司</t>
  </si>
  <si>
    <t>王明宝</t>
  </si>
  <si>
    <t>024-81355777</t>
  </si>
  <si>
    <t>中益通信有限公司</t>
  </si>
  <si>
    <t>黄健</t>
  </si>
  <si>
    <t>18040067304</t>
  </si>
  <si>
    <t>中正屹安科技有限公司</t>
  </si>
  <si>
    <t>熟悉各种检测、加固仪器的性能、原理和使用，对采集到的数据进行分析处理。</t>
  </si>
  <si>
    <t xml:space="preserve">	卢宏峰</t>
  </si>
  <si>
    <t>024-22520184</t>
  </si>
  <si>
    <t>承担其部分项目管理工作，并代表建设单位对承建单位的建设行为进行控制的专业化管理服务活动。</t>
  </si>
  <si>
    <t>洲际传媒信息技术（辽宁）有限公司</t>
  </si>
  <si>
    <t>医疗保健药品医疗器械销售</t>
  </si>
  <si>
    <t>姜义</t>
  </si>
  <si>
    <t>15041203317</t>
  </si>
  <si>
    <t>纵横智能（沈阳）机器人科技有限公司</t>
  </si>
  <si>
    <t>具有相关专业资格证</t>
  </si>
  <si>
    <t>可接受应届生</t>
  </si>
  <si>
    <t>13804022102</t>
  </si>
  <si>
    <t>艾尔多汽车动力总成（大连）有限责任公司</t>
  </si>
  <si>
    <t>区域主管：负责区域内的设备与人员管理。</t>
  </si>
  <si>
    <t>1.二年以上的自动化相关的维修工作经验；2.熟悉SMC，FESTO，EPSON产品相关原理；3.良好的动手能力和分析解决问题技巧；4.良好的沟通和合作能力、基本管理意识。</t>
  </si>
  <si>
    <t>王晓雯</t>
  </si>
  <si>
    <t>0411-39269505</t>
  </si>
  <si>
    <t>02大连市</t>
  </si>
  <si>
    <t>艾美诚信生物制药有限公司</t>
  </si>
  <si>
    <t>负责理化检定岗设备的使用、清洁及日常维护保养工作；负责理化检定岗文件的起草修订工作；负责稳定性考察相关的检验工作；负责不合格品的上报工作；负责制药用水的检验工作；负责取样管理工作；负责本岗位的化学试剂、玻璃器皿、仪器设备的管理等。</t>
  </si>
  <si>
    <t>要求本科及以上学历，医药、生物、药学相关专业优先，有药品生产及质量管理工作经验者优先，要求有较强的责任心，善于学习，谦虚踏实、积极主动，有良好的人际沟通能力。</t>
  </si>
  <si>
    <t>刘春梅</t>
  </si>
  <si>
    <t>0411-87407641</t>
  </si>
  <si>
    <t>负责严格执行溶液配制SOP，保证产品质量；负责做好同物料统计员之间的交接工作，严格执行二人复核制，认真填写交接记录；负责协助组长对班组内相关操作规程的起草、修订工作；负责完成操作室的清洁和清场‘负责严格执行设备操作SOP。</t>
  </si>
  <si>
    <t>要求本科（含）及以上学历，医药、生物、药学等相关专业，耐心细致，责任心强，品行端正，身体健康，吃苦耐劳，能适应倒班，无传染病史。</t>
  </si>
  <si>
    <t>鞍钢股份－大船重工大连钢材加工配送有限公司</t>
  </si>
  <si>
    <t>机械制造工程技术</t>
  </si>
  <si>
    <t>船舶与海洋工程学科</t>
  </si>
  <si>
    <t>具备应用机械制造加工工艺技术和方法制定工艺规划和现场施工协调的能力；具备编制工艺文件和生产流程信息的能力。</t>
  </si>
  <si>
    <t>赵佳佳</t>
  </si>
  <si>
    <t>15842627189</t>
  </si>
  <si>
    <t>宝上电缆有限公司</t>
  </si>
  <si>
    <t>电缆销售经理</t>
  </si>
  <si>
    <t>良好的沟通能力、学习能力，较强的服务意识。</t>
  </si>
  <si>
    <t>孙梦茹</t>
  </si>
  <si>
    <t>13940862565</t>
  </si>
  <si>
    <t>北京同仁堂健康（大连）海洋食品有限公司</t>
  </si>
  <si>
    <t>协助总经理完成公司发展战略和年度经营计划的制定，并组织实施，达成经营目标。</t>
  </si>
  <si>
    <t>8年以上工作经验，5年以上本行业或相近行业管理经验，5年以上高层管理经验。通晓企业管理知识，有一定的管理意识和宏观把控能力，全局意识和清晰的逻辑思路。具备生产管理、技术管理、质量管理等方面的知识。了解公司经营产品技术知识。</t>
  </si>
  <si>
    <t>施能文</t>
  </si>
  <si>
    <t>13052258974</t>
  </si>
  <si>
    <t>1.协助渠道总监制定电商营销战略，渠道规划。2.渠道产品线整体规划，统筹产品架构，新品策划及推进上市，把控渠道库存动态，掌握产品动销情况；3.负责电商渠道整体运营，推广和销售管理工作，完成业绩指标。</t>
  </si>
  <si>
    <t>1.25-35岁，本科学历，市场营销，管理等专业，具有一定水产品相关行业经验；2.熟悉网络社会化新媒体传播形式，关注移动互联网及移动互联网营销的发展趋势，熟悉电商运营方式；</t>
  </si>
  <si>
    <t>彼得纳克精密机械（大连）有限公司</t>
  </si>
  <si>
    <t>熟练掌握操作设备，会看图纸，正确理解图纸的技术和工艺要求。</t>
  </si>
  <si>
    <t>能吃苦爱学习</t>
  </si>
  <si>
    <t>周慧</t>
  </si>
  <si>
    <t>18740260618</t>
  </si>
  <si>
    <t>1.跟进项目的技术方案、设计图纸和施工；2.协助处理项目现场应用等技术支持工作；3.配合产品技术部做好产品技术归档和支持工作；4.其他调配工作。</t>
  </si>
  <si>
    <t>专业强能吃苦爱学习认真</t>
  </si>
  <si>
    <t>碧菲分离膜（大连）有限公司</t>
  </si>
  <si>
    <t>收集市场信息、参与公司新产品的设计、研发、市场定位、商业宣传、收集及竞争对手的分析、负责销售活动的策划和执行，合作计划、负责编写审定投标文件商务部分、完成公司要求的业绩指标。</t>
  </si>
  <si>
    <t>年龄40岁以下，可适应出差、从事过水处理，环保项目、熟悉环保行业者优先、具备一定的市场分析及判断能力和良好的客户服务意识、热爱销售事业，责任心强，具有市场开拓精神、掌握基本电脑办公室软件操作。</t>
  </si>
  <si>
    <t>阎晓燕</t>
  </si>
  <si>
    <t>0411-87584009</t>
  </si>
  <si>
    <t>冰山冷热科技股份有限公司</t>
  </si>
  <si>
    <t>信息收集、报备；策划制定项目方案与报价；合同签订与合同评审；协调收货与货款回收；完成公司下达年度订货指标。</t>
  </si>
  <si>
    <t>制冷及低温工程</t>
  </si>
  <si>
    <t>本科学历，制冷与低温工程、热能与动力工程、机械设计制造及其自动化、过程装备控制与工程、暖通空调、建筑环境与设备工程等相关专业，学习成绩良好，有事业心、责任心、沟通协调能力强。</t>
  </si>
  <si>
    <t>韩丽丽</t>
  </si>
  <si>
    <t>0411-87968107</t>
  </si>
  <si>
    <t>1.根据制定的电气部分的总体规划和开发方案，进行相关的电气部分的设计和制作，负责机组电控部分图纸设计、部品定型；2.户进行沟通交流，了解客户需求和产品使用意见，配合销售做好新产品的售前和售后技术服务、市场调试、技术应用支持等。</t>
  </si>
  <si>
    <t>1.本科及以上学历，电气自动化、机电一体化、自动化等专业，具备一定的理论基础；2.熟悉自动化、机械等专业知识，了解制冷原理和简单的工艺流程，掌握自动控制原理和常用电气工作原理；3.参与过强弱电工程设计，能够读懂工程图纸和系统原理图，能够绘制电路图。</t>
  </si>
  <si>
    <t>多款螺杆压缩机（CO2、NH3、高压、半封闭）研发；辅机（压力容器）设计；制冷、热泵、气体增压、膨胀发电等机组研发。</t>
  </si>
  <si>
    <t>本科学历及以上学历，制冷与低温工程、热能与动力工程、机械设计制造及其自动化、过程装备与控制工程、建筑环境工程等相关专业，英语四级及以上，学习成绩良好，有事业心、责任心、沟通协调能力强。</t>
  </si>
  <si>
    <t>大成宫产食品（大连）有限公司</t>
  </si>
  <si>
    <t>设备管理、技术指导、检查、组织设备维修等储备人才</t>
  </si>
  <si>
    <t>有相关工作经验者优先，有责任感，重安全，善沟通，具持续学习能力，有相关英语能力。</t>
  </si>
  <si>
    <t>孙晓璐</t>
  </si>
  <si>
    <t>0411-85238836</t>
  </si>
  <si>
    <t>负责生产一线人员、产程加工及成本分析等相关管理的储备人才。</t>
  </si>
  <si>
    <t>男女不限，应届毕业或毕业3年内，有相关管理经验优先，具备善于沟通，持续学习能力。</t>
  </si>
  <si>
    <t>大连艾多维钢铁表面技术有限公司</t>
  </si>
  <si>
    <t>化工研发工程师</t>
  </si>
  <si>
    <t>能独立完成研发项目</t>
  </si>
  <si>
    <t>刘艳</t>
  </si>
  <si>
    <t>13940934016</t>
  </si>
  <si>
    <t>大连艾科科技开发有限公司</t>
  </si>
  <si>
    <t>1.新产品电路原理设计，仿真模拟，绘制PCB；2.新产品电路功能调试、测试；3.整理电路BOM、PCB源文件等技术资料；4.协助产品经理进行产品升级更新，提升现有产品性能，对硬件进行升级；5.对现有在生产标准产品进行维护。</t>
  </si>
  <si>
    <t>1.有强烈的责任心严谨的工作态度和团队合作精神，具有较强的沟通协调能力；2.具有电路基础知识、焊接技术、可独立设计功能电路；3.需熟悉AltiumDesigner等相关设计软件；4.熟练掌握模电、数电、单片机相关知识。</t>
  </si>
  <si>
    <t>孙梅</t>
  </si>
  <si>
    <t>0411-62778505</t>
  </si>
  <si>
    <t>1.国内市场销售、客户关系维护；2.具有较强沟通能力、分析能力、协调能力，具有较强团队意识；3.根据业务需求开发新的用户及维持老客户的双向沟通；4.完成公司下发的月度、季度、年度销售计划；5.负责客户账款管理，按公司回款制度催收或结算货款。</t>
  </si>
  <si>
    <t>5年及以上的工作经验；具有较强沟通能力、分析能力、协调能力，具有较强团队意识；</t>
  </si>
  <si>
    <t>大连艾特斯科技工程有限公司</t>
  </si>
  <si>
    <t>磨床岗位：看懂加工图纸，磨床操作。</t>
  </si>
  <si>
    <t>看懂机械加工图纸，学徒成手均可。</t>
  </si>
  <si>
    <t>刘海丹</t>
  </si>
  <si>
    <t>0411-82527878</t>
  </si>
  <si>
    <t>机械设计</t>
  </si>
  <si>
    <t>机械设计制图等</t>
  </si>
  <si>
    <t>大连爱贝尔科技有限公司</t>
  </si>
  <si>
    <t>对工作负责任，有上进心，主动学新的知识。</t>
  </si>
  <si>
    <t>C#MVC，JAVA，PHP等开发经验3年以上。熟悉sqlserver。</t>
  </si>
  <si>
    <t>金胜学</t>
  </si>
  <si>
    <t>0411-84799739</t>
  </si>
  <si>
    <t>大连安利液压机械制造有限公司</t>
  </si>
  <si>
    <t>焊工：严格按照产品图样、工艺文件、技术要求进行施工；做好自检工作。</t>
  </si>
  <si>
    <t>熟练了解常用焊接方法技巧和设备性能，具备一定的电气保险知识；熟悉本岗位的工作职责和范围，严格执行公司的各种管理制度，履行岗位职责。</t>
  </si>
  <si>
    <t>潘莉彦</t>
  </si>
  <si>
    <t>0411-86234827</t>
  </si>
  <si>
    <t>1.中日图纸转换。2.新产品设计、试制、编制加工工艺、设计工装夹具等。3.生产加工的指导，实际加工中突发问题的处理。4.部分专用设备的指导操作和维护等。</t>
  </si>
  <si>
    <t>1.会使用CAD及INVENTOR，SOLIDWORKS等3维制图软件。2.会UGCAM编程者优先。3.会使用简单的办公软件。</t>
  </si>
  <si>
    <t>大连安能杰科技有限公司</t>
  </si>
  <si>
    <t>污水处理销售</t>
  </si>
  <si>
    <t>2年经验</t>
  </si>
  <si>
    <t>徐工</t>
  </si>
  <si>
    <t>13478672874</t>
  </si>
  <si>
    <t>大连安泰化工有限公司</t>
  </si>
  <si>
    <t>安全总监</t>
  </si>
  <si>
    <t>安全科学与工程学科</t>
  </si>
  <si>
    <t>10年及以上同行业安全管理经验，其他安全类注册安全工程师，40-50岁，安全、采矿、民爆等相关专业，副高及以上职称。</t>
  </si>
  <si>
    <t>刘云廷</t>
  </si>
  <si>
    <t>15140580822</t>
  </si>
  <si>
    <t>大连奥巴克有限公司</t>
  </si>
  <si>
    <t>加工维修员：两班倒作业，主要从事加工机的维修和调整。</t>
  </si>
  <si>
    <t>有机械维修相关经验优先</t>
  </si>
  <si>
    <t>0411-87924439</t>
  </si>
  <si>
    <t>成形维修：三班倒作业，主要从事成形机的维修调整工作。</t>
  </si>
  <si>
    <t>有相关机械维修经验优先</t>
  </si>
  <si>
    <t>制图，日本本社邮件联络，做资料，包装式样书等等。</t>
  </si>
  <si>
    <t>熟练掌握办公软件，日语2级以上，有较好的沟通能力。</t>
  </si>
  <si>
    <t>大连奥特沃德机械有限公司</t>
  </si>
  <si>
    <t>加工中心大工：负责编程、操作。</t>
  </si>
  <si>
    <t>会编程，懂加工工艺，能够独立完成加工中心操作。</t>
  </si>
  <si>
    <t>朱妮</t>
  </si>
  <si>
    <t>13842825270</t>
  </si>
  <si>
    <t>制图设计员：负责来样测绘制图。</t>
  </si>
  <si>
    <t>熟练使用CAD及solidworks等制图软件，能够独立完成客户要求的图纸设计绘制。</t>
  </si>
  <si>
    <t>大连奥托股份有限公司</t>
  </si>
  <si>
    <t>Net或JAVA经验。具备扎实的程序设计能力，良好的面向对象设计思想。熟悉至少一种前端开发技术，如HTML、CSS3、HTML5、Bootstrap、React等。熟练掌握MySQL或Oracle数据库，能熟练应用SQL语言。熟练掌握Memcached、Redis等NOSQL，了解其中原理者优先。</t>
  </si>
  <si>
    <t>陈一男</t>
  </si>
  <si>
    <t>0411-86286888</t>
  </si>
  <si>
    <t>大连澳华医用高分子器材有限公司</t>
  </si>
  <si>
    <t>新产品的研发注册等</t>
  </si>
  <si>
    <t>有医疗器械产品研发经验</t>
  </si>
  <si>
    <t>0411-86213098</t>
  </si>
  <si>
    <t>大连百利天华制药有限公司</t>
  </si>
  <si>
    <t>技术人员：在生产部长或车间主任的领导下，完成公司的生产技术管理工作。掌握公司全部生产品种的生产工艺，配合车间主任解决生产过程中出现的疑难问题等工作。</t>
  </si>
  <si>
    <t>要求：本科学历，食品、生物化学、化学、生物技术、生物工程、制药、中药学及药学相关专业即可。</t>
  </si>
  <si>
    <t>李晓庆</t>
  </si>
  <si>
    <t>13942006344</t>
  </si>
  <si>
    <t>大连百璐威游艇有限公司</t>
  </si>
  <si>
    <t>船舶设计专业，熟红掌握相关设计软件，善于船体平衡计算。</t>
  </si>
  <si>
    <t>船体设计或电气设计相关工作经验三年以上，有工艺安排经难最佳。</t>
  </si>
  <si>
    <t>李润娥</t>
  </si>
  <si>
    <t>15840989449</t>
  </si>
  <si>
    <t>大连柏原科技有限公司</t>
  </si>
  <si>
    <t>电气方案判定及设计，控制程序编写等工作。</t>
  </si>
  <si>
    <t>电气自动化相关专业，五年以上电气设计相关经验。能够独立完成建材行业的堆取料机、电厂钢厂的斗轮机、翻车机等设备的电气方案判定及设计，熟悉多品牌plc编程，具有丰富的设计及现场调试经验。</t>
  </si>
  <si>
    <t>姜忠玲</t>
  </si>
  <si>
    <t>0411-86297301</t>
  </si>
  <si>
    <t>大连邦能石油仪器有限公司</t>
  </si>
  <si>
    <t>根据项目推进的需求，负责新产品机械部分的开发工作设计工作，确保产品开发项目按计划推进；根据项目推进的需求，协助开发主管制定开发计划，确保产品开发项目按计划推进；负责新产品开发、老产品优化设计和设计改良工作。</t>
  </si>
  <si>
    <t>三年以上工作经验熟练使用Solidworks、CAD软件</t>
  </si>
  <si>
    <t>刘霞</t>
  </si>
  <si>
    <t>0411-86715139</t>
  </si>
  <si>
    <t>大连棒棰岛食品有限公司</t>
  </si>
  <si>
    <t>质量管理和过程控制</t>
  </si>
  <si>
    <t>王宏</t>
  </si>
  <si>
    <t>0411-83630885</t>
  </si>
  <si>
    <t>大连北方避雷器有限公司</t>
  </si>
  <si>
    <t>1.参与产品设计计算及参数确定；2.参与产品图纸绘制；3.产品单台材料明细表的编制及下发，对下发文件的正确性、及时性负责；4.编制产品所需新材料的订购技术要求。</t>
  </si>
  <si>
    <t>1.掌握机械设计、制图技术、电工基础及原理、电磁和电子元件知识；2.熟练使用办公软件、CAD制图软件和其它常用软件，会使用电场、电磁、受力、模流分析等有限元软件者优先。</t>
  </si>
  <si>
    <t>李云</t>
  </si>
  <si>
    <t>0411-83291606</t>
  </si>
  <si>
    <t>大连北方互感器集团有有限公司</t>
  </si>
  <si>
    <t>1.参与产品设计计算及参数确定。2.参与产品图纸绘制。3.产品单台材料明细表的编制及下发，对下发文件的正确性、及时性负责。4.编制产品所需新材料的订购技术要求。</t>
  </si>
  <si>
    <t>1.掌握机械设计、制图技术、电工基础及原理、电磁和电子元件知识。2.熟练使用办公软件、CAD制图软件和其它常用软件，会使用电场、电磁、受力、模流分析等有限元软件者优先。</t>
  </si>
  <si>
    <t>大连北方炼化阀门有限公司</t>
  </si>
  <si>
    <t>有一定能力</t>
  </si>
  <si>
    <t>陈娅妙</t>
  </si>
  <si>
    <t>0411-83693688</t>
  </si>
  <si>
    <t>大连北条食品有限公司</t>
  </si>
  <si>
    <t>馅料制作</t>
  </si>
  <si>
    <t>男性40周岁以下，肯吃苦耐劳。</t>
  </si>
  <si>
    <t>张魁山</t>
  </si>
  <si>
    <t>13804289630</t>
  </si>
  <si>
    <t>大连冰山菱设速冻设备有限公司</t>
  </si>
  <si>
    <t>钣金设计</t>
  </si>
  <si>
    <t>熟练使用AUTOCAD，3D，solidworks，proe软件，有CAD制图经验，熟悉机加工艺。</t>
  </si>
  <si>
    <t>王雪</t>
  </si>
  <si>
    <t>大连博恩坦科技有限公司</t>
  </si>
  <si>
    <t>公司体系编写、质量体系管理工作，对生产的产品进行质量管控，督导、整改、放行等管理工作。与外方进行质量方面的沟通工作。</t>
  </si>
  <si>
    <t>同岗位3年以上工作经验。有质量体系管理经验，有制造企业QA/QC经验，参与过体系内外审的审核工作。能独立编写体系大纲人员优先。</t>
  </si>
  <si>
    <t>王乐乐</t>
  </si>
  <si>
    <t>0411-87110540</t>
  </si>
  <si>
    <t>安全管理、环境管理、消防管理、企业安全督导、检查工作。对外协调工作等</t>
  </si>
  <si>
    <t>安全相关专业优先，化工类企业工作经验优先。持有注册安全工程师、消防工程师持证者。</t>
  </si>
  <si>
    <t>大连博恩坦长兴科技有限公司</t>
  </si>
  <si>
    <t>负责质检部日常对半成品、陈品、原辅材料的检验分析工作；产品中控终检、各仪器操作熟练；掌握气相质谱、色谱、光谱、粒度仪等。</t>
  </si>
  <si>
    <t>从事过3年以上仪器分析相关工作，年龄28-45岁质检，大专以上，化工、石油相关专业；有限仪器分析工作经验丰富要求可放宽。</t>
  </si>
  <si>
    <t>大连博涛文化科技股份有限公司</t>
  </si>
  <si>
    <t>三维动画制作</t>
  </si>
  <si>
    <t>原画设计、特效制作。</t>
  </si>
  <si>
    <t>李丹</t>
  </si>
  <si>
    <t>15242650991</t>
  </si>
  <si>
    <t>大连仓敷橡胶零部件有限公司</t>
  </si>
  <si>
    <t>技术部相关工作内容</t>
  </si>
  <si>
    <t>郗裴培</t>
  </si>
  <si>
    <t>0411-65864252</t>
  </si>
  <si>
    <t>大连成益电气装备有限公司</t>
  </si>
  <si>
    <t>有一定的电气相关的工作经验，长期稳定。</t>
  </si>
  <si>
    <t>陈阳</t>
  </si>
  <si>
    <t>0411-86456969</t>
  </si>
  <si>
    <t>大连诚译精密模具有限公司</t>
  </si>
  <si>
    <t>能看懂图纸、能熟练运用法纳克系统、熟悉UG程序。</t>
  </si>
  <si>
    <t>有相关工作经验</t>
  </si>
  <si>
    <t>程敏</t>
  </si>
  <si>
    <t>13942051717</t>
  </si>
  <si>
    <t>大连船舶工业海洋工程有限公司</t>
  </si>
  <si>
    <t>船舶与海洋工程建造施工</t>
  </si>
  <si>
    <t>相关岗位五年以上工作经验</t>
  </si>
  <si>
    <t>李敏</t>
  </si>
  <si>
    <t>0411-84416016</t>
  </si>
  <si>
    <t>大连船舶配件有限公司</t>
  </si>
  <si>
    <t>生产操作</t>
  </si>
  <si>
    <t>身体健康，吃苦耐劳。</t>
  </si>
  <si>
    <t>于丽丽</t>
  </si>
  <si>
    <t>0411-84482085</t>
  </si>
  <si>
    <t>大连船舶重工集团有限公司</t>
  </si>
  <si>
    <t>1.负责MarkIII型LNG货物围护系统建造的现场，绝缘板及相关附件的安装、转运、修补、粘连、清洁、密性配合等工作。2.负责液货货物围护系统绝缘板、顶桥板的树枝涂布工作。3.负责熟练操作和简单维修保养树脂机。4.负责树脂涂布质量检查工作。</t>
  </si>
  <si>
    <t>1.大专及以上学历。2.具备树脂机操作和维修保养能力，熟知树脂机各项测试流程及要求，经考试合格后持证上岗。3.身体健康体检合格无尘肺等疾病。专业要求：主要以木塑类专业为主</t>
  </si>
  <si>
    <t>谷静茹</t>
  </si>
  <si>
    <t>0411-84486637</t>
  </si>
  <si>
    <t>1.负责液货货物围护系统金属屏蔽层安装工作。2.取得GTT认可的自动焊接及手工焊接证书，具备螺柱、不锈钢波纹板等焊接资质。3.负责波纹板装配质量检查工作。</t>
  </si>
  <si>
    <t>1.大专及以上学历。2.有熔化焊接与热切割作业等特种作业操作证，经考试合格后持证上岗。3.取得GTT认可的自动焊接及手工焊接证书。4.身体健康无高血压、心脏病、血栓、尘肺等疾病。专业要求：以不锈钢焊接类、电气工程专业为主。</t>
  </si>
  <si>
    <t>1.负责LNG运行部所管辖区域的现场安全管理、消防及“5S”管理巡检及安全确认工作；2.负责发放劳动防护用品并对员工现场使用劳保护具情况进行检查；3.负责新员工的三级安全教育。</t>
  </si>
  <si>
    <t>1.本科以上学历；2.掌握船舶行业安全管理、生产管理的相关知识；3.能够使用计算机进行文字、表格处理，在局域网（或互联网）上查阅、传递信息；4.具有一定文字表达能力，做好安全工作的相关材料、表格的上报工作。安全工程相关专业。</t>
  </si>
  <si>
    <t>1.负责作业指导书、施工工艺、技术（修改）通知单的编制；2.负责技术准备工作和施工前的技术交底工作；3.负责指导、配合现场施工，处理解决技术问题；4.负责施工工艺优化及改进工作；5.负责新技术、新工艺的推广。</t>
  </si>
  <si>
    <t>1.全国重点院校全日制本科以上学历；2.具有一定的文字表达能力和统计能力；3.能够熟练运用计算机进行文字处理和网上信息查询；4.熟悉本部门的作业分工，基本了解各工种特性；船舶与海洋工程专业、轮机工程专业、船舶电气与自动化等专业。</t>
  </si>
  <si>
    <t>1.负责系泊航海调试计划编制，调试工作组织和施工，调试问题跟踪和处理；2.负责船舶产品重要设备/系统调试生产工作；3.负责调试项目生产技术准备工作；4.参加部分设备订货的技术谈判。</t>
  </si>
  <si>
    <t>1.全国重点院校全日制本科以上学历；2.掌握电气及机械原理和船舶建造的相关知识；3.能够看懂英文资料、并具有一定的口语会话的能力；4.有较强的动手动脑解决技术问题的能力；5.机电、热能动力、机械、通导等专业。</t>
  </si>
  <si>
    <t>大连船舶重工集团长兴岛船舶工程有限公司</t>
  </si>
  <si>
    <t>单船修理过程中的工程进度、安全生产、质量控制、文明生产、成本控制、顾客满意度负第管理责任。</t>
  </si>
  <si>
    <t>1.大专及以上学历，机械电气及船舶类相关专业。2.年龄45周岁以下，具有3-5年以上船舶相关工作经验。3.英语水平较好，能够与外籍船东无障碍沟通。</t>
  </si>
  <si>
    <t>彭波</t>
  </si>
  <si>
    <t>0411-66502907</t>
  </si>
  <si>
    <t>大连达利凯普科技股份公司</t>
  </si>
  <si>
    <t>1.编制及执行生产设备引进、改造、运维等；2.负责制定日常保养、二级保养、预见性维护等标准；3.产线设备故障检测，生产机种切换；4.设备动作优化、设备综合效率提升；5.建立台账，定期盘点；备品备件的需求管理。</t>
  </si>
  <si>
    <t>1.自动化、机械或微电子相关专业，统招大专以上学历；2.熟悉MLCC设备电子电路相关知识、能熟练使用办公软件；3.5年以上MLCC行业同岗位的工作经验；4.具有良好的团队合作精神；5.能够认同公司企业文化，动手能力强。</t>
  </si>
  <si>
    <t>郭宏艳</t>
  </si>
  <si>
    <t>15542584134</t>
  </si>
  <si>
    <t>质量工程师：1.针对MLCC产品对过程以及检测进行质量相关的统计、分析；2.良品/不良品解析实施；3.参与MLCC过程质量管理团队强化工作及质量改善；4.MLCC类产品，IQC/IPQC/OQC管理；5.良率/流出率改善等。</t>
  </si>
  <si>
    <t>1.掌握办公软件，乐观，外向，思路清晰，有一定的亲和力；2.掌握质量工具，了解MLCC质量管理；3.英文口语优秀优先，有电子产品解析经验优先。</t>
  </si>
  <si>
    <t>1.负责MLCC配料-端接等前中段工艺的开发、改进；2.负责国产化原材料的研发、实验、导入；3.协助产线对生产过程中的异常状况提供技术理论分析、技术支持、优化改善；4.开展产品的失效分析，不断优化工艺制程、固化相关设备工艺；</t>
  </si>
  <si>
    <t>1.同行业本岗位经验5年以上，系统地掌握本专业领域的技术理论知识；2.具备良好的逻辑思维能力、优秀的分析能力和领悟能力，对电子元器件行业有系统的思考、见解，具有深入探索和学习的热情；3.责任心强、较强的自驱力、良好的沟通协调能力。</t>
  </si>
  <si>
    <t>大连大山铜业有限公司</t>
  </si>
  <si>
    <t>1.日常生产计划及工艺文执行及改进；2.日常产品质量的监督及管控；3.负责新产品开发和工艺改进；4.做好新产品开发和工艺改进计划管理工作；5.生产技术服务、销售技术服务支持相关工作。</t>
  </si>
  <si>
    <t>1.金属材料、材料成型等相关专业，英语四级以上；2.掌握金属材料成分、加工工艺与组织、结构及性能的相互关系与影响；3.具备金属材料加工过程中的质量控制要点，掌握基本的机械常识；4.熟练电脑及办公软件，有较强的数据分析能力。</t>
  </si>
  <si>
    <t>蔡丽娜</t>
  </si>
  <si>
    <t>0411-87340229</t>
  </si>
  <si>
    <t>大连大特气体有限公司</t>
  </si>
  <si>
    <t>1.气体的研究与配置；2.设备日常保养维护；3.积极配合与相关部门沟通协调，保障完成生产任务。4.完成领导交予的其他工作。</t>
  </si>
  <si>
    <t>1.化工、环境相关专业，本科及以上学历；2.吃苦耐劳，有较强的执行力，能严格按照操作规程完成工作；3.学习能力强，积极熟悉设备仪器原理、使用和维护；4.有较强的沟通协调能力；5.具有强烈的责任心、团队协作能力和抗压能力，工作认真细致。</t>
  </si>
  <si>
    <t>李楠</t>
  </si>
  <si>
    <t>13591818164</t>
  </si>
  <si>
    <t>1.市场及行业信息收集、汇总、分析，通过各种渠道开发新客户；2.维护已有客户关系，增强客户粘性及合作深度；3.代表公司进行商务拜访及商务谈判，完成公司销售任务；4.与客户进行技术交流；5.其他销售相关工作。</t>
  </si>
  <si>
    <t>1.本科及以上学历，化工相关专业；2.正直诚信，有强烈的进取心；3.具备较强的沟通协调能力；4.自信沉稳，勇于承担责任，具有良好的团队协作精神；5.积极阳光，有较强的的抗压能力；6.适应出差；7.有驾照优先。</t>
  </si>
  <si>
    <t>大连大丸工业有限公司</t>
  </si>
  <si>
    <t>铸造工：从事砂型铸造的造型岗位及大炉岗位。</t>
  </si>
  <si>
    <t>有较好的体力，年龄45岁以内。</t>
  </si>
  <si>
    <t>万丽明</t>
  </si>
  <si>
    <t>15841128352</t>
  </si>
  <si>
    <t>大连大杨创世服饰有限公司</t>
  </si>
  <si>
    <t>1.负责工艺员工作，包括样品下单、入库、画系统款式图和工艺图；2.样卡及陈列道具的物料筹备、制作、配发相关工作，色卡系统维护相关工作；3.配合设计师做样品拍照、样品配发等工作；4.领导临时安排的工作。</t>
  </si>
  <si>
    <t>1.大专及以上学历，熟知男装制作工艺及面辅料信息，主要包括西装、衬衫、夹克、风衣等，可以直接担任工艺员工作；2.性格开朗，善于沟通，认真细腻，善于学习，执行力强；3.有工厂工作经验者优先考虑。</t>
  </si>
  <si>
    <t>李桂艳</t>
  </si>
  <si>
    <t>0411-87555168</t>
  </si>
  <si>
    <t>1.构建品牌线上推广营销体系，搭建线上有效获客渠道；2.锁定以抖音为载体的短视频及直播赛道打造以及引流转化；3.优质运营其他线上获客渠道，提升各渠道及账号曝光量、转化量；4.负责线上运营数据分析及市场调研，实现客户沉淀与转化目标。</t>
  </si>
  <si>
    <t>1.本科及以上学历，35周岁以下，线上平台3年以上运营及管理经验；2.具有线上整合内容营销与品牌推广经验，擅长各个线上流量渠道内容运营；3.有服装类目工作经验，有短视频运营，抖音直播运营或线上平台管理经验者优先。</t>
  </si>
  <si>
    <t>1.主要负责男装设计；2.根据公司产品风格定位，组织产品系列的开发，并对样衣款式、尺寸及工艺要求进行确定；3.完成设计总监交办的其它工作。</t>
  </si>
  <si>
    <t>1.男士，40岁以下，服装设计专业本科以上学历，具备北京、上海、广州等一线城市高端男装品牌设计经验；2.具有敏锐的时尚触觉和审美，能够很好的把握流行趋势；3.未来打算长期在大连发展，有英语沟通基础优先考虑。</t>
  </si>
  <si>
    <t>大连大洋盛兴自动化设备有限公司</t>
  </si>
  <si>
    <t>加工生产</t>
  </si>
  <si>
    <t>认真努力</t>
  </si>
  <si>
    <t>张凯</t>
  </si>
  <si>
    <t>13019411111</t>
  </si>
  <si>
    <t>大连大友高技术陶瓷有限公司</t>
  </si>
  <si>
    <t>1.负责数控车床的编程。2.配合完成新产品样件加工等要求。3.满足生产设备工装改造、更新等要求。4.配合完成老旧或者新作机器的组装、试车、调整和维修。5.配合对在役机械设备进行维修（包括大修）、检查、保养等。</t>
  </si>
  <si>
    <t>1.熟悉图纸和工艺，并能按图纸和工艺的要求加工零件。2.了解各种车床零部件，机构和他们之间的相互关系。3.正确使用车床的附件及工具、刀具和量具，熟悉他们的构造和保养。4.了解常用金属材料性能及热处理知识。</t>
  </si>
  <si>
    <t>高云一</t>
  </si>
  <si>
    <t>0411-87517730</t>
  </si>
  <si>
    <t>1.配合完成老旧或者新作机器的组装、试车、调整和维修。2.对在役机械设备进行维修（包括大修）、检查、保养等。3.协助产线，完成特殊产品的质量要求。4.现场运行支持。</t>
  </si>
  <si>
    <t>1.熟悉图纸和工艺。2.掌握钳工的基本技能：辅助性划线、切削研磨、装配维修。3.能对在役机械设备进行维修（包括大修）、检查、保养等工作。4.能够完成老旧或者新作机器的组装、试车、调整和维修。5.能够协助产线，完成特殊产品的质量要求。</t>
  </si>
  <si>
    <t>1.负责轴承与相关零部件的设计开发工作；2.负责研发项目的实施：3.负责技术档案的归档管理；4.熟练掌握轴承相关技术后负责销售技术支持。</t>
  </si>
  <si>
    <t>1.熟练应用二维CAD软件，熟练应用三维Solidworks或UG软件；2.熟悉设计开发流程；3.具备与外协方及客户清晰沟通的能力。</t>
  </si>
  <si>
    <t>大连德尔特服装有限公司</t>
  </si>
  <si>
    <t>服装制作</t>
  </si>
  <si>
    <t>1.愿意从事服装生产行业；2.熟悉服装制作流程；3.有1年以上相关工作经验者优先考虑，优秀大学生亦可。</t>
  </si>
  <si>
    <t>大连德迈仕精密科技股份有限公司</t>
  </si>
  <si>
    <t>热处理工艺制定，热处理技术支持。</t>
  </si>
  <si>
    <t>10年以上相关工作经验</t>
  </si>
  <si>
    <t>刘艳梅</t>
  </si>
  <si>
    <t>15842668733</t>
  </si>
  <si>
    <t>大连德瑞宝弹簧有限公司</t>
  </si>
  <si>
    <t>操作机床设备</t>
  </si>
  <si>
    <t>任劳任怨</t>
  </si>
  <si>
    <t>毕金妮</t>
  </si>
  <si>
    <t>13591371783</t>
  </si>
  <si>
    <t>现场生产调度</t>
  </si>
  <si>
    <t>有制造生产管理工作经验</t>
  </si>
  <si>
    <t>大连德原工业有限公司</t>
  </si>
  <si>
    <t>有机械维修经验</t>
  </si>
  <si>
    <t>年龄30-50周岁，初中以上学历，需要有高低压作业证（安监颁发）。</t>
  </si>
  <si>
    <t>孙巧云</t>
  </si>
  <si>
    <t>0411-62395399</t>
  </si>
  <si>
    <t>大连第二互感器集团有限公司</t>
  </si>
  <si>
    <t>1.从事机械设计与制造加工工艺规程的编制与实施工作；2.从事工艺工装的设计、制造工作；3.编制机械设计与制造工艺规程的基本能力；4.应用机械CAD/CAM的基本能力；</t>
  </si>
  <si>
    <t>具有设计、制造、管理机电一体化常用设备的能力和综合动手能力，能解决本专业生产过程中的一般工程技术问题的应用型高级技术人才。</t>
  </si>
  <si>
    <t>梁立萍</t>
  </si>
  <si>
    <t>13898655538</t>
  </si>
  <si>
    <t>大连第一互感器有限责任公司</t>
  </si>
  <si>
    <t>质量控制、工艺或研发工程师。</t>
  </si>
  <si>
    <t>大学英语4级以上，相关专业学习经历，熟练使用CAD等画图等办公软件，吃苦耐劳，爱岗敬业。</t>
  </si>
  <si>
    <t>初颖</t>
  </si>
  <si>
    <t>0411-83509966</t>
  </si>
  <si>
    <t>大连蒂业技凯瓦轴工业有限公司</t>
  </si>
  <si>
    <t>负责自动化改善工作，生产工艺制定、工装夹具设计，产品加工程序编写。</t>
  </si>
  <si>
    <t>有丰富的本岗位工作经验，能带领团队完成工作目标。</t>
  </si>
  <si>
    <t>吕洁慧</t>
  </si>
  <si>
    <t>0411-39252999</t>
  </si>
  <si>
    <t>大连鼎力交通轨道设备有限公司</t>
  </si>
  <si>
    <t>1.对所主管的产品，有权做出技术性结论；2.对所主管的产品质量攻关项目计划，有权提出修改、补充建议；3.有权提出到用户走访、调研。</t>
  </si>
  <si>
    <t>熟悉与产品设计相关的国际标准、国家标准、铁道行业标准及企业标准。掌握机车部件专业基础理论知识和专业技术知识。掌握本专业的相关技术文件和技术要求。熟悉公司的产品结构、产品制造工艺、工艺流程和设备生产能力。</t>
  </si>
  <si>
    <t>曲文涛</t>
  </si>
  <si>
    <t>13904112722</t>
  </si>
  <si>
    <t>大连东建风电设备制造有限公司</t>
  </si>
  <si>
    <t>1.负责市场的调研、销售和客户开发；2.负责搜集‘反馈市场信息；3.负责销售合同的正确签订和货款的回收；4.及时准确的反馈客户的意见；5.完成部门经理下达的各项工作</t>
  </si>
  <si>
    <t>1.应届毕业生优先，化工专业、机械制造专业优先；2.性格外向、表达能力强，具备工作责任心；3.有良好的学习能力和积极的学习态度；4.有良好的团队合作精神，可适应出差；</t>
  </si>
  <si>
    <t>王艺潞</t>
  </si>
  <si>
    <t>0411-39107735</t>
  </si>
  <si>
    <t>熟练操作SW6，熟悉GB/T150、固容规等常规压力容器标准，能够自行完成绘图及编写输出文件。</t>
  </si>
  <si>
    <t>化工机械专业，有压力容器设计资格证，有审核资质优先，熟悉标准及设计软件。</t>
  </si>
  <si>
    <t>大连东立工艺纺织品有限公司</t>
  </si>
  <si>
    <t>1.负责策划采购计划执行方案，完成采购任务，保证采购质量、交货期，控制采购价格；2.负责提供所管辖业务的新供应商信息。</t>
  </si>
  <si>
    <t>纺织材料与纺织品设计</t>
  </si>
  <si>
    <t>性别不限，35周岁以下，大专以上学历，工商管理、供应链管理、纺织材料等相关专业；掌握纺织、设计及供应链管理相关知识，具有良好的发现问题、分析问题和解决问题能力，具备良好的数据分析和成本控制能力。</t>
  </si>
  <si>
    <t>高莉</t>
  </si>
  <si>
    <t>15840831809</t>
  </si>
  <si>
    <t>负责公司环保管理、消防安全管理、能源管理等相关工作。</t>
  </si>
  <si>
    <t>性别不限，45周岁以下，大专及以上学历，环保、安全或机械自动化相关专业；三年以上环保相关工作经验，熟悉污水处理工艺方法，能独立完成环保管理、消防安全管理和能源管理等相关工作；具有良好的管理沟通和组织协调能力、书面表达能力以及较强的学习能力。</t>
  </si>
  <si>
    <t>工作内容：1.新产品创新和实现、新技术的研究；2.了解生产工艺及工艺的可实现性；3.制作生产工艺，确定工艺路线、单耗、工时、尺寸等；4.负责批量产品工艺的制定和修订工作，新工艺投产后的工艺跟踪、验证。</t>
  </si>
  <si>
    <t>性别不限，40岁以下，中专以上学历，纺织工程、棉纺等相关专业；具有较强的钻研精神、创新能力和动手操作能力；熟悉产品标准，精通产品知识，有选配色经验者优先；了解原料性能和专业设备性能，具有纺织专业知识。</t>
  </si>
  <si>
    <t>负责纺织纱线染色工艺设计和优化、新色样及大生产颜色确认、染色工艺管理、新染化料助剂试验等工作。</t>
  </si>
  <si>
    <t>纺织化学与染整工程</t>
  </si>
  <si>
    <t>性别不限，40周岁以下，大专以上学历，染整或化工相关专业，有较强的学习能力、善于钻研，有纺织纱线染色者经验优先。可染整、轻化工程或化学相关专业应届毕业生。</t>
  </si>
  <si>
    <t>负责设备改造项目设计、方案论证、实施及改进效果跟进等工作。</t>
  </si>
  <si>
    <t>机械设计相关专业，掌握机械设计、电工学相关知识；3年以上机械设计、设备管理相关工作经验；能够独立完成设计全过程，并能够协调内外部资源解决设备改造过程中的技术难题。</t>
  </si>
  <si>
    <t>大连东泰产业废弃物处理有限公司</t>
  </si>
  <si>
    <t>生态环境科研</t>
  </si>
  <si>
    <t>1.对取样的废弃物通过化验室方法进行化验分析，对入厂后待处理废弃物进行化验化析；2.负责出具化验分析报告，给工艺员做废弃物处置提供基础依据。</t>
  </si>
  <si>
    <t>1.环境工程、化学相关专业，能独立工作，吃苦耐劳；2.熟知污水、污泥的常规检测分析步骤和方法。</t>
  </si>
  <si>
    <t>吴海超</t>
  </si>
  <si>
    <t>15898170965</t>
  </si>
  <si>
    <t>大连东兴工业机械有限公司</t>
  </si>
  <si>
    <t>熟练掌握机械设计和机械加工的知识。</t>
  </si>
  <si>
    <t>熟练掌握二维、三维图制作</t>
  </si>
  <si>
    <t>徐丹</t>
  </si>
  <si>
    <t>13352285018</t>
  </si>
  <si>
    <t>大连度达理工安全系统有限公司</t>
  </si>
  <si>
    <t>从事产品的设计，研发。</t>
  </si>
  <si>
    <t>熟练电脑操作，CAD制图。</t>
  </si>
  <si>
    <t>姚莉莉</t>
  </si>
  <si>
    <t>0411-66778152</t>
  </si>
  <si>
    <t>大连法斯特尔机电有限责任公司</t>
  </si>
  <si>
    <t>电路代码编译</t>
  </si>
  <si>
    <t>进行软件编程，代码编译。</t>
  </si>
  <si>
    <t>党李梅</t>
  </si>
  <si>
    <t>0411-39274057</t>
  </si>
  <si>
    <t>半导体设计工程师</t>
  </si>
  <si>
    <t>PCB画图员，测试工程师。</t>
  </si>
  <si>
    <t>熟练掌握PCB绘图技术，能修正并设计电路图原理图。</t>
  </si>
  <si>
    <t>大连非得生物产业有限公司</t>
  </si>
  <si>
    <t>食品、药品相关专业；有药厂、功能食品工厂生产、品质管理经验，熟悉药品、保健食品GMP管理及普通食品质量管理工作；有较好的文字功底，实操各类项目申报、程序编写及文件管控者优先考虑。</t>
  </si>
  <si>
    <t>孙盛玉</t>
  </si>
  <si>
    <t>0411-83617288</t>
  </si>
  <si>
    <t>大连福助柴油机器有限公司</t>
  </si>
  <si>
    <t>工厂机械加工</t>
  </si>
  <si>
    <t>会使用镗床，数控机床。</t>
  </si>
  <si>
    <t>金红</t>
  </si>
  <si>
    <t>0411-86269819</t>
  </si>
  <si>
    <t>大连富地重工机械制造有限公司</t>
  </si>
  <si>
    <t>非标机械设计</t>
  </si>
  <si>
    <t>有非标自动化成套设备的设计经验，熟练使用二维制图。</t>
  </si>
  <si>
    <t>郑晓立</t>
  </si>
  <si>
    <t>13478972312</t>
  </si>
  <si>
    <t>大连富渔岛海洋生物科技有限公司</t>
  </si>
  <si>
    <t>有工作经验</t>
  </si>
  <si>
    <t>王明巨</t>
  </si>
  <si>
    <t>15698893689</t>
  </si>
  <si>
    <t>大连港隆科技有限公司</t>
  </si>
  <si>
    <t>负责公司软件项目咨询、开发、实施全过程工作。</t>
  </si>
  <si>
    <t>1.具有5年以上开发工作经验，精通Web开发及系统部署技术，有良好的Web开发理念；2.精通MySQL、Oracle等数据库，熟练SQL语言；3.精通JavaWeb开发技术，精通VUE、SpringBoot、SpringCloud开发技术，能够自行构建、部署微服务Web工程。</t>
  </si>
  <si>
    <t>吕晶</t>
  </si>
  <si>
    <t>0411-82622759</t>
  </si>
  <si>
    <t>大连港湾工程有限公司</t>
  </si>
  <si>
    <t>港口工程技术人员</t>
  </si>
  <si>
    <t>港口、海岸及近海工程</t>
  </si>
  <si>
    <t>大学本科以上，从事港口与航道相关专业的大学应届毕业生。</t>
  </si>
  <si>
    <t>倪朝晖</t>
  </si>
  <si>
    <t>15698863974</t>
  </si>
  <si>
    <t>大连高科阻燃橡胶有限公司</t>
  </si>
  <si>
    <t>橡胶配方研发人员</t>
  </si>
  <si>
    <t>橡胶配方的研发及优化</t>
  </si>
  <si>
    <t>孙军</t>
  </si>
  <si>
    <t>15542495792</t>
  </si>
  <si>
    <t>大连格尔特服装有限公司</t>
  </si>
  <si>
    <t>服装制版工作</t>
  </si>
  <si>
    <t>任职条件：1.高中以上学历，从事过纺织品类相关专业者优先；2.熟悉时装制作工艺流程，具有一定的计算机操作能力；3.有1年以上相关工作经验者优先考虑，优秀大学生亦可。</t>
  </si>
  <si>
    <t>宫家亮</t>
  </si>
  <si>
    <t>0411-83476622</t>
  </si>
  <si>
    <t>1.愿意从事服装生产行业；2.熟悉服装制作流程；3.有1年以上相关工作经验者优先考虑；</t>
  </si>
  <si>
    <t>大连供暖集团有限责任公司</t>
  </si>
  <si>
    <t>有供暖生产10年以上工作经验，熟悉热源、热网生产运行。</t>
  </si>
  <si>
    <t>刘湛琛</t>
  </si>
  <si>
    <t>0411-62626631</t>
  </si>
  <si>
    <t>负责日常现金收付货币资金核算；登记日记账；办理往来结算；会计相关专业，有同岗位3年以上工作经历，会开车。</t>
  </si>
  <si>
    <t>负责日常行政、人事基础工作，协助部门长完成各项生产运行数据的数据，熟练应用EXCEL中常用函数及其他各种办公软件。</t>
  </si>
  <si>
    <t>大连固特异轮胎有限公司</t>
  </si>
  <si>
    <t>1.负责领导、开发和推动系统和流程，以确保设备的可靠性；2.提供支持、投入和专业知识，以制定和实现HPT的AOP目标，从而确保HPT和设施的整体性能。</t>
  </si>
  <si>
    <t>本科及以上学历，5年以上制造企业大型设备维护经验，较强的沟通和抗压能力，英语听说读写流利。</t>
  </si>
  <si>
    <t>徐女士</t>
  </si>
  <si>
    <t>0411-83283214</t>
  </si>
  <si>
    <t>工业工程师：通过识别、开发和实施与工厂优化和零损失相一致的重点改进（FI）机会，支持工厂/业务中心实现生产目标。</t>
  </si>
  <si>
    <t>1.本科及以上学历，机械类，工业工程类等相关专业；2.了解Lean&amp;6Sigma知识，熟悉基础现场IE，了解新项目实施过程中IE相关工作；3.良好的沟通表达能力及组织协调能力。</t>
  </si>
  <si>
    <t>大连光华采光通风工程有限公司</t>
  </si>
  <si>
    <t>消防排烟天窗技术支持人员，去设计院及业主方进行产品宣讲，会CAD画施工图纸及图纸的深化。</t>
  </si>
  <si>
    <t>1.土木工程、暖通及相关专业；2.能去设计院及业主方进行产品宣讲；3.会CAD画施工图纸及图纸的深化；4.适应短期出差。</t>
  </si>
  <si>
    <t>门艳玲</t>
  </si>
  <si>
    <t>0411-83787709</t>
  </si>
  <si>
    <t>销售工程师，工业厂房排烟天窗销售。</t>
  </si>
  <si>
    <t>1.理工科，能看懂CAD图纸；2.对接设计院；3.能适应出差。</t>
  </si>
  <si>
    <t>大连光扬轴承制造有限公司</t>
  </si>
  <si>
    <t>完成市场开发，产品销售及服务。</t>
  </si>
  <si>
    <t>本科以上学历，踏实肯学，为人主动热情。</t>
  </si>
  <si>
    <t>曲莹秀</t>
  </si>
  <si>
    <t>13889460798</t>
  </si>
  <si>
    <t>大连光洋科技集团有限公司</t>
  </si>
  <si>
    <t>1.新产品研发、标准化，图纸设计；2.技术资料编写；3.处理产品存在的问题并优化设计4.协助售前做方案规划工作，与客户沟通交流等工作；5.方案细化（细化设备布局、设备形式、细化设备参数等）。</t>
  </si>
  <si>
    <t>1.本科及以上学历，机械、机电一体化（机械）专业；2.熟练使用AutoCAD、solidworks、office等软件；3.有3年以上机械设计工作经验，具有有仓储/物流行业机械设计、方案规划的优先；4.思维灵活、空间想象能力强。</t>
  </si>
  <si>
    <t>0411-82179333-8012</t>
  </si>
  <si>
    <t>大连广泰源环保科技有限公司</t>
  </si>
  <si>
    <t>1.负责项目总平面布置，厂区道路运输规划，厂区管道综合设计，设计布局及设备厂房条件提资等工作；2.负责与设计院对接设计内容，对于设计院设计过程中的问题进行答疑，对于设计院图纸、设计蓝图等进行会审；3.负责进行土建钢构工程价格估算。</t>
  </si>
  <si>
    <t>1.本科以上学历，专业不限；2.两年以上相关工作经验。</t>
  </si>
  <si>
    <t>徐林</t>
  </si>
  <si>
    <t>0411-62662658</t>
  </si>
  <si>
    <t>大连海奥膜技术有限公司</t>
  </si>
  <si>
    <t>作为项目经理，保证项目保质保量完成。</t>
  </si>
  <si>
    <t>三年工作经验以上</t>
  </si>
  <si>
    <t>王海</t>
  </si>
  <si>
    <t>0411-82528172</t>
  </si>
  <si>
    <t>大连海航科技有限公司</t>
  </si>
  <si>
    <t>1.完成系统代码开发；2.协助完成项目测试及文档编写；</t>
  </si>
  <si>
    <t>1.1-3年Java项目开发经验，熟悉html/css/
javascript/ajax；2.精通struts2、spring、ibatis、hibernate等主流开发框架；3.至少熟悉两种以上关系型数据库，如：Oracle、MySQL、达梦、神通等，熟练使用oracle数据库；4.熟悉tomcat等应用服务器。</t>
  </si>
  <si>
    <t>罗晶伦</t>
  </si>
  <si>
    <t>13898428260</t>
  </si>
  <si>
    <t>大连海融科技发展有限公司</t>
  </si>
  <si>
    <t>段玉霞</t>
  </si>
  <si>
    <t>13084160352</t>
  </si>
  <si>
    <t>大连海泰轴承制造有限公司</t>
  </si>
  <si>
    <t>首席财务官</t>
  </si>
  <si>
    <t>1.制定完善财务管理制度，岗位职责及有关规定并监督执行和审核。2.每天根据银行明细对会计凭单进行审核，检查帐务是否正常。3.负责成本管理工作，进行成本预测、控制、核算、分析。4.及时准确编制各项财务报表，分析财务成果及计划完成情况。</t>
  </si>
  <si>
    <t>1.全日制大学本科以上学历2.会计专业3.大型企业工业会计工作经验5年以上4.年龄35-45岁之间</t>
  </si>
  <si>
    <t>那承梅</t>
  </si>
  <si>
    <t>0411-85659999</t>
  </si>
  <si>
    <t>负责公司日常事务、管理、经营的所有事宜，所有一切以达到公司盈利为目标；负责公司财务、人事、采购、销售、项目等综合管理；负责建立健全公司统一高效的组织体系和工作体系。</t>
  </si>
  <si>
    <t>1.全日制大学本科以上学历。2.3-5年以上高管工作经验3、年龄35-45岁之间。</t>
  </si>
  <si>
    <t>大连海晏堂生物有限公司</t>
  </si>
  <si>
    <t>负责食品、保健品的新产品配方研发，以及相应资质申办工作，具有独立工作能力。具有多年在食品企业、保健品企业、餐饮业、中药企业从事食品、保健品研发注册相关工作经验。熟悉食品、保健食品相关法律法规，能够熟练运用食品科学、养生学等相关知识。</t>
  </si>
  <si>
    <t>食品科学工程、生物化学、中药化学等专业，性别不限。懂得海参、鲍鱼、燕窝等相关食材的烹饪技巧，或懂得保健食品配方的研制。具有多年海洋食品研究、产品开发相关工作经验。具有产品研发人员的基本素质和能力，对市场需求具有敏锐的洞察力。</t>
  </si>
  <si>
    <t>杜阜泽</t>
  </si>
  <si>
    <t>13478930661</t>
  </si>
  <si>
    <t>大连海跃船舶装备有限公司</t>
  </si>
  <si>
    <t>数控镗工：操作数控镗床加工件，具有数控操作经验，能熟练操作卧式镗床、铣床，能独立识图，会编程及独立加工，熟练操作西门子和发那科系统；负责机床的日常维护保养。</t>
  </si>
  <si>
    <t>踏实肯干，吃苦耐劳。</t>
  </si>
  <si>
    <t>郑丽坤</t>
  </si>
  <si>
    <t>0411-87512466</t>
  </si>
  <si>
    <t>大连航化能源装备有限公司</t>
  </si>
  <si>
    <t>负责焚烧系统的工艺计算，包含热力计算、物料平衡计算、工艺选型计算等，非标单体设备技术方案设计与选型设计，绘制平立面布置总图、PFD、PID、基础条件图、结构条件图、单体设备部件图及管口方位图，以及工艺设计说明书编写等设计工作。</t>
  </si>
  <si>
    <t>热能工程、化学、化学工程与工艺、环保工程与工艺、过程装备与控制、化工管道与工艺、机械设计制造及其自动化等专业本科以上学历，5年以上工作经验。</t>
  </si>
  <si>
    <t>余传林</t>
  </si>
  <si>
    <t>13940996970</t>
  </si>
  <si>
    <t>大连合利物业管理有限公司</t>
  </si>
  <si>
    <t>人力资源专干</t>
  </si>
  <si>
    <t>能力强</t>
  </si>
  <si>
    <t>李健伟</t>
  </si>
  <si>
    <t>0411-62881552</t>
  </si>
  <si>
    <t>大连和众信拓科技有限公司</t>
  </si>
  <si>
    <t>计算机相关专业</t>
  </si>
  <si>
    <t>王文辉</t>
  </si>
  <si>
    <t>18840921928</t>
  </si>
  <si>
    <t>大连河海水利水电勘测设计有限公司</t>
  </si>
  <si>
    <t>水利工程设计</t>
  </si>
  <si>
    <t>具有丰富的工作经验</t>
  </si>
  <si>
    <t>刘瑜琪</t>
  </si>
  <si>
    <t>15998510839</t>
  </si>
  <si>
    <t>大连河野智能装备有限公司</t>
  </si>
  <si>
    <t>1.大专及以上学历，自动化相关专业，2年以上工作经验；2.熟悉运用PLC软件，西门子、三菱、欧姆龙等；3.可独立编写程序，有项目现场调试经验；4.学习能力强，积极上进，吃苦耐劳；5.责任心强，有团队合作精神，适应经常性出差。</t>
  </si>
  <si>
    <t>1.通晓电气设备的安装知识，了解机械和设备加工方面知识；2.接受过电工实际操作和理论方面的培训，持有相关专业操作证；3.熟悉三菱、欧姆龙、西门子PLC系统及软硬件系统配置。</t>
  </si>
  <si>
    <t>庞晓娟</t>
  </si>
  <si>
    <t>15040558340</t>
  </si>
  <si>
    <t>机械设计、机械制图、熟悉各种传动结构和机械工艺；懂机械加工和钣金加工工艺、装配工艺，了解元器件的工作原理，熟悉常用电机和气缸的选型；能熟练运用UG10.0、SolidWorks或CATIA三维制图软件，同时要会AutoCAD二维制图软件；</t>
  </si>
  <si>
    <t>熟练运用UG10.0、SolidWorks或CATIA三维制图软件，同时要会AutoCAD二维制图软件；</t>
  </si>
  <si>
    <t>大连恒基建设科技(集团)有限公司</t>
  </si>
  <si>
    <t>1.项目经营；2.开发客户；3.拓展市场；</t>
  </si>
  <si>
    <t>1.良好的沟通表达能力；2.品行端正，形象佳。3.熟练使用计算机；4.会开车。</t>
  </si>
  <si>
    <t>史明明</t>
  </si>
  <si>
    <t>0411-87535185</t>
  </si>
  <si>
    <t>大连虎滩机械有限公司</t>
  </si>
  <si>
    <t>有三年工作经验</t>
  </si>
  <si>
    <t>综合能力强</t>
  </si>
  <si>
    <t>邢宝春</t>
  </si>
  <si>
    <t>13840824366</t>
  </si>
  <si>
    <t>大连花千服饰有限公司</t>
  </si>
  <si>
    <t>纸板</t>
  </si>
  <si>
    <t>内衣纸板</t>
  </si>
  <si>
    <t>张健</t>
  </si>
  <si>
    <t>0411-39342770</t>
  </si>
  <si>
    <t>大连华城电子有限公司</t>
  </si>
  <si>
    <t>项目部投标营销管理</t>
  </si>
  <si>
    <t>团队协作能力强，经常出差。</t>
  </si>
  <si>
    <t>金为民</t>
  </si>
  <si>
    <t>0411-82386989</t>
  </si>
  <si>
    <t>大连华尔泰科技有限公司</t>
  </si>
  <si>
    <t>水厂、水源地、气站等环境监测仪器维护、更换配件、清洁管路、简单的故障维修，监测数据的异常反馈等，仪器的校准等及其相关工作。</t>
  </si>
  <si>
    <t>环境在线监测设备操作、维修能力；了解检测设备的原理，构造性能，解决常见故障的能力；动手能力、基础水、电常识操作能力，简单电路、管路识图能力。电脑操作熟练，各种办公软件应用能力；具有良好的沟通能力，与他人协作能力。</t>
  </si>
  <si>
    <t>孟庆华</t>
  </si>
  <si>
    <t>0411-84802659</t>
  </si>
  <si>
    <t>环境在线监测设备操作、维修能力；了解检测设备的原理，构造性能，解决常见故障的能力；动手能力、基础水、电常识操作能力，简单电路、管路识图能力。电脑操作熟练，各种办公软件应用能力；具有良好的沟通能力，与他人协作能力；</t>
  </si>
  <si>
    <t>大连华韩橡塑机械有限公司</t>
  </si>
  <si>
    <t>国际贸易专员，负责国外客户的销售工作。</t>
  </si>
  <si>
    <t>英语口语流利</t>
  </si>
  <si>
    <t>范月</t>
  </si>
  <si>
    <t>13500757787</t>
  </si>
  <si>
    <t>国内销售，有无经验均可，大专以上学历。</t>
  </si>
  <si>
    <t>较强学习能力，良好的沟通能力，适应出差工作。</t>
  </si>
  <si>
    <t>大连华康新新食品有限公司</t>
  </si>
  <si>
    <t>统计员：主要负责产品入库及产品发货数量统计。</t>
  </si>
  <si>
    <t>能够吃苦耐劳，对数字比较敏感，工作认真负责。</t>
  </si>
  <si>
    <t>于宏赟</t>
  </si>
  <si>
    <t>13609850690</t>
  </si>
  <si>
    <t>负责原、辅材料的核算，报税，开票，产品产成核酸等相关工作。</t>
  </si>
  <si>
    <t>全日制大学本科以上学历，会计相关专业毕业，年龄35岁以下，男士优先。</t>
  </si>
  <si>
    <t>负责公司市场开发与维护，需经常性走访市场，了解客户产品需求，协助客户解决问题，进行客户关系维护，开发新市场。</t>
  </si>
  <si>
    <t>年龄40岁以下，有2年以上同行业相关工作经验，能够长期适应出差。</t>
  </si>
  <si>
    <t>大连华科机械有限公司</t>
  </si>
  <si>
    <t>石油钻采设备的研发</t>
  </si>
  <si>
    <t>有3-5年相关工作经验</t>
  </si>
  <si>
    <t>朱莉俊</t>
  </si>
  <si>
    <t>0411-85571199</t>
  </si>
  <si>
    <t>大连华锐重工铸业有限公司</t>
  </si>
  <si>
    <t>数控镗工（车工）：数控镗床或者数控车床操作，懂图纸。</t>
  </si>
  <si>
    <t>年龄40岁以下，相关专业毕业，2年以上相关工作经验，懂图纸并能熟练操作设备，应届毕业生均可，中专以上学历。</t>
  </si>
  <si>
    <t>陈雷勇</t>
  </si>
  <si>
    <t>0411-85583000</t>
  </si>
  <si>
    <t>大连华天软件有限公司</t>
  </si>
  <si>
    <t>理工科专业毕业生</t>
  </si>
  <si>
    <t>热爱计算机行业</t>
  </si>
  <si>
    <t>娄悦</t>
  </si>
  <si>
    <t>0411-84766279</t>
  </si>
  <si>
    <t>大连华威轴承制造有限公司</t>
  </si>
  <si>
    <t>操作员：主要从事轴承套圈车加工和磨加工。</t>
  </si>
  <si>
    <t>从事轴承套圈车（磨）加工3年以上</t>
  </si>
  <si>
    <t>李霞</t>
  </si>
  <si>
    <t>13998428381</t>
  </si>
  <si>
    <t>大连华信计算机技术股份有限公司</t>
  </si>
  <si>
    <t>1.熟悉Spring原理，有Springboot等微服务框架项目实践经验；2.熟悉Mysql/Oracle等关系数据库的使用，熟悉SQL语句的书写和优化；3.有一定的前端开发经验，了解javascript，html5，jquery等前端技术，熟悉vue更佳，能独立开发页面。</t>
  </si>
  <si>
    <t>赵亮</t>
  </si>
  <si>
    <t>13942609545</t>
  </si>
  <si>
    <t>品行端正，无不良记录，学习成绩优秀，能获得毕业证及学位证，愿意从事软件相关工作。</t>
  </si>
  <si>
    <t>大连华阳新材料科技股份有限公司</t>
  </si>
  <si>
    <t>严格按照生产管理制度、管理规范、管理流程以及管理记录要求进行安全文明、保质保量的生产作业</t>
  </si>
  <si>
    <t>能适应倒班，身体素质好，品德佳；无需工作经验，家住附近者优先；无需经验，有岗前培训，操作工作简单易上手；</t>
  </si>
  <si>
    <t>赵琳琳</t>
  </si>
  <si>
    <t>0411-65853586</t>
  </si>
  <si>
    <t>1.负责车间设备电气管理工作；2.负责生产设备电气相关维护、保养等工作，确保设备连续性稳定生产；3.负责建立设备与电气相关的档案工作；4.生产过程中出现电气问题能够及时处理等。</t>
  </si>
  <si>
    <t>1.电气相关专业；2.1年以上电气管理相关工作经验；3.为人诚实勤奋、工作责任心强、具有良好的沟通与协作能力；4.持有电工证。</t>
  </si>
  <si>
    <t>1.负责早晚班车通勤2.配合接送公司客户3.负责接送其他部门外出办公员工4.配合公司车辆检车工作5.负责公司车辆清洗工作6.负责车间叉车买柴油工作7.完成上级领导临时交办的其它工作任务</t>
  </si>
  <si>
    <t>年龄：50周岁以内经验：5年以上驾龄，能熟练驾驶各类型车辆(A1驾照)，有班车驾驶经验优先，熟悉市内道路交通。家住大连市西岗区、沙河口区能接受加班安全意识强，工作认真、踏实，责任心强、有较强的沟通能力。</t>
  </si>
  <si>
    <t>业务跟单，销售合同制作，销售订单录入，跟进生产计划，跟踪货物信息。部门合同、客户档案资料整理客户接待来电来访接待，参加业务洽淡，货款催收。确认生产、库存状况，及时反馈给销售员。收集整理产品使用相关信息、客户投诉、建议等。样品收发登记等。</t>
  </si>
  <si>
    <t>1年以上相关工作经验，良好的组织及协调、语言表达能力，沟通能力，思维灵活；掌握各类办公软件，大学英语四级及以上，具备抗压能力与执行能力，责任心强，具有良好团队意识。</t>
  </si>
  <si>
    <t>大连环新精密特钢股份有限公司</t>
  </si>
  <si>
    <t>新产品研发，产品跟踪试作、技术数据调试、指导现场操作人员操作等。</t>
  </si>
  <si>
    <t>3年以上同行业相关工作经验，能吃苦耐劳，服从管理。</t>
  </si>
  <si>
    <t>潘陈</t>
  </si>
  <si>
    <t>13305567936</t>
  </si>
  <si>
    <t>大连环友屏蔽泵有限公司</t>
  </si>
  <si>
    <t>负责屏蔽泵水力设计，水力型优化设计及模拟工作。</t>
  </si>
  <si>
    <t>水工结构工程</t>
  </si>
  <si>
    <t>1.熟练掌握几种水力设计方法，能够进行水力设计；2.熟练掌握CAD、Solidworks制图软件及有泵水力设计相关经验优先。</t>
  </si>
  <si>
    <t>邢承军</t>
  </si>
  <si>
    <t>0411-62685886</t>
  </si>
  <si>
    <t>产品销售及客户开发、客户维持。</t>
  </si>
  <si>
    <t>1.本科及以上学历；2.吃苦耐劳，有较强的工作责任心和团队协作精神；3.Office办公软件运用熟练。</t>
  </si>
  <si>
    <t>负责开发设计屏蔽电机，工艺编制工作。</t>
  </si>
  <si>
    <t>1.熟悉电机定、转子相关机械加工及装配工艺；2.工作细心，能承受一定工作压力，具备良好的沟通能力和较强的团队意识；3.具有创新意识和创新思维；4.熟练掌握CAD、Solidworks制图软件及有泵水力设计相关经验优先；5.有实体电机设计及模拟经验者优先。</t>
  </si>
  <si>
    <t>大连汇高智能设备制造有限公司</t>
  </si>
  <si>
    <t>对应产品开发相应软件</t>
  </si>
  <si>
    <t>本科以上，三年工作经验。</t>
  </si>
  <si>
    <t>孙兆通</t>
  </si>
  <si>
    <t>13354045999</t>
  </si>
  <si>
    <t>1.参与新产品研发2.安排生产调度</t>
  </si>
  <si>
    <t>1.本科学历；2.三年工作经验。</t>
  </si>
  <si>
    <t>大连汇晟隆科技有限公司</t>
  </si>
  <si>
    <t>跟外商企业对接，了解外商企业的需求，与公司业务对接完成对外商企业服务。</t>
  </si>
  <si>
    <t>人品道德要没问题，学习能力要强，与团队融合一体。</t>
  </si>
  <si>
    <t>段会起</t>
  </si>
  <si>
    <t>0411-81828882</t>
  </si>
  <si>
    <t>大连汇新钛设备开发有限公司</t>
  </si>
  <si>
    <t>渔业生产人员</t>
  </si>
  <si>
    <t>负责养殖车间日常生产及管理</t>
  </si>
  <si>
    <t>水生生物学</t>
  </si>
  <si>
    <t>水产养殖相关专业，大专以上学历，学习能力强。</t>
  </si>
  <si>
    <t>赵新亚</t>
  </si>
  <si>
    <t>13591100258</t>
  </si>
  <si>
    <t>负责市场开发、客户维护、销售、售后服务协调工作。</t>
  </si>
  <si>
    <t>水产或机械相关专业，男性，有责任心，能适应短期出差工作。</t>
  </si>
  <si>
    <t>负责公司产品智能化控制的硬件和软件开发。</t>
  </si>
  <si>
    <t>电器自动化相关专业，熟悉基本工控元素，了解嵌入式系统产品开发，了解计算机网络和通讯原理。</t>
  </si>
  <si>
    <t>负责公司承揽的工程及设备的相关设计及生产材料的计划，处理生产过程中出现的技术问题。</t>
  </si>
  <si>
    <t>熟练掌握AUTOCAD操作，熟悉办公软件操作，经验不限。</t>
  </si>
  <si>
    <t>大连惠生泵业有限公司</t>
  </si>
  <si>
    <t>1.有相关工作经验3-5年，或应届毕业生；2.最好有英语4/6级证书；3.熟练应用制图软件。</t>
  </si>
  <si>
    <t>1.品质优良；2.诚实守信3.做好各项本职工作。</t>
  </si>
  <si>
    <t>刘延涛</t>
  </si>
  <si>
    <t>13332214866</t>
  </si>
  <si>
    <t>大连机车宾馆有限公司</t>
  </si>
  <si>
    <t>幼儿教师</t>
  </si>
  <si>
    <t>学前教育本科学历、具备教师资格证书。</t>
  </si>
  <si>
    <t>教育学类</t>
  </si>
  <si>
    <t>幼儿园一日工作流程、教育教学工作、家长工作。</t>
  </si>
  <si>
    <t>盛辉芳</t>
  </si>
  <si>
    <t>13940856578</t>
  </si>
  <si>
    <t>大连佳峰自动化股份有限公司</t>
  </si>
  <si>
    <t>1.负责为半导体封装设备开发应用软件，包括设备的人机交互界面，设备工作流程的程序设计与开发；2.协助调试人员进行软件的测试验证；3.及时解决现场出现的软件问题。</t>
  </si>
  <si>
    <t>1.全日制本科及以上学历，计算机/自动化/电子/软件等相关专业；2.熟练掌握C/C++/C#等编程语言，对VS/QT等平台熟悉。</t>
  </si>
  <si>
    <t>李妍</t>
  </si>
  <si>
    <t>0411-88035916-8023</t>
  </si>
  <si>
    <t>1.对公司半导体装片机电气进行设计，包括设备电气原理图、电器件布局图，元器件选型等；2.绘制设备相关电路、气路图纸，相关直线，音圈，伺服电机以及步进电机的调试；3.熟悉装片机动作流程，配合软件，机械，视觉进行设备的电气改进等。</t>
  </si>
  <si>
    <t>1.全日制本科及以上学历，28-35岁，机电一体化，电气自动化及相关专业；2.在半导体设备等工业自动化系统企业独立设计过电气系统；3.三年以上半导体装片机（或接近设备）电气设计工作经验。</t>
  </si>
  <si>
    <t>大连佳铭远扬金属装备科技发展有限公司</t>
  </si>
  <si>
    <t>负责钣金结构设计会简单制图拆图、熟练掌握SW钣金模块会CAD。</t>
  </si>
  <si>
    <t>熟练掌握SW及CAD，具有良好的沟通能力和团队协作能力。</t>
  </si>
  <si>
    <t>白建萍</t>
  </si>
  <si>
    <t>0411-84620659</t>
  </si>
  <si>
    <t>大连佳云互联网科技有限公司</t>
  </si>
  <si>
    <t>热爱计算机</t>
  </si>
  <si>
    <t>耿春燕</t>
  </si>
  <si>
    <t>13555998108</t>
  </si>
  <si>
    <t>大连嘉林船舶重工有限公司</t>
  </si>
  <si>
    <t>工艺技术岗位。负责公司技术工作，协助经理完成工程技术管理工作任务。坚持原则，廉洁清正，工作以身作则。</t>
  </si>
  <si>
    <t>能够熟练操作CAD，能拆图下料（钢结构、设备件等），掌握铆焊、加工件等常用知识，会材料提料、编程FASTCAM。熟练使用办公软件。以上条件缺一不可，2年以上工作经验。</t>
  </si>
  <si>
    <t>连英超</t>
  </si>
  <si>
    <t>0411-85296718</t>
  </si>
  <si>
    <t>大连建大建筑节能科技发展有限责任公司</t>
  </si>
  <si>
    <t>暖通系统设计及项目管理</t>
  </si>
  <si>
    <t>熟悉CAD制图及日常办公软件，可以进驻现场工地。</t>
  </si>
  <si>
    <t>江明志</t>
  </si>
  <si>
    <t>18603775649</t>
  </si>
  <si>
    <t>大连建泰科技发展有限公司</t>
  </si>
  <si>
    <t>1.能够独立按产品需求进行技术方案设计，撰写系统设计技术文档；2.能独立完成系统框架和核心代码的实现，确保安全、质量和性能；3.能独立搭建系统开发环境，完成系统开发、测试、部署和集成。</t>
  </si>
  <si>
    <t>1.3年以上Java开发经验；对各种开源框架如SpringBoot、Mybatis等有深入的了解；2.具备mysql或oracle数据库使用经验，以及分布式web系统应用设计和开发经验；3.有Java+Vue前后端分离开发经验优先。</t>
  </si>
  <si>
    <t>宋佳芯</t>
  </si>
  <si>
    <t>15840692481</t>
  </si>
  <si>
    <t>大连今旺钢结构有限公司</t>
  </si>
  <si>
    <t>船体分段制造，机械零部件加工，铆焊。</t>
  </si>
  <si>
    <t>隋丽静</t>
  </si>
  <si>
    <t>0411-86202353</t>
  </si>
  <si>
    <t>大连金柏德塑料彩印有限公司</t>
  </si>
  <si>
    <t>1.生产线前收袋理袋检查质量；2.生产线辅助操作；3.能适应倒班。</t>
  </si>
  <si>
    <t>1.年龄在20-40周岁之间；2.身体健康，能适应倒班；3.有上进心和学习能力，能不断提升技能；4.能长期干。</t>
  </si>
  <si>
    <t>孙部长</t>
  </si>
  <si>
    <t>0411-86311508</t>
  </si>
  <si>
    <t>开发市场、开拓渠道、维系客户、开展业务。</t>
  </si>
  <si>
    <t>1.年龄在28-38之间。2.男性，会开车。3.有印刷、包装、食品等相关行业销售工作经验。</t>
  </si>
  <si>
    <t>大连金雕铸锻工业有限公司</t>
  </si>
  <si>
    <t>具备热处理生产车间工艺流程设计和设备合理布置的能力；能提出利用新知识、新技术对现行生产工艺和设备进行高效、节能节材和环保改造的方案设计和实施。</t>
  </si>
  <si>
    <t>1.具备材料热处理的现代理念与基本理论知识；2.具备材料选择、工艺设计及方案实施的能力；3.具备分析和解决材料热处理中出现质量问题的能力；</t>
  </si>
  <si>
    <t>高艳</t>
  </si>
  <si>
    <t>13840579348</t>
  </si>
  <si>
    <t>锻造模具工程师：1.具有较好的社交能力和沟通协调能力；2.具有产品研发的相关能力和经验。</t>
  </si>
  <si>
    <t>1.本科及以上学历，具有强烈的责任感和事业心；2.具有锻造相关专业3年以上工作经验，有丰富的工作经验和现场处理技术问题能力；3.具有较好的社交能力和沟通协调能力；4.具有产品研发的相关能力和经验。</t>
  </si>
  <si>
    <t>电器工程：1.能用计算机进行PLC控制编程与调试；2.能用计算机进行CAD电气原理图纸的绘制；3.能根据图纸的设计的要求，熟练使用电工工具，进行设备电气电路的接线、安装。</t>
  </si>
  <si>
    <t>能根据机电系统控制的要求，进行现场编程、调试；能根据客户要求，快速地设计解决方案。</t>
  </si>
  <si>
    <t>大连金河铸造有限公司</t>
  </si>
  <si>
    <t>熟悉铸造工艺，懂图纸，适应铸造现场环境，能够独立完成电脑制图；勤于专研，能吃苦，富有创新意识。</t>
  </si>
  <si>
    <t>张晓屹</t>
  </si>
  <si>
    <t>13504258727</t>
  </si>
  <si>
    <t>大连金华录数码科技有限公司</t>
  </si>
  <si>
    <t>1.负责新产品软件部分的设计，编码，BUG修正，发行；2.协助项目组完成ES、PR、PP、认证、评价等开发任务；3.负责已量产产品的软件售后维护；4.负责软件的技术资料整理，归档，备份。</t>
  </si>
  <si>
    <t>1.大学本科以上学历；计算机、软件、通信等相关专业；2.熟练使用C、C++语言、熟悉LINUX、RTOS等操作系统，了解TCP、UDP、MQTT等各种网络协议；3.大学英语四级以上，具备较好的英文阅读能力。</t>
  </si>
  <si>
    <t>刘阳</t>
  </si>
  <si>
    <t>13478438583</t>
  </si>
  <si>
    <t>1.负责产品设计方案计划及实施，了解结构件的材料性能、机械性能，进行产品结构设计；2.用软件设计零件图、组装图等；3.跟踪零件的外协加工，特别是应用模具的注塑、五金冲压、型材和表面加工工艺，并判定单品和完成品。</t>
  </si>
  <si>
    <t>1.大学本科以上学历，机械制造、平面设计、工业设计等相关专业；2.能看懂英文图纸和设计资料；3.UG/PROE，AUTOCAD熟练。</t>
  </si>
  <si>
    <t>1.负责新产品设计方案计划及实施；2.参与项目管理，提出研发项目阶段性评审依据；3.制定并参与产品的调试、测试流程，严控质量关；4.制定生产用规范化的技术文档并提供技术支持；5.负责对产品进行完善，以及对产品进行升级换代。</t>
  </si>
  <si>
    <t>1.大学本科以上学历，电子、通信、自动化、嵌入式系统工程相关专业；2.熟练焊接电路板，动手能力强；3.四级以上英语水平。</t>
  </si>
  <si>
    <t>大连锦绣供热有限责任公司</t>
  </si>
  <si>
    <t>5年以上在供热公司从事电工工作，懂弱电者优先。</t>
  </si>
  <si>
    <t>男性，55岁以下。</t>
  </si>
  <si>
    <t>0411-62892902</t>
  </si>
  <si>
    <t>大连京桥科技有限公司</t>
  </si>
  <si>
    <t>1.负责软件产品（项目）的编码；2.负责软件产品（项目）的单体测试；3.负责完成详细设计和开发文档；4.完成上级指派的其他任务。</t>
  </si>
  <si>
    <t>1.熟悉Java、HTML/
Javascript，JSP/
Servlet、JDBC等J2EE相关技术；2.熟悉Oracle，SQLServer等数据库；3.熟悉MVC模式下的B/S开发，了解Struts/
Hibernate/Spring等开源框架。</t>
  </si>
  <si>
    <t>杨艳娟</t>
  </si>
  <si>
    <t>13889463937</t>
  </si>
  <si>
    <t>大连精艺碳素有限公司</t>
  </si>
  <si>
    <t>安全工程师</t>
  </si>
  <si>
    <t>梁晓梅</t>
  </si>
  <si>
    <t>0411-87282778</t>
  </si>
  <si>
    <t>设备工程师、碳素工艺工程师、安全工程师</t>
  </si>
  <si>
    <t>大连景源氢能科技有限公司</t>
  </si>
  <si>
    <t>1.负责电子产品方案设计；2.负责硬件原理图设计；3.负责PCB板布局设计；4.负责元器件选型及匹配；5.负责电子产品样机调试与测试；6.负责电子产品电气实验与认证；7.负责单片机软件编写与软件调试。</t>
  </si>
  <si>
    <t>1.熟悉STM32、NXP等微控制器的硬件电路开发，熟练使用PCB设计软件进行电路板的原理图及PCB绘制。2.掌握模电、数电、单片机原理、C语言等基础理论知识。3.掌握EMC的基本测试项目以及测试过程。</t>
  </si>
  <si>
    <t>尹艳伟</t>
  </si>
  <si>
    <t>0411-88704626</t>
  </si>
  <si>
    <t>1.负责电子产品单片机驱动程序、应用程序的设计及编写。2.负责电子产品样机软件调试、产品测试。3.参与产品方案验证实验以及产品问题分析与解决。</t>
  </si>
  <si>
    <t>1.工作经验3年以上。2.掌握NXP单片机的程序设计与代码编写，熟悉数字电路技术、CAN通信、SPI通讯。3.能根据产品功能要求、程序流程图，规范编写C语言功能代码。</t>
  </si>
  <si>
    <t>大连九鼎机械制造有限公司</t>
  </si>
  <si>
    <t>能独立完成机械产品的设计，会使用相关软件。</t>
  </si>
  <si>
    <t>王雅囡</t>
  </si>
  <si>
    <t>0411-86359528</t>
  </si>
  <si>
    <t>大连九信作物科学有限公司</t>
  </si>
  <si>
    <t>1.负责制定及修订项目质量控制相关管理及技术文件，规范与优化质量控制工作各项管理流程；2.负责组织进行质量分析方法开发、验证及优化，并对部门员工进行培训和指导；3.负责检验记录、检验报告单等进行复核，出具产品质量证明书。</t>
  </si>
  <si>
    <t>1.男女不限，25-45周岁，大专及以上学历，化工相关专业，熟悉各种质量管理工具及ISO等管理体系，熟悉QC工作流程；2.了解产品质量风险评估方法，并能够进行相关的质量风险评估。</t>
  </si>
  <si>
    <t>董家格</t>
  </si>
  <si>
    <t>0411-62395473</t>
  </si>
  <si>
    <t>1.负责公司质量管理体系文件的编制、调整及审核工作，完成文件变更及发放等管理工作；2.完成质量体系文件的培训及新入厂员工的质量意识培训；3.完成原料、包装材料供应商档案资料审核，以及协调新增供应商评审工作。</t>
  </si>
  <si>
    <t>1.男女不限，25-45周岁，大专及以上学历，化工相关专业，精通ISO9001管理体系标准；2.掌握全面质量管理相关知识、掌握化学分析相关知识；3.熟悉工艺、设备、计量器具等专业知识。</t>
  </si>
  <si>
    <t>1.负责公司用电设备的安全运行、制定电气年度工作计划和组织实施；2.负责组织对电气的安全性能检查，确保电气安全运行；3.负责各车间电气备品、备件等物资采购计划的审核；4.负责公司电气事故的调查、分析、报告、恢复及考核的工作，提出整改方案。</t>
  </si>
  <si>
    <t>1.男，28-35周岁，本科及以上学历，电气相关专业，具备3-5年电气系统设备设施管理经验及电气系统新改扩建项目的施工维修调试经验；2.要求持有有效高、低压电工证、及相关技术方面的资质证书。</t>
  </si>
  <si>
    <t>1.负责设备的安全运行；2.编制设备维修计划和组织实施；3.负责车间设备备品、备件等物资采购计划的审核；4.负责设备事故调查、分析及考核工作，提出整改方案；5.负责设备sop文件的编制、修订工作；6.负责完成上级交办的临时任务。</t>
  </si>
  <si>
    <t>1.男，30-45周岁；2.本科及以上学历，化工工程与设备、化工工程工艺等相关专业；3.具有在化工企业工作两年以上设备管理实践工作经验；4.精通化工设备方面的专业知识。</t>
  </si>
  <si>
    <t>1.车间切实有效的工艺管理，使生产稳定进行；2.车间工艺技改技措方案提出及实施；3.车间工艺文件管理和工艺统计工作；4.解决生产过程中出现的工艺技术问题；5.负责对车间员工的工艺培训的计划、组织、考核；6.负责完成上级交办的临时任务。</t>
  </si>
  <si>
    <t>1.男，25-45周岁，本科及以上学历，化工工艺相关专业，熟悉物料衡算等化工相关计算；2.熟练使用办公软件及CAD制图软件；3.有相关工作经验优先，接受应届毕业生。</t>
  </si>
  <si>
    <t>大连久度科技有限公司</t>
  </si>
  <si>
    <t>1.具有3年以上COBOL经验；2.具有良好的日语基础，独立读写能力；3.有对日金融行业经验者优先考虑；4.具有认真、良好的沟通能力和团队合作精神；5.本职位长期有效。</t>
  </si>
  <si>
    <t>王道宾</t>
  </si>
  <si>
    <t>13644966346</t>
  </si>
  <si>
    <t>大连巨通塑料制品有限公司</t>
  </si>
  <si>
    <t>要求：男女均可，28-40岁之间，身体健康，吃苦耐劳，有团队协作意识，适应倒班作业，有从业经验者，条件放宽，优先录用。工资：试用期综合工资3500左右，试用期后计件工资，综合工资3000-5000左右。</t>
  </si>
  <si>
    <t>能够适应倒班工作</t>
  </si>
  <si>
    <t>陈璐璐</t>
  </si>
  <si>
    <t>15998511251</t>
  </si>
  <si>
    <t>要求：男女均可，大专以上学历，28-40周岁，热爱销售工作，有相关销售工作经验和市场营销等相关专业优先，欢迎应往届毕业生。</t>
  </si>
  <si>
    <t>热爱销售工作，工作认真负责，有责任心，可对外跑业务，可以出差。</t>
  </si>
  <si>
    <t>大连聚龙金融安全装备有限公司</t>
  </si>
  <si>
    <t>高级软件工程师岗位</t>
  </si>
  <si>
    <t>1.精通PHP语言，熟悉javascript，css，html5。2.精通linux操作系统，熟悉LNNP的配置。3.精通mysql数据库，有memcache等数据库的使用经验。4.熟悉商派ecstore系统，能做二次功能开发。</t>
  </si>
  <si>
    <t>杨述</t>
  </si>
  <si>
    <t>0411-38587868</t>
  </si>
  <si>
    <t>大连军乐印刷包装有限公司</t>
  </si>
  <si>
    <t>适合纸制品制造的多面手</t>
  </si>
  <si>
    <t>能熟练操作设备</t>
  </si>
  <si>
    <t>王春</t>
  </si>
  <si>
    <t>0411-87896822</t>
  </si>
  <si>
    <t>大连君禾检测科技有限公司</t>
  </si>
  <si>
    <t>电磁环境、电磁辐射、电离辐射等测试，无线电测试验证等。</t>
  </si>
  <si>
    <t>2年以上工作经验，男性，适应短期出差。</t>
  </si>
  <si>
    <t>汪鹏</t>
  </si>
  <si>
    <t>13604942067</t>
  </si>
  <si>
    <t>大连卡林塔科技有限公司</t>
  </si>
  <si>
    <t>三年工作经验者优先</t>
  </si>
  <si>
    <t>刘智航</t>
  </si>
  <si>
    <t>13998546732</t>
  </si>
  <si>
    <t>大连铠斯蔓金属制品有限公司</t>
  </si>
  <si>
    <t>工作职责：1.负责市场调研、宣传推广及业务开拓；2.能独立完成与客户的洽谈和签订合同等相关事宜；3.收集和分析政府政策及市场信息。</t>
  </si>
  <si>
    <t>能力素质要求：熟练的计算机应用和操作技能有良好的表达能力和逻辑思维能力，沟通协调能力强；熟悉商务拓展流程，擅于抓住客户需求，公关能力强；五官端正，身体健康，年龄在25-40岁之间。</t>
  </si>
  <si>
    <t>刘晓娜</t>
  </si>
  <si>
    <t>13478570127</t>
  </si>
  <si>
    <t>大连康仑医疗设备有限公司</t>
  </si>
  <si>
    <t>氩弧焊熟练工，会看图纸，有责任心，能接受偶尔出差。</t>
  </si>
  <si>
    <t>大专以上学历，年龄小于50岁，氩弧焊熟练。</t>
  </si>
  <si>
    <t>高阳</t>
  </si>
  <si>
    <t>13664208290</t>
  </si>
  <si>
    <t>大连康荣泰铝业科技有限公司</t>
  </si>
  <si>
    <t>车间管理</t>
  </si>
  <si>
    <t>有多年的管理车间经验、会与员工沟通。</t>
  </si>
  <si>
    <t>胡紫嫣</t>
  </si>
  <si>
    <t>15988543339</t>
  </si>
  <si>
    <t>大连科林能源工程技术开发有限公司</t>
  </si>
  <si>
    <t>有责任担当，能吃苦耐劳，熟练掌握AutoCAD、SolidWorks等绘图软件及熟悉SW6、ANSYS、Fluent、ASPEN等软件，具备锅炉的热力计算、水动力计算、烟风阻力计算能力设计能力，全日制本科及本科以上学历，全日制大专或专升本需8年以上焚烧工作经验。</t>
  </si>
  <si>
    <t>大连科勉木业有限公司</t>
  </si>
  <si>
    <t>车间设备维护</t>
  </si>
  <si>
    <t>懂弱点、人品端正、45岁以下、男性、有机电证</t>
  </si>
  <si>
    <t>姜君</t>
  </si>
  <si>
    <t>0411-89376333</t>
  </si>
  <si>
    <t>大连科翔科技开发有限公司</t>
  </si>
  <si>
    <t>医疗仪器、精密自动化设备安装调试和售后。</t>
  </si>
  <si>
    <t>学习能力、领悟能力和动手能力强；工作态度认真、严谨，思维敏睿；有相关电气和机械知识和经验，动手能力强，能独立完成工作；熟悉自动化设备相关部件；西门子、三菱PLC编程基础或可简单修改程序。</t>
  </si>
  <si>
    <t>李晓辉</t>
  </si>
  <si>
    <t>0411-81760803</t>
  </si>
  <si>
    <t>医疗仪器、精密自动化设备安装调试。</t>
  </si>
  <si>
    <t>动手能力强，熟练使用钳工所具备的工具，如：钻孔、攻丝、打磨、卡尺、白分表等。能熟练调整轨道精度，机械配合等。工作态度严谨细心不焦躁，有责任感，能按工艺要求有条不紊完成工作。</t>
  </si>
  <si>
    <t>医药研发</t>
  </si>
  <si>
    <t>药物成分分析，逆向解析。</t>
  </si>
  <si>
    <t>分析化学</t>
  </si>
  <si>
    <t>可以独立操作液相，气相。熟悉实验室管理流程。</t>
  </si>
  <si>
    <t>大连库利艾特医疗制品有限公司</t>
  </si>
  <si>
    <t>1.产品移管：海外工厂生产的产品在中国工厂内制化。2.工程改善：改善工艺流程，现行工序的自动化。3.商品开发：为公司开发新产品。4.产品改良：根据客户要求改良产品。5.完成其他上级交给的工作任务。</t>
  </si>
  <si>
    <t>1.工作技能：熟练应用CAD制图者优先，工作经验不限；2.语言要求：日语N2级及以上者优先（不会也可以）。</t>
  </si>
  <si>
    <t>张楠</t>
  </si>
  <si>
    <t>13998655710</t>
  </si>
  <si>
    <t>管理人员储备</t>
  </si>
  <si>
    <t>1.工作经验：熟练应用电脑，工作经验不限；2.语言要求：日语N2级及以上者优先。</t>
  </si>
  <si>
    <t>大连来克精化有限公司</t>
  </si>
  <si>
    <t>1.能独立完成市场评估和调查，制定市场销售方案，完成市场策划工作；2.能完成与客户的良好沟通，并跟踪监督与客户的业务往来；3.能开发新的客户，提供给客户满意的销售和服务。</t>
  </si>
  <si>
    <t>英语6级</t>
  </si>
  <si>
    <t>刘婷婷</t>
  </si>
  <si>
    <t>0411-62395956</t>
  </si>
  <si>
    <t>大连蓝清环保科技有限公司</t>
  </si>
  <si>
    <t>PLC编程；设备出厂、现场的调试与维修。</t>
  </si>
  <si>
    <t>于晓明</t>
  </si>
  <si>
    <t>0411-84798603</t>
  </si>
  <si>
    <t>大连蓝蕴服饰有限公司</t>
  </si>
  <si>
    <t>生产线机台操作工</t>
  </si>
  <si>
    <t>有内衣缝制相关工作经验</t>
  </si>
  <si>
    <t>魏巍</t>
  </si>
  <si>
    <t>18941175882</t>
  </si>
  <si>
    <t>大连利强船舶机械有限公司</t>
  </si>
  <si>
    <t>船体分段制造零部件加工铆焊</t>
  </si>
  <si>
    <t>杨帆</t>
  </si>
  <si>
    <t>0411-86371177</t>
  </si>
  <si>
    <t>大连连城数控机器股份有限公司</t>
  </si>
  <si>
    <t>1.负责公司产品控制软件上位机的程序编写；2.辅助进行系统的功能定义，程序设计，让客户得到直观、友好的操作体验；3.根据设计文档或需求说明完成代码编写、调试、测试和维护。</t>
  </si>
  <si>
    <t xml:space="preserve">1.本科及以上；			2.电气类、软件类相关专业；			3.1年以上软件工作经验；4.设计软件类培训；电气元器件相关特性特点培训；			5.英文良好，熟练使用画图软件；			6.工作严谨，具有较强的管理能力，工作分解能力，善于沟通，工作责任心强；			7.CET-4英文读写能力	。					</t>
  </si>
  <si>
    <t>刘师伊</t>
  </si>
  <si>
    <t>15942424623</t>
  </si>
  <si>
    <t>1.对产品的电气配置予以分析，电气原理图设计，程序开发及调试；2.满足生产工艺流程所需的具体动作指标；3.编写、完善产品相应的电气介绍资料和操作说明。</t>
  </si>
  <si>
    <t xml:space="preserve">本科及以上	电气设计相关专业		1年以上电气设计工作经验；电气设计各画图软件类培训熟练使用相关电气软件工作严谨，具有较强的管理能力，工作分解能力，善于沟通，工作责任心强。CET-4英文读写能力																		</t>
  </si>
  <si>
    <t>1.部件的开发、设计，完成零部件设计及设计开发文档的编制；2.及时解决产线和客户现场出现的技术问题；3.合理设计产品结构，控制设计成本。</t>
  </si>
  <si>
    <t xml:space="preserve">大学本科及以上	机械设计相关专业	2年以上技术工作经验		机械设计各画图软件类培训	熟练操作电脑，熟练掌握机械专业设计软件；主动性强，吃苦耐劳，团队协作意识强，良好的沟通表达能力	CET-4及以上英文读写能力													。	</t>
  </si>
  <si>
    <t>大连联和精密钣金有限公司</t>
  </si>
  <si>
    <t>加工中心：负责激光冲床等设备操作。</t>
  </si>
  <si>
    <t>熟练操作各岗位设备</t>
  </si>
  <si>
    <t>栾志扬</t>
  </si>
  <si>
    <t>13719451117</t>
  </si>
  <si>
    <t>大连林家铺子食品股份有限公司</t>
  </si>
  <si>
    <t>销售管理、渠道拓展、客户维护。</t>
  </si>
  <si>
    <t>相关快消品销售管理经验</t>
  </si>
  <si>
    <t>杨</t>
  </si>
  <si>
    <t>0411-39560891</t>
  </si>
  <si>
    <t>食品加工及检验</t>
  </si>
  <si>
    <t>食品相关专业</t>
  </si>
  <si>
    <t>大连灵动科技发展有限公司</t>
  </si>
  <si>
    <t>1.本科以上学历，计算机相关专业；2.有小中大型软件项目开发经验。</t>
  </si>
  <si>
    <t>杜倩</t>
  </si>
  <si>
    <t>0411-84753422</t>
  </si>
  <si>
    <t>大连凌一科技发展有限公司</t>
  </si>
  <si>
    <t>C语言编程人员</t>
  </si>
  <si>
    <t>0411-82597279</t>
  </si>
  <si>
    <t>大连龙泵油泵油嘴有限公司</t>
  </si>
  <si>
    <t>软件、硬件方面工程师</t>
  </si>
  <si>
    <t>AutoCAD</t>
  </si>
  <si>
    <t>姜局</t>
  </si>
  <si>
    <t>0411-83612233</t>
  </si>
  <si>
    <t>大连龙宁科技有限公司</t>
  </si>
  <si>
    <t>依据项目要求，参与制定数字电路的整体规划和功能模块细分；设计、绘制或审阅电路原理图、PCB制板图；对设计进行综合、时序分析，形式化验证；完成流片前的验证；协助系统应用工程师完成流片后芯片的调试；等等。</t>
  </si>
  <si>
    <t>1.本科及以上学历，电子/计算机/自动化等相关专业；2.熟悉数字、模拟电路，了解单片机；3.熟悉线路板绘制软件PROTEL或AltiumDesigner；4.熟悉常用电子元器件，如LED、稳压管、三极管、电容等。</t>
  </si>
  <si>
    <t>张微</t>
  </si>
  <si>
    <t>15382194142</t>
  </si>
  <si>
    <t>大连龙缘化学有限公司</t>
  </si>
  <si>
    <t>副总经理，5-8年化工生产管理工作经验。</t>
  </si>
  <si>
    <t>生产工艺员</t>
  </si>
  <si>
    <t>具有2-3年工作经验，薪资面议。</t>
  </si>
  <si>
    <t>大连陆友机械有限公司</t>
  </si>
  <si>
    <t>线切割快走丝成手或学徒：负责线切割快走丝日常工作。</t>
  </si>
  <si>
    <t>中专及以上学历，相关专业优先；能看懂图纸，会计算机基本操作；自学能力强，能够吃苦耐劳，工作踏实肯干；工作时长：8小时两班倒。</t>
  </si>
  <si>
    <t>张媛</t>
  </si>
  <si>
    <t>18640801868</t>
  </si>
  <si>
    <t>配合研发、技术人员进行新产品试制的质量控制；编制产品检验指导书、全尺寸检验报告；收集整理质量数据；分析产品质量问题，组织召开临时质量会议；处理客户投诉等；按计划完成产品审核；供应商质量管控；完成职务上级安排的其他工作。</t>
  </si>
  <si>
    <t>正规全日制院校毕业；熟练掌握英语并具备英语4级及以上水平，能够读懂英文相关资料；熟练操作office办公软件；自学能力强，善于沟通，吃苦耐劳，能够承受工作压力；应届毕业生或三年以上工作经验。</t>
  </si>
  <si>
    <t>模具研发，工装夹具及检具的设计。</t>
  </si>
  <si>
    <t>会冲压、铸造者优先考虑；熟练掌握英语，最好具备四级以上水平；会使用制图CAD和SolidWorks软件；会Word和Excel、PPT等办公软件操作；能够服从工作安排，在车间实习1-2年；善于总结，能够与同事间相互配合，自学能力强；应届毕业生或三年以上工作经验。</t>
  </si>
  <si>
    <t>大连路明发光科技股份有限公司</t>
  </si>
  <si>
    <t>有机化工工程师</t>
  </si>
  <si>
    <t>负责稀土发光光材料研发工作</t>
  </si>
  <si>
    <t>有机化学</t>
  </si>
  <si>
    <t>本科以上学历，认真、学习能力强。</t>
  </si>
  <si>
    <t>高女士</t>
  </si>
  <si>
    <t>0411-84793746</t>
  </si>
  <si>
    <t>大连路阳科技开发有限公司</t>
  </si>
  <si>
    <t>从事电化学研发工作</t>
  </si>
  <si>
    <t>要求本科以上电化学专业毕业，应届毕业生也可，武汉大学、吉林大写、天津大学、厦门大学电化学专业毕业者优先。</t>
  </si>
  <si>
    <t>万长宇</t>
  </si>
  <si>
    <t>15998557881</t>
  </si>
  <si>
    <t>大连銮艺精密模塑制造有限公司</t>
  </si>
  <si>
    <t>设计工程师：1.设计方案制定；2.产品的开发与设计，图纸设计；3.加工过程中遇到的问题调整，制定解决方案。</t>
  </si>
  <si>
    <t>机械或模具相关专业毕业，全日制本科学历，勤奋上进，综合素质高，英语四级或以上优先录用。</t>
  </si>
  <si>
    <t>杨莹</t>
  </si>
  <si>
    <t>0411-87570558-827</t>
  </si>
  <si>
    <t>1.设计方案制定2.产品的开发与设计，图纸设计3.加工过程中遇到的问题调整，制定解决方案</t>
  </si>
  <si>
    <t>1.按照客户要求评估过程控制中的质量工具实施；2.负责内外部质量分析、质量改进的落实；3.负责质量相关文件的制作和修订。</t>
  </si>
  <si>
    <t>机械、材料成型及控制工程或模具相关专业毕业，全日制本科学历，勤奋上进，综合素质高，英语四级或以上优先录用。</t>
  </si>
  <si>
    <t>1.负责生产现场的工艺指导与技术支持，分析解决生产中的异常问题。2.负责量产后的合格率提升，效率提升，降低成本，优化生产流程，提高生产效率并优化产品质量。</t>
  </si>
  <si>
    <t>负责客户的项目跟进、技术研讨。</t>
  </si>
  <si>
    <t>大连轮胎有限公司</t>
  </si>
  <si>
    <t>学习公司生产车间管理制度，生产流程，生产工艺，产品质量，操作标准，质量管理，体系管理等，能够对生产现场进行督导，对新员工进行专业培训。</t>
  </si>
  <si>
    <t>年龄35周岁以内，大专以上学历。2年以上制造类企业工作经验，熟悉现代化企业管理模式。能够在生产一线扎根成长。</t>
  </si>
  <si>
    <t>吴芳</t>
  </si>
  <si>
    <t>15841181788</t>
  </si>
  <si>
    <t>对自动化设备进行维护、变成、检修、安装、调试等工作</t>
  </si>
  <si>
    <t>年龄35周岁以内，大专以上学历。对PLC弱电及自动化设备编程有一定基础知识储备。有实际操作经验。</t>
  </si>
  <si>
    <t>操作机器加工轮胎零部件及半成品</t>
  </si>
  <si>
    <t>年龄20-50周岁，身体健康，智力正常，无残疾，无违法记录。</t>
  </si>
  <si>
    <t>学习了解全钢子午线轮胎结构，搜集市场信息，改良现有产品，设计新产品</t>
  </si>
  <si>
    <t>力学学科</t>
  </si>
  <si>
    <t>年龄35周岁以内；大学本科学历；有材料力学、结构力学相关基础知识；熟练使用CAD办公软件，有一定设计基础。</t>
  </si>
  <si>
    <t>体系认证专员：操作公司各种质量体系认证流程，与负责体系认证的相关部门接洽沟通，准备相应材料，对参与认证的各部门进行指导和监督，确保认证流程顺利通过拿到相关体系认证。</t>
  </si>
  <si>
    <t>年龄40周岁以内；大学本科学历；2年以上工作经验；熟悉ISO等各种体系认证流程及要求，亲自主持或参与过体系认证工作；熟悉相关法律法规。</t>
  </si>
  <si>
    <t>大连绿雪蛋品发展有限公司</t>
  </si>
  <si>
    <t>蛋制品加工新产品研发项目的完整运行和实施</t>
  </si>
  <si>
    <t>蛋制品应用领域新技术的研发</t>
  </si>
  <si>
    <t>沈显辉</t>
  </si>
  <si>
    <t>0411-86701404</t>
  </si>
  <si>
    <t>大连蚂蚁文化发展有限公司</t>
  </si>
  <si>
    <t>熟悉人工智能基础逻辑架构，有相关的行业经验，能够很好的利用人工智能进行二次开发、匹配现阶段服务需求。</t>
  </si>
  <si>
    <t>人工智能二次开发服务，熟悉人工智能基础逻辑架构，有相关的行业经验，能够很好的利用人工智能进行二次开发、匹配现阶段服务需求。</t>
  </si>
  <si>
    <t>王元帅</t>
  </si>
  <si>
    <t>18842612627</t>
  </si>
  <si>
    <t>大连迈克环境科技工程有限公司</t>
  </si>
  <si>
    <t>环保工程师：1-3年工作经验。</t>
  </si>
  <si>
    <t>相关专业，知识能力强。</t>
  </si>
  <si>
    <t>王奕盟</t>
  </si>
  <si>
    <t>18698720325</t>
  </si>
  <si>
    <t>大连迈思信息技术有限公司</t>
  </si>
  <si>
    <t>前端软件工程师，负责前端页面的开放。</t>
  </si>
  <si>
    <t>熟练掌握Javascript、VUE等前端开发技术，熟练掌握SQLServer数据库编程技术。</t>
  </si>
  <si>
    <t>王金玲</t>
  </si>
  <si>
    <t>18840957215</t>
  </si>
  <si>
    <t>大连麦克斯汽车部件制造有限公司</t>
  </si>
  <si>
    <t>对生产车间及客户端产品质量的管理</t>
  </si>
  <si>
    <t>懂产品尺寸，熟悉IATF16949体系管理，英文4级以上，口语要好。</t>
  </si>
  <si>
    <t>费英杰</t>
  </si>
  <si>
    <t>18640933937</t>
  </si>
  <si>
    <t>通过三坐标检测仪器对产品进行尺寸检测</t>
  </si>
  <si>
    <t>熟练使用三坐标，会编程，有责任心，工作认真负责。</t>
  </si>
  <si>
    <t>对产品工艺流程的制定与确认</t>
  </si>
  <si>
    <t>能读懂图纸，熟悉产品的加工工艺，有一年以上相关经验。</t>
  </si>
  <si>
    <t>大连贸大时装有限公司</t>
  </si>
  <si>
    <t>1.智能仓储吊挂维修、保养；2.根据生产管理要求变更、优化相关程序；3.领导安排的其他工作。</t>
  </si>
  <si>
    <t>1.大专及以上学历，男士；2.熟练应用PLC、C语言编程，会机械维修；3.具备较强的学习能力和责任感，性格开朗，善于沟通，能吃苦耐劳。</t>
  </si>
  <si>
    <t>1.愿意从事服装生产行业；2.熟悉服装制作流程；3.有1年以上相关工作经验者优先考虑，优秀大学生亦可；</t>
  </si>
  <si>
    <t>大连美创药业有限公司</t>
  </si>
  <si>
    <t>1.负责按照质量要求，完成检验工作；2.负责按GMP建立质量控制标准、检验和测验方法；3.负责参与工艺、设备、水系统等验证工作。</t>
  </si>
  <si>
    <t>生物化工</t>
  </si>
  <si>
    <t>1.本科及以上学历，药学及相关专业；2.年龄40岁以内，有2年以上相关工作经验；3.熟练使用紫外、气相、液相等实验室仪器。</t>
  </si>
  <si>
    <t>耿薇</t>
  </si>
  <si>
    <t>0411-87406955</t>
  </si>
  <si>
    <t>大连美德乐工业自动化股份有限公司</t>
  </si>
  <si>
    <t>确定方案，设计图纸，投产、下发装配图纸；项目跟进、过程问题管控归档资料。</t>
  </si>
  <si>
    <t>1.大专以上学历；2.机械设计或相关专业背景，熟练使用cad及solidworks；3.3年以上机械设计工作经验，2年以上自动化行业经验。</t>
  </si>
  <si>
    <t>陈莹</t>
  </si>
  <si>
    <t>13324112836</t>
  </si>
  <si>
    <t>大连美佳科技有限公司</t>
  </si>
  <si>
    <t>1.负责完成非标自动化设备等项目的研发设计，从方案论证到交付使用。2.负责校对模型，图纸及文件。3.负责收集、整理设计中应用的采购品相关信息，制作或提出采购品清单并完成询价工作。4.负责设计图纸的变更及变更后的整理。</t>
  </si>
  <si>
    <t>1.大专及以上学历2.5年以上机械设计项目研发工作经验</t>
  </si>
  <si>
    <t>13478530924</t>
  </si>
  <si>
    <t>1.负责电气系统的设计审查、电气设备的选型；2.负责监督、组织电气设备的安装调试及进度控制；3.参与样机试制，现场试验并处理电气故障，提出产品改进措施。</t>
  </si>
  <si>
    <t>1.大专及以上学历；2.5年以上机械设计项目研发工作经验。</t>
  </si>
  <si>
    <t>大连美罗中药厂有限公司</t>
  </si>
  <si>
    <t>1.负责生产系统的全面管理工作。协调各生产部门的工作关系，保障正常安全生产。2.负责组织制定并实施长、中、短期生产及相关计划，保证公司年度生产计划、经营计划等的顺利实施。3.对生产管理运行状况、生产水平及各项指标的完成情况负责。</t>
  </si>
  <si>
    <t>1.药学、中药学或相关专业，本科或以上学历；2.有五年以上从事药品生产或质量管理的工作经验；熟练掌握GMP的要求及法规。3.熟悉中药片剂、口服液、颗粒剂生产工艺，具有生产管理及技术革新等策划组织的能力。</t>
  </si>
  <si>
    <t>高歌</t>
  </si>
  <si>
    <t>0411-84821696</t>
  </si>
  <si>
    <t>1.负责组织公司全员的法规学习，提高全员的质量意识；2.负责公司质量标准及流程的建立与推行；3.负责组织偏差、OOS、投诉、不合品的调查与处理，并制定CAPA防止问题再次发生。</t>
  </si>
  <si>
    <t>1.本科及以上学历，中药学、制药工程等相关专业，至少5年制药行业工作经验；2.有组织过GMP认证工作经验。</t>
  </si>
  <si>
    <t>大连美天测控系统有限公司</t>
  </si>
  <si>
    <t>负责智慧平台基础建设、管理、优化、维护；产品及平台的宣传及销售工作；产品售前、售中、售后技术支持及服务。</t>
  </si>
  <si>
    <t>1.从事过电气设计岗位，了解行业前景；2.熟练掌握西门子主流系列PLC选型及编程，懂PID；3.熟悉西门子WINCC、北京亚控组态王上位机软件；4.熟练掌握西门子、威纶通、昆仑通泰触摸屏编程。</t>
  </si>
  <si>
    <t>唐俊彦</t>
  </si>
  <si>
    <t>13390067881</t>
  </si>
  <si>
    <t>负责公司软件项目研发和组织实施，并开发出符合系统要求的软件内容。</t>
  </si>
  <si>
    <t>1.计算机、通信、电子电路、机械自动动化、仪器仪表相关专业本科及以上学历；2.精通DSP/ARM/FPGA的设计应用，可进行复杂的时序设计，能独立开发一些程序模块。3.有振动信号采集与分析、流量等工业仪表开发、科研经历者优先考虑。</t>
  </si>
  <si>
    <t>大连萌羽机械有限公司</t>
  </si>
  <si>
    <t>数控车加工中心：负责数控车加工中心操作。</t>
  </si>
  <si>
    <t>有相关工作经验3年以上，能自主编程，独立操作，责任心强，有集体荣誉感。</t>
  </si>
  <si>
    <t>15040639859</t>
  </si>
  <si>
    <t>负责模具装配，保养，下料等工作。</t>
  </si>
  <si>
    <t>有相关工作经验3年以上。有团队协作能力，善于沟通，服从管理。</t>
  </si>
  <si>
    <t>负责成产需要的模具装配，维修，保养，试摸，下料等工作。</t>
  </si>
  <si>
    <t>有较强的团队意识，3年以上工作经验，服从管理。</t>
  </si>
  <si>
    <t>参与开发设计工作，工艺评审，设计验证和设计确认，参与产品样机制作，测试，改进，质量提升、定型等工作。</t>
  </si>
  <si>
    <t>有相关工作经验3年以上，通过进修持续专业到达，具有灵活处理问题的意识和能力，能从容应对科技发展带来的挑战，发展职业技能。</t>
  </si>
  <si>
    <t>工艺设计师：对产品图纸的工艺分析和审核，拟定加工方案，编制工艺规程，以及工艺装备的设计和制造。</t>
  </si>
  <si>
    <t>基本技能优秀，较强的学习能力，良好的团队意识，善于分析和解决问题，能够承受较大的工作压力，结构能力软件使用能力强。</t>
  </si>
  <si>
    <t>负责生产计划编写，统筹规划生产的进度，全面掌握订单的推进状况。</t>
  </si>
  <si>
    <t>有计划编写能力，具有运算能力，规划统筹能力，沟通协调能力，前置计划能力。</t>
  </si>
  <si>
    <t>行政文员：负责日常综合管理工作。</t>
  </si>
  <si>
    <t>良好的沟通能力，较强的服务意识，优秀的计算机操作能力，服从单位安排，工作热情积极。形象好气质佳。</t>
  </si>
  <si>
    <t>大连蒙连石油化工有限公司</t>
  </si>
  <si>
    <t>熟练掌握化工企业内外操工作技术；熟练操作化工企业DCS中控系统；能够独立解决生产过程中出现的一般性故障。</t>
  </si>
  <si>
    <t>具有化工中等以上职业教育背景；熟悉化工生产；</t>
  </si>
  <si>
    <t>焦兰英</t>
  </si>
  <si>
    <t>13591339618</t>
  </si>
  <si>
    <t>大连明升科技发展有限公司</t>
  </si>
  <si>
    <t>相关专业。</t>
  </si>
  <si>
    <t>要求女性学相关专业的。</t>
  </si>
  <si>
    <t>单淑梅</t>
  </si>
  <si>
    <t>13591774867</t>
  </si>
  <si>
    <t>大连明治科技有限公司</t>
  </si>
  <si>
    <t>1.3年以上vue开发经验，有vue3开发经验者优先；2.熟练使用ElementUI，有独立开发自定义组件经验；3.有复杂表格的开发经验，动态显示多级表头或合并行和列；</t>
  </si>
  <si>
    <t>1.了解持久化存储API，Vuex、Pinia等；2.有良好的调研问题解决问题能力3.有一定的UI设计能力，对给出的需求有自己的见解并落地；4.能承受一定的工作压力5.有移动端适配经验；</t>
  </si>
  <si>
    <t>张晓庆</t>
  </si>
  <si>
    <t>0411-82646420</t>
  </si>
  <si>
    <t>1.5年以上java工作经验，具有扎实的Java相关开发基础；2.熟练使用Spring、SpringBoot、springcloud开发框架及套件；</t>
  </si>
  <si>
    <t>1.有项目开发交付管理经验优先考虑；2.能承受一定的工作压力，有责任心和上进心，能通过持续学习完善自身并保质保量的完成工作。</t>
  </si>
  <si>
    <t>大连摩达时装有限公司</t>
  </si>
  <si>
    <t>熟练机台缝纫工</t>
  </si>
  <si>
    <t>董利新</t>
  </si>
  <si>
    <t>0411-89375299</t>
  </si>
  <si>
    <t>大连耐尔特服装有限公司</t>
  </si>
  <si>
    <t>大连农村商业银行股份有限公司金州支行</t>
  </si>
  <si>
    <t>信贷管理/资信评估</t>
  </si>
  <si>
    <t>具有2年及以上银行相关工作经验，熟悉银行信贷管理规章制度和操作流程，擅长营销拓展，有较强的风控意识。</t>
  </si>
  <si>
    <t>具有2年及以上银行相关工作经验，熟悉银行信贷管理规章制度和操作流程，擅长营销拓展，有较强的风控意识。具有丰富的客户资源，特别优秀者可适当放宽条件。</t>
  </si>
  <si>
    <t>王晨开</t>
  </si>
  <si>
    <t>0411-87830169</t>
  </si>
  <si>
    <t>大连诺美液压件有限公司</t>
  </si>
  <si>
    <t>机械设计工作经验；有液压缸设计工作经验优先；会使用CAD及其他相关设计软件，具有良好的三维、二维机械制图能力；熟悉材料及机加工工艺及流程。</t>
  </si>
  <si>
    <t>0411-39224274</t>
  </si>
  <si>
    <t>大连浦州航空科技有限公司</t>
  </si>
  <si>
    <t>根据需求定义进行相关产品的硬件电路设计；元器件选型；原理图设计；PCBlayout；完成产品的前期设计开发调试及跟进产品的后期生产。</t>
  </si>
  <si>
    <t>本科以上学历，通信、电子、计算机、自动化等相关专业；熟悉模拟电路，数字电路，DC/DC电源模块，CAN、Ethernet等通讯模块；具有stm32芯片开发经验；熟练运用如C语言进行函数接口等相关功能的编程。</t>
  </si>
  <si>
    <t>薛梅</t>
  </si>
  <si>
    <t>0411-84799177</t>
  </si>
  <si>
    <t>大连普传科技股份有限公司</t>
  </si>
  <si>
    <t>变频器及ps柜装配，能够看懂电气原理图，根据图纸配线。有工作经验优先考虑。</t>
  </si>
  <si>
    <t>年龄在20—25岁之间；中专以上学历，电气、模具等相关专业优先考虑；身体健康，有很好的自律能力。各分公司和子公司招聘信息共享。</t>
  </si>
  <si>
    <t>曾红梅</t>
  </si>
  <si>
    <t>13898638126</t>
  </si>
  <si>
    <t>负责区域变频器产品市场推广，建立渠道市场，发掘变频器行业客户；与客户商务谈判，商务拜访，提供产品试机等工作，能够独立完成业务公关。</t>
  </si>
  <si>
    <t>专科及以上学历，自动化、电气自动化、机电一体化等相关专业；两年以上工控产品区域销售经验，熟悉变频器知识，具有渠道管理和发展能力，熟悉OEM客户开发流程，具有行业营销的能力和业绩。</t>
  </si>
  <si>
    <t>1.熟悉电器传动工程项目设计；2.能够进行变频器结构设计；3.熟悉CAD绘图软件及一般电气传动柜的结构设计。</t>
  </si>
  <si>
    <t>一年以上电子类产品设计经验；本科以上学历，机械类相关专业。</t>
  </si>
  <si>
    <t>1.工程项目电气设计。2.变频器应用相关行业的开发调研及完成设计输入。3.开发产品的行业应用，编写应用案例。</t>
  </si>
  <si>
    <t>1.自动化、电子、电气、自动控制等相关专业，一年以上实际工作经验，年龄：23-30岁。2.对变频器、PLC、触摸屏、伺服等相关产品，有应用经验者优先。3.熟练使用AUTOACD、EPLAN软件。4.在起重、提升、塑机、拉丝、卷绕等行业有负责自动化方案开发经验者优先。</t>
  </si>
  <si>
    <t>大连普莱瑞迪化学有限公司</t>
  </si>
  <si>
    <t>化学工程与工艺及相关专业；3～5年石油化工生产企业装置操作经验（如加氢反应工艺、甲醇制氢及PSA、蒸馏分离相关岗位操作经验）；熟悉化工装置相关基础工艺流程，能独立进行装置操作；</t>
  </si>
  <si>
    <t>完成装置生产日常操作；发现装置运行波动或异常情况及时向生产厂长及班组长汇报；认真进行装置日常巡检工作，做好巡检记录，避免出现跑冒滴漏现象；负责装置责任片区现场日常卫生管理；配合机电仪修各专业做好装置日常检修维护。</t>
  </si>
  <si>
    <t>齐子奥</t>
  </si>
  <si>
    <t>18640878098</t>
  </si>
  <si>
    <t>化学工程与工艺、环境工程等及其相关专业，3～5年石油化工生产企业公用工程装置操作经验（如空压、制氮、导热油炉、循环水等相关岗位操作经验）；熟悉公用工程基础工艺流程，能独立进行公用工程装置操作；</t>
  </si>
  <si>
    <t>发现装置运行波动或异常情况及时向生产厂长及班组长汇报；1.认真进行装置日常巡检工作，做好巡检记录，避免出现跑冒滴漏现象；2.负责装置责任片区现场日常卫生管理；3.配合机电仪修各专业做好装置日常检修维护，涉及特种作业，要做好现场安全监护；</t>
  </si>
  <si>
    <t>过程控制及其自动化或仪表及其自动化相关专业；熟悉DCS、SIS及PLC等控制系统；具有仪表相关中级职称者优先考虑。</t>
  </si>
  <si>
    <t>负责编制仪表操作规程，并组织实施；深入现场，进行日常仪表运维，确保装置安全平稳运行；负责审核项目建设期仪表专业图纸，并负责施工过程中仪表专业涉及问题；负责组织仪表专业日常操作培训，并形成培训记录、存档。</t>
  </si>
  <si>
    <t>5～8年石油化工生产企业安全生产管理工作经验，具有注册安全工程师证书或安全生产管理人员证书，能承担安全生产管理工作及与应急管理等部门的日常对接。</t>
  </si>
  <si>
    <t>深入现场，进行安全检查，进行危险源辨识并提出相应的防护措施及意见，对出现的各种安全隐患提出整改意见，并督促相关部门及时解决处理，负责厂区消防设施的日常使用及维修，制定消防巡检制度并组织落实。</t>
  </si>
  <si>
    <t>大连齐化新材料有限公司</t>
  </si>
  <si>
    <t>1.深入生产一线，了解、学习、熟悉生产工艺，掌握各环节生产操作；2.利用自己专业技能和实际操作进行结合，为生产工艺及操作提出优化和完善建议；3.根据公司项目实施情况，参与到具体项目建设中去。</t>
  </si>
  <si>
    <t>1.综合素质高，学习能力强，可以有效地将实践和理论联系起来；2.有团队协作精神；3.有吃苦耐劳精神，做好了从基层干起的思想准备；4.化工工艺、应用化学、精细化工等相关专业；5.本科及以上学历，应届毕业生最好，往届毕业生毕业时间不超过两年。</t>
  </si>
  <si>
    <t>赵丽婷</t>
  </si>
  <si>
    <t>大连奇凯医药科技有限公司</t>
  </si>
  <si>
    <t>1.根据课题组组长的安排，为项目研发提供实验技术支持；2.从事有机合成的小试、中试和放大；3.通过文献查找设计合成路线并组织实验开展；4.完成扩试项目的技术转移；5.根据工作需要对项目进行工艺优化等。</t>
  </si>
  <si>
    <t>1.本科及以上学历；2.专业基础扎实，具有基本的实验操作能力；3.有志于新药路线开发、生产工艺设计和优化及商业化生产研究，具有良好的钻研精神和团队协作精神；4.英语4级以上，能熟练查阅各种文献资料，具备较强的英文阅读和理解能力。</t>
  </si>
  <si>
    <t>刘晓楠</t>
  </si>
  <si>
    <t>0411-88033477</t>
  </si>
  <si>
    <t>大连启明信息技术有限公司</t>
  </si>
  <si>
    <t>三年工作经验，熟悉.net开发。</t>
  </si>
  <si>
    <t>张秀</t>
  </si>
  <si>
    <t>18742010678</t>
  </si>
  <si>
    <t>大连前锋科技发展有限公司</t>
  </si>
  <si>
    <t>无（此条信息不可用）</t>
  </si>
  <si>
    <t>王晓卉</t>
  </si>
  <si>
    <t>15998431056</t>
  </si>
  <si>
    <t>大连乾豪动漫有限公司</t>
  </si>
  <si>
    <t>1.在规定周期内完成相应量量的材质灯光、渲染合成工作；2.监控服务器运行状态，和渲染状态，将出错率控制在规定范围之内；3.按照导演意见或项目的要求达到所需品质；4.新渲染器的尝试及应用。</t>
  </si>
  <si>
    <t>1.大专（含）以上学历。2.熟悉三维动画生产流程，2年以上灯光材质渲染合成工作经验；3.能熟练使用Maya\AE、NUKE\Combustion\DFusion\Shake等相关合成软件；4.受过艺术类相关课程培训。有一定的美术功底，责任心强，能承受较大的工作压力。</t>
  </si>
  <si>
    <t>杨琳琳</t>
  </si>
  <si>
    <t>18842658646</t>
  </si>
  <si>
    <t>三维动画师</t>
  </si>
  <si>
    <t>1.熟悉Maya和Motionbuilder等相关软件；2.熟悉三维动画的制作流程，3-5年工作经验。</t>
  </si>
  <si>
    <t>1.使用虚幻4引擎进行项目制作工作。2.具备基于蓝图、地编、材质灯光、特效项目制作经验。3.具有完整游戏或其它虚拟现实商业项目的开发经验。4.了解网络通信和数据库的相关技术，并具备一定的开发能力。</t>
  </si>
  <si>
    <t>1.虚幻4引擎开发经验1年以上；2.掌握蓝图、地编制作能力；3.对游戏场景开发及虚拟主播研发流程有了解。</t>
  </si>
  <si>
    <t>大连擎研科技有限公司</t>
  </si>
  <si>
    <t>1.负责构建燃料电池系统电气架构，制定燃料电池高低压电气系统技术方案；2.负责制定高压电气规范，制定平台化高低压电器件需求，支持高低压零部件开发；3.参与燃料电池系统零部件开发，并对供应商进行审核。</t>
  </si>
  <si>
    <t>1.有新能源汽车高低压电气设计经验；2.有燃料电池系统电气设计经验优先；3.有动力电池PACK高低压电气设计经验优先。</t>
  </si>
  <si>
    <t>吴鹏</t>
  </si>
  <si>
    <t>0411-39559720</t>
  </si>
  <si>
    <t>1.燃料电池系统控制程序开发、调试；2.燃料电池系统先进算法开发与验证；3.燃料电池系统仿真模型与控制模型搭建；4.系统运行数据分析与控制策略持续改进。</t>
  </si>
  <si>
    <t>1.熟悉Matlab/Simulink平台下代码生成技术；2.熟悉基于MBD的系统控制程序开发；3.具备扎实的自动控制理论知识；4.自动化、电气自动化、控制工程等相关专业；5.能够适应短期出差。</t>
  </si>
  <si>
    <t>大连求是软件有限公司</t>
  </si>
  <si>
    <t>负责项目的开发与测试</t>
  </si>
  <si>
    <t>3年Java开发经验</t>
  </si>
  <si>
    <t>樊宇</t>
  </si>
  <si>
    <t>15542564205</t>
  </si>
  <si>
    <t>大连仁邦农业科技集团有限公司</t>
  </si>
  <si>
    <t>负责市场运营及销售管理工作</t>
  </si>
  <si>
    <t>同行业工作经验五年以上，同岗位工作经验五年以上。</t>
  </si>
  <si>
    <t>董国徽</t>
  </si>
  <si>
    <t>18042603946</t>
  </si>
  <si>
    <t>大连荣川科技发展有限公司</t>
  </si>
  <si>
    <t>从事过计算机行业优先</t>
  </si>
  <si>
    <t>王晏</t>
  </si>
  <si>
    <t>13940915315</t>
  </si>
  <si>
    <t>大连乳胶有限责任公司</t>
  </si>
  <si>
    <t>财务总监</t>
  </si>
  <si>
    <t>成本核算相关</t>
  </si>
  <si>
    <t>本科以上学历，具有中级会计师证。</t>
  </si>
  <si>
    <t>刘潇婷</t>
  </si>
  <si>
    <t>13898492051</t>
  </si>
  <si>
    <t>大连瑞谷科技有限公司</t>
  </si>
  <si>
    <t>负责产品加工工艺设计及生产过程中的技术指导；对生产的质量相关问题提供技术支持。</t>
  </si>
  <si>
    <t>1.本科以上学历，机械工程等理学相关专业；2.能够读写图纸的具体要求；3.熟练操作办公和制图软件。</t>
  </si>
  <si>
    <t>孙巍</t>
  </si>
  <si>
    <t>13504252196</t>
  </si>
  <si>
    <t>根据区域市场开拓计划进行企业客户开发，扩大市场份额，完成销售目标。</t>
  </si>
  <si>
    <t>1.本科以上学历，英语6级以上，管理学、经济学相关专业。2.善于协调、沟通，有商务谈判能力；有强烈的工作责任和拼搏精神。</t>
  </si>
  <si>
    <t>在总经理领导下负责企业具体管理工作的布置、实施、检查、督促、落实执行情况；负责企业内外公文撰写及办理，陪同领导对外商洽等。</t>
  </si>
  <si>
    <t>有较好的沟通表达能力及服务意识，具备较强的文字撰写能力和较强的沟通协调以及组织能力。</t>
  </si>
  <si>
    <t>协助质量总监进行体系认证，以及配合各部门进行体系内审、外审工作；体系审核准备，审核问题点跟踪。</t>
  </si>
  <si>
    <t>1.本科以上学历，管理学、法学、理学等相关专业；2.具备一定体系相关知识，熟练操作办公软件，良好的团队协调能力。</t>
  </si>
  <si>
    <t>根据项目的具体要求，完成软件的程序设计及代码编写，保障系统的稳定性及可靠性。</t>
  </si>
  <si>
    <t>1.本科以上学历，计算机、理工类相关专业；2.熟悉C#.Net开发，熟悉SQL数据库，有开发基础者优先。</t>
  </si>
  <si>
    <t>管理公司的应收账款、应付账款；管理固定资产；日常税务申报；年度审计，汇算清缴；月度各项税务指标筹划，指标分解、控制。</t>
  </si>
  <si>
    <t>1.本科以上学历，财务、金融、经济相关专业；2.熟悉国家金融政策、企业财会制度、税务法规及相关政策，具有良好的学习能力、独立工作能力以及财务分析能力。</t>
  </si>
  <si>
    <t>负责部门日常公文、工作报告、资料、档案等文件的起草与整理，以及日常文秘和内勤等工作。</t>
  </si>
  <si>
    <t>1.本科以上学历，法学、管理学、艺术学等相关专业；2.熟练操作办公软件，具备一定的写作与创新能力；3.具有良好的沟通协调能力，分析能力以及抗压能力。</t>
  </si>
  <si>
    <t>大连瑞冠创新科技有限公司</t>
  </si>
  <si>
    <t>主导电性功能调试、安规调试、电子BOM制作、新物料打样、新物料正式承认、提交调试成功样品、相关文档，并对交付物的质量负责，保证后续活动正常进行。</t>
  </si>
  <si>
    <t>1.26岁以上，大专或以上学历，电子类相关专业；2.3年以上消费类电子产品开发和管理经验；3.良好的电子电路知识基础。</t>
  </si>
  <si>
    <t>华丰</t>
  </si>
  <si>
    <t>13898449685</t>
  </si>
  <si>
    <t>大连瑞光非织造布集团有限公司</t>
  </si>
  <si>
    <t>区域销售业务员</t>
  </si>
  <si>
    <t>适应出差</t>
  </si>
  <si>
    <t>崔静娴</t>
  </si>
  <si>
    <t>0411-62695871</t>
  </si>
  <si>
    <t>大连瑞隆自动化科技有限公司</t>
  </si>
  <si>
    <t>有工作经验者优先。</t>
  </si>
  <si>
    <t>滕德强</t>
  </si>
  <si>
    <t>13591753599</t>
  </si>
  <si>
    <t>大连瑞桥金德物流集团有限公司</t>
  </si>
  <si>
    <t>从事特种车辆维修</t>
  </si>
  <si>
    <t>唐培峰</t>
  </si>
  <si>
    <t>0411-87519310</t>
  </si>
  <si>
    <t>大连瑞泰机械有限公司</t>
  </si>
  <si>
    <t>铸件加工、打磨、造型</t>
  </si>
  <si>
    <t>工作认真，吃苦耐劳。</t>
  </si>
  <si>
    <t>王德昌</t>
  </si>
  <si>
    <t>0411-85166054</t>
  </si>
  <si>
    <t>大连瑞源动力股份有限公司</t>
  </si>
  <si>
    <t>无机化工工程师</t>
  </si>
  <si>
    <t>负责开发新产品，完成检测工作。</t>
  </si>
  <si>
    <t>能独立完成实验检测，根据生产需要能适应倒班工作。</t>
  </si>
  <si>
    <t>丛晓庆</t>
  </si>
  <si>
    <t>0411-87283975</t>
  </si>
  <si>
    <t>大连润辉制药有限公司</t>
  </si>
  <si>
    <t>负责监督分析标准或分析方法的使用，制定及修改，保证分析标准及方法的有效性。负责组织解决检验过程中的问题。</t>
  </si>
  <si>
    <t>责任心强，有良好的职业品质，有较强的沟通、协调、管理、决策能力，任劳任怨。</t>
  </si>
  <si>
    <t>孟庆颖</t>
  </si>
  <si>
    <t>15841130211</t>
  </si>
  <si>
    <t>大连润生康泰医学检验实验室有限公司</t>
  </si>
  <si>
    <t>医学检验技术专业</t>
  </si>
  <si>
    <t>熟悉实验室、仪器室的管理规则，熟悉仪器性能知识，根据教学要求及时编报仪器采购计划，对仪器要精心管理，科学地存放，及时维护。</t>
  </si>
  <si>
    <t>詹俊</t>
  </si>
  <si>
    <t>0411-81300420</t>
  </si>
  <si>
    <t>大连赛博灵科技有限公司</t>
  </si>
  <si>
    <t>非标自动化生产线设备的设计</t>
  </si>
  <si>
    <t>机械相关专业，至少本科学历，熟练使用CAD、Solidwork软件，要求机械或相关专业背景，具有机械设计工作经验，从事过机械手臂设计者优先；熟悉电机，气缸，丝杠，导轨等元器件选型。</t>
  </si>
  <si>
    <t>赵东玲</t>
  </si>
  <si>
    <t>非标自动化设备的电气设计及现场调试</t>
  </si>
  <si>
    <t>1.能熟练使用EPLAN软件绘制电气原理图，接线图，柜内布置图；2.独立完成电气元器件、电缆选型任务和设备布线设计任务；3.对PLC，变频器，伺服控制系统有所了解。</t>
  </si>
  <si>
    <t>大连三川建设集团有限公司</t>
  </si>
  <si>
    <t>1.负责财务内控体系建设，监控内部控制制度执行情况；2.参与本企业重大财务事项、业务问题的决策，包括参与制订企业年度经营计划和财务预算方案，参与重大投资等业务问题的谈判、决策等。</t>
  </si>
  <si>
    <t>1.本科及以上财会及相关专业学历；2.10年以上大中型企业财会管理相关工作经验。</t>
  </si>
  <si>
    <t>蒙婕</t>
  </si>
  <si>
    <t>0441-83184222</t>
  </si>
  <si>
    <t>负责对施工项目实施全过程（质量、安全、进度、成本、合约、商务等）全面管理，组织制定项目部的各项管理制度。严格履行与建设单位签订的合同和与公司签订的“项目管理目标责任书”并进行阶段性目标控制，确保项目目标的实现。</t>
  </si>
  <si>
    <t>1.本科及以上学历；年龄在45岁以下；具有10年及以上工程技术、施工管理经验；近三年一直担任项目经理，有EPC项目施工经验优先考虑；2.持有资格证书：一级注册建造师；资格证专业：建筑工程或市政公用工程；需持证上岗。</t>
  </si>
  <si>
    <t>建筑施工或材料管理相关专业本科以上学历，3年以上建筑施工行业工作经历，有材料员证书，有总承包项目材料员工作经验。</t>
  </si>
  <si>
    <t>熟悉土建施工各种材料性能，掌握现场采购供应要求，熟悉建筑施工材料管理相关专业知识，熟悉WORD、Excel等软件使用。</t>
  </si>
  <si>
    <t>掌握准确的市场价格及预算，及时、准确做出预算，提供报价依据。</t>
  </si>
  <si>
    <t>1.工程造价、土木工程类等相关专业本科以上学历。2.5年以上预算、决算工作经验，可以独立进行项目的预算结算工作。</t>
  </si>
  <si>
    <t>大连三岛食品有限公司</t>
  </si>
  <si>
    <t>生产管理相关</t>
  </si>
  <si>
    <t>高建瓴</t>
  </si>
  <si>
    <t>0411-87611161</t>
  </si>
  <si>
    <t>财务相关工作</t>
  </si>
  <si>
    <t>财务专业</t>
  </si>
  <si>
    <t>销售业务</t>
  </si>
  <si>
    <t>有销售能力</t>
  </si>
  <si>
    <t>大连三丰换热器有限公司</t>
  </si>
  <si>
    <t>机油冷却器产品及工装模具机械设计</t>
  </si>
  <si>
    <t>机械设计相关专业毕业，能熟练使用CAD等设软件。</t>
  </si>
  <si>
    <t>宋艳运</t>
  </si>
  <si>
    <t>13591738256</t>
  </si>
  <si>
    <t>大连三峰港口机械设备有限公司</t>
  </si>
  <si>
    <t>1.承担非标设备图纸设计工作；2.按照公司档案管理体系的要求，整理、传递、打印相关文件，做好部门内技术资料、设计文件归集、整理、装订管理。</t>
  </si>
  <si>
    <t>1.机械设计相关专业；2.熟练使用CAD。</t>
  </si>
  <si>
    <t>陈雨婷</t>
  </si>
  <si>
    <t>15842658200</t>
  </si>
  <si>
    <t>1.参与质量分析、编制质量控制计划，设计质量控制卡，确定质量控制点。2.确定控制程序和必要的工装，确保过程质量和最终检验的控制。3.协调相关部门对质量问题进行分析，并监督改善措施的执行情况和效果。4.持续监控所有质量目标的进展，履行必要的改进措施。</t>
  </si>
  <si>
    <t>1.有重型机器、散料装卸设备质检工作经验者优先，有焊接工程师资格证书者优先。2.机械行业本科以上学历，英语4级以上。3.熟悉ISO9000质量管理体系；了解ISO9000质量体系在企业的运作方法；了解产品工艺流程；熟练使用办公软件。4.工作认真负责、严谨细致。</t>
  </si>
  <si>
    <t>1.承担液压图纸设计工作；2.准确分解设计目标成本，确保限额设计在设计工作中得以落实；3.按照公司要求，做好部门内技术资料、设计文件归集、整理以及装订管理；</t>
  </si>
  <si>
    <t>1.液压、流体等相关专业，本科以上学历。2.具有较强的责任心，良好的团队协作能力、沟通能力、善于学习，动手能力强。3.熟练操作CAD、Solidworks掌握液压控制原理。4.能够熟练运用三维软件进行液压系统设计。</t>
  </si>
  <si>
    <t>1.负责编写电子产品的加工和装配工艺，编制作业指导书；2.负责电子产品生产工艺流程、工艺标准的制定和实施，分析、解决现场工艺问题；3.负责制定、修改产品零件的材料消耗定额；4.负责各车间工序工艺的科学整合和技术改造；5.负责对工艺线路进行新材料的应用。</t>
  </si>
  <si>
    <t>1.本科及以上学历，机械或相关专业；2.有重型机器、散料装卸设备制造工艺经验者优先，有焊接工程师资格证书者优先。</t>
  </si>
  <si>
    <t>1.负责本行业市场营销工作，开发和维护客户关系；2.完成公司年度营销目标以及其他任务，对营销思想进行定位；3.成熟项目的营销组织、协调和销售绩效管理。</t>
  </si>
  <si>
    <t>1.商务洽谈、合同签订、项目执行协调等营销相关工作，完成销售计划及回款任务；2.负责分析并总结行业需求及客户信息；3.深入了解本行业，掌握市场动态，把握最新销售信息，为企业提供业务发展战略依据。</t>
  </si>
  <si>
    <t>1.产品电气设计：包括电气图纸绘制、电气部件选型等。2.解决技术问题并估算成本和时间。3.根据上级领导、部门项目要求进行技术支持服务，负责项目具体业务流程与组织实施。</t>
  </si>
  <si>
    <t>1.熟悉PLC、变频器、上位机等工业产品；2.能够应用CAD进行电气图纸设计，能够编制PLC程序、画面程序；3.能够出差到现场进行设备的调试工作；4.做过翻车机、焦炉机械、堆取料机等相关项目者优先考虑。</t>
  </si>
  <si>
    <t>1.负责现场问题协调处理，负责项目中各方关系的维护及对接工作；2.负责项目开工前的准备工作，负责项目的全程施工管理；3.做好与公司各职能部门的业务联系和工作协调；4.负责工程完工后的一切善后处理及工程回访和质量保修工作。</t>
  </si>
  <si>
    <t>1.机械专业或化工机械专业等相关专业；2.能看懂图纸，使用基本测量工具；3.具备一定的机械专业设计能力；具备较强的项目管理能力；沟通能力和协调能力强，善于团队合作；4.学习能力强，适应长期出差；5.会使用基本的办公软件；6.有驾驶证，能独立驾驶。</t>
  </si>
  <si>
    <t>大连三桂食品有限公司</t>
  </si>
  <si>
    <t>生产研发</t>
  </si>
  <si>
    <t>独立研发产品：面包、糕点、蛋糕等产品。</t>
  </si>
  <si>
    <t>曲君</t>
  </si>
  <si>
    <t>0411-87540912</t>
  </si>
  <si>
    <t>生产调配</t>
  </si>
  <si>
    <t>坐班会计</t>
  </si>
  <si>
    <t>账目统计，报税等工作。</t>
  </si>
  <si>
    <t>大连三环复合材料技术开发股份有限公司</t>
  </si>
  <si>
    <t>1.参与公司滑动轴承产品开发，用有限元软件进行结构静力学、动力学、热弹流、疲劳、磨损的求解，为结构可靠性提供优化建议。2.产品相关对外技术交流。</t>
  </si>
  <si>
    <t>1.机械设计或流体机械本科及以上学历。2.具有丰富的非线性求解经验。3.熟悉机械系统强度计算。4.学习能力强，能通过主动学习或培训掌握润滑油膜仿真技术。5.善于沟通、有较强的应变能力、有责任心、对人热情、有良好的团队合作精神。</t>
  </si>
  <si>
    <t>李爱娜</t>
  </si>
  <si>
    <t>0411-39952616</t>
  </si>
  <si>
    <t>1.制定、安排作业计划，完成部门下达的各项生产任务；2.负责部门生产统计工作，根据生产计划提出材料需求计划；3.ERP系统的维护，做的产品成本准确无误；4.做好日常安全生产和现场5S的管理工作；5.做好部门人员日常劳动纪律的管理和考核。</t>
  </si>
  <si>
    <t>1.掌握相关机械加工知识；2.熟练使用ERP、Excel；3.3年以上生产一线管理。</t>
  </si>
  <si>
    <t>1.进行自润滑复合材料滑动轴承工艺与工时编制，图纸下发与归档。2.解决生产中工艺技术问题。3.到客户现场进行技术交流，解决现场技术问题。</t>
  </si>
  <si>
    <t>1.本科及以上学历，机械相关专业；2.熟练使用CAD、Solidworks设计软件；3.有技术工作经验者优先。</t>
  </si>
  <si>
    <t>1.从事机械设备、大型零部件设计及校核计算；2.负责机械零件加工工艺设计及工装设计，加工现场工艺指导；3.滑动轴承现场安装、调整、拆卸等技术指导；4.对客户进行上述工作的技术培训；5.负责产品或项目前期对外技术沟通；6.上级安排的其它工作。</t>
  </si>
  <si>
    <t>1.本科或以上学历，机械设计、水利水电相关专业；2.熟练使用AutoCAD及SolidWorks等机械设计相关软件；3.热爱机械设计，有知识基础，愿意钻研学习，不断提高自身水平和工作效率；4.工作认真负责，具有良好的沟通和合作协调能力。</t>
  </si>
  <si>
    <t>大连三寰乳业有限公司</t>
  </si>
  <si>
    <t>负责市场策划与开拓，制定并组织实施完整销售计划，带领团队将计划转变为销售结果。</t>
  </si>
  <si>
    <t>多年的食品快消行业营销管理经验，熟悉乳制品行业市场，具备较强的客户沟通能力，管理团队能力。</t>
  </si>
  <si>
    <t>谷丰</t>
  </si>
  <si>
    <t>13840985820</t>
  </si>
  <si>
    <t>大连三金汽车零部件制造有限公司</t>
  </si>
  <si>
    <t>1.根据过程管控及公司管理需要，实施成本费用管理制度的更新；2.收集、分析成本信息和数据，发现成本中的异常情况，并持续追踪予以解决；3.提出降低成本的措施与建议，并分解提出物料成本、生产费用、人工成本的计划指标，及时改进成本核算方法。</t>
  </si>
  <si>
    <t>要求有工业企业会计工作经验</t>
  </si>
  <si>
    <t>齐泽方</t>
  </si>
  <si>
    <t>0411-85397988</t>
  </si>
  <si>
    <t>大连三垦电气有限公司</t>
  </si>
  <si>
    <t>统筹管理公司人事财务课目</t>
  </si>
  <si>
    <t>熟悉人力资源6大模块，日语2级以上，5年以上同岗位工作经验。</t>
  </si>
  <si>
    <t>关红</t>
  </si>
  <si>
    <t>13644119790</t>
  </si>
  <si>
    <t>产品参数设置，不良对策报告。</t>
  </si>
  <si>
    <t>机械电子相关专业，懂日语优先。</t>
  </si>
  <si>
    <t>公司智能化推进相关工作</t>
  </si>
  <si>
    <t>计算机相关专业或机械电子相关专业对计算机感兴趣也可</t>
  </si>
  <si>
    <t>设备安装调试，生产线革新。</t>
  </si>
  <si>
    <t>CAD制图</t>
  </si>
  <si>
    <t>大连三垒科技有限公司</t>
  </si>
  <si>
    <t>负责数控机床设备的电气设计及调试工作。</t>
  </si>
  <si>
    <t>熟悉语句表编程，熟练使用海德汉、西门子等数控系统，有机床电气设计调试经验。</t>
  </si>
  <si>
    <t>关秀</t>
  </si>
  <si>
    <t>0411-84791781-8003</t>
  </si>
  <si>
    <t>1.制定生产和装配工艺卡，确定装配线和装配工位；2.负责工装研发设计、模流分析、验证分析与改善；3.负责工装设计制图，工装结构、材料设计及试模检计与改善；4.负责工装制造、品质和加工流程跟踪控管。</t>
  </si>
  <si>
    <t>熟悉各种数控机床加工工艺，对复杂件加工经验丰富，有军工类航空类产品加工经验优先。</t>
  </si>
  <si>
    <t>负责数控机床设备的机械设计工作。</t>
  </si>
  <si>
    <t>机械设计相关专业，机械设备类产品整机设计研发经验，熟练使用NX软件优先。</t>
  </si>
  <si>
    <t>大连三明重型车配件制造有限公司</t>
  </si>
  <si>
    <t>新产品开发、试制</t>
  </si>
  <si>
    <t>有铸造行业产品开发经验</t>
  </si>
  <si>
    <t>路富春</t>
  </si>
  <si>
    <t>15840702130</t>
  </si>
  <si>
    <t>大连三仪动物药品有限公司</t>
  </si>
  <si>
    <t>协助领导修订有关安全生产管理制度和安全技术操作要求，并检查执行情况，健全完善安全管理基础资料。协助领导做好员工的安全思想、安全教育工作，负责新入厂员工的安全教育培训，并做好督促和检查。对安全隐患排查到位，巡查记录到位，现场整改到位。</t>
  </si>
  <si>
    <t>机械、工程、环境工程相关专业；一年以上生产型企业安全环保相关工作经历优先；具备一定的统筹、协调能力，能熟练使用办公软件；有驾驶证。</t>
  </si>
  <si>
    <t>刘悦</t>
  </si>
  <si>
    <t>0411-66886298-9878</t>
  </si>
  <si>
    <t>熟悉发酵和制药技术，协助师傅合理调配安排车间人员，合理安排工作任务，能强有力的协调车间内部，车间之间和相关职能部门间的工作，保证日常生产顺利进行。</t>
  </si>
  <si>
    <t>五年以上大型药企生产管理经验，能够合理安排车间日常生产，保证按计划完成生产任务量；熟悉药品生产工艺流程和工艺规程，熟练运用生产标准操作作业程序，了解相应车间工序的设备，熟知药品相关法律法规，具较强的分析和判断能力。</t>
  </si>
  <si>
    <t>负责公司各类活动新闻撰稿及报道负责编著企业内刊和周年书籍；负责维护公司网站、微信平台，利用平台进行新闻编辑报道；负责公司的品牌及项目的宣传和推广；协助主管领导参与项目的创意构思、文案撰写。</t>
  </si>
  <si>
    <t>具有较强的文案编辑功底，文笔优美，擅长信息收集与整合，思路清晰、敏捷，富有文案创意；了解互联网文章编辑特性、网站推广，运营及维护；会应用新媒体平台，熟练使用微信平台进行编辑新闻，推送新闻；具有编辑企业内刊和周年庆典书籍的文案和图片排版能力。</t>
  </si>
  <si>
    <t>协助部门负责人建立健全集团招聘、培训、薪酬、绩效考核等人力资源制度建设；协助领导搭建集团员工关系管理体系，进行员工关系的促进与维护；对集团人力资源信息系统进行管理与维护；协调、办理员工招聘、入职、离职、调任、升职等手续。</t>
  </si>
  <si>
    <t>一年及以上人力资源工作经验，热爱人力资源工作；熟悉国家劳动人事法规政策以及人力资源管理实务的操作流程，并能实际操作运用；责任心强，有较强的表达能力、沟通能力、组织能力，良好的团队协作精神；会使用宣传海报制作软件、视频剪辑软件者优先录用。</t>
  </si>
  <si>
    <t>负责CNAS申报过程中相关理化项目检测工作；负责对实验室化学试剂进行分类管理；负责按照相关标准对各种化学试剂进行配制、标定以及制定相应的标签等工作；</t>
  </si>
  <si>
    <t>生物技术、化学、生物工程、制药等相关专业，3年及以上相关工作经验；良好的职业操守、认真细心的负责态度，能够真实、及时记录与报告化学试剂的具体情况；有CNAS申报相关工作经验者优先考虑。</t>
  </si>
  <si>
    <t>按照GMP要求制定修订质检部各种材料；从事细胞因子、生物制品等相关实验的检测；根据各环节的实验数据分析给出合理化建议并指导生产。</t>
  </si>
  <si>
    <t>动物医学、生物工程、中药学相关专业，工作认真、主动；工作责任心强；善于沟通、学习，动手能力强；有相关工作经验者优先考虑。</t>
  </si>
  <si>
    <t>大连森茂科技有限公司</t>
  </si>
  <si>
    <t>1.在校生/应届毕业生可以全职上班；2.熟练掌握JAVA，C/C++，.NET等开发语言中的一种以上；3.熟悉数据结构知识并掌握常用的算法；4.有较强的逻辑思维和理解能力，团队协作能力，热爱软件开发行业并愿意为职业发展付出努力。</t>
  </si>
  <si>
    <t>刘日娜</t>
  </si>
  <si>
    <t>15641158030</t>
  </si>
  <si>
    <t>大连上丰选矿药剂有限公司</t>
  </si>
  <si>
    <t>开发新客户</t>
  </si>
  <si>
    <t>田爽</t>
  </si>
  <si>
    <t>0411-84978007</t>
  </si>
  <si>
    <t>大连深蓝泵业有限公司</t>
  </si>
  <si>
    <t>1.根据产品图样及标准工艺规范，编制产品加工、装配工艺路线，设计工装工具；2.编制加工、装配或其他特殊工序的工艺标准规范或作业指导书；3.根据生产线需求，提出工装、工具、设备、新工艺方法的更新换代方案。</t>
  </si>
  <si>
    <t>1.本科及以上学历，机械设计制造及其自动化相关专业；2.三年以上机械零部件加工工艺制定、机械产品装配工艺制定工作经验；3.具有泵产品制造工艺经验优先；4.有数控加工工艺从业经验优先。</t>
  </si>
  <si>
    <t>徐佳莹</t>
  </si>
  <si>
    <t>0411-86426939-6939</t>
  </si>
  <si>
    <t>大连神通模具有限公司</t>
  </si>
  <si>
    <t>模具设计开发及模具调试改进</t>
  </si>
  <si>
    <t>大学本科毕业，熟悉机械结构原理，掌握设计软件基本操作，外语（英语或日语）水平可达到一般读写。</t>
  </si>
  <si>
    <t>刘宇蕙</t>
  </si>
  <si>
    <t>0411-87122262</t>
  </si>
  <si>
    <t>大连升隆机械有限公司</t>
  </si>
  <si>
    <t>1.负责订单操作管理和生产安排及控制；2.生产工作协调；3.负责生产管理及各部门协调。</t>
  </si>
  <si>
    <t>1.机械相关专业；2.具有三年以上工业生产管理经验；3.有相关工作经验者优先；4.熟悉、EXCEL、WORD、办公软件操作；5.有责任心，善于沟通和协调，具有较好的分析和解决问题的能力。</t>
  </si>
  <si>
    <t>栾金娟</t>
  </si>
  <si>
    <t>13940908769</t>
  </si>
  <si>
    <t>从事生产辅助工作</t>
  </si>
  <si>
    <t>1.能吃苦，踏实肯干2.服从领导安排，保质保量完成领导交代的任务</t>
  </si>
  <si>
    <t>调质、中频、渗碳相关设备操作；</t>
  </si>
  <si>
    <t>1.能吃苦耐劳，能出力。2.服从管理，有相关工作经验优先。</t>
  </si>
  <si>
    <t>1.根据图纸操作设备生产2.保质保量完成任务单</t>
  </si>
  <si>
    <t>1.会看图纸，有相关工作经验优先。2.服从管理，能适应两班倒工作制优先。</t>
  </si>
  <si>
    <t>1.会看图纸，根据图纸设计操作设备进行加工。2.对设备定期进行维护保养。</t>
  </si>
  <si>
    <t>1.会看图纸，会编程；2.有相关数控设备操作经验；3.能适应两班倒工作制优先。</t>
  </si>
  <si>
    <t>数控员：1.根据图纸操作设备进行生产；2.定期对设备进行维护、保养。</t>
  </si>
  <si>
    <t>1.成手学徒均可，会编程优先；2.学习能力强；3.能适应两班倒工作制优先。</t>
  </si>
  <si>
    <t>1.制定、完善注塑模具工艺文件和具体操作规程；2.及时准确掌握模具使用状况和生产质量问题，协助生产部门解决生产中模具问题，确保顺利生产；3.对模具结构和注塑工艺进行分析改进，不断完善提高工艺流程和塑件质量。</t>
  </si>
  <si>
    <t>1.专科以上学历，机械或模具设计等专业者优先；2.3年以上工作经验；3.掌握常用塑料原材料性能，掌握注塑工艺；4.熟练操作AutoCAD、PRO/E绘图软件。5.良好的沟通能力和团队意识。</t>
  </si>
  <si>
    <t>1.执行公司已认定的制造工艺流程、工艺参数及产品标准；2.优化工艺流程，解决生产现场存在的工艺、技术问题；3.检查各工序的工艺执行并做好记录，对现有生产技术进行必要的研究并提出改进建议；4.负责完成产品的试产报告与工艺分析报告。</t>
  </si>
  <si>
    <t>工程热物理</t>
  </si>
  <si>
    <t>1.大专及以上学历，专业不限；2.2年以上热处理工艺技术工作经验。</t>
  </si>
  <si>
    <t>1.负责对企业产品技术标准进行制订、复审和标准中有关试验方法的验证工作。2.配合技术部门制定公司产品的内部控制标记和中间控制产品的内控指标。3.负责新产品评审、来料检验、成品验证及过程监督。</t>
  </si>
  <si>
    <t>1.机械设计相关专业，大专以上学历。2.三年以上机械制造业品质管理工作经验。3.熟悉ISO9001与14001等相关质量管理体系及具体运作。4.具有较强的学习、分析、理解、沟通和协调能力。5.工作态度认真，积极负责，具有较强的创新意识。</t>
  </si>
  <si>
    <t>1.公司业务相关的工艺图纸标准化设计；2.根据需求制定工艺图纸；3.定期进行设备、材料的型号、参数确认工作；</t>
  </si>
  <si>
    <t>1.会是由CAD、Pro等制图软件；2.有2年以上工业、机加工行业工艺设计经验</t>
  </si>
  <si>
    <t>1.完成所辖区域的产品销售任务，提升产品在国外的占比。2.负责国外市场的开拓、客户的开发及新客户前期谈判工作。3.负责产品线的设定，整体价格体系的维护。4.掌握客户进、销、存情况，及时跟进客户提货计划和物流发货状况。</t>
  </si>
  <si>
    <t>1.本科及以上学历，英语能力良好。2.具有3年以上工业行业的销售管理经验者优先。3.Office办公软件运用熟练，尤其是PPT汇报材料制作与Excel数据整理。</t>
  </si>
  <si>
    <t>1.完成所辖区域的产品销售任务，提升产品在区域内的占比；2.负责所辖区域内的产品线的设定，整体价格体系的维护；3.掌握所辖区域内客户进、销、存情况，及时跟进客户提货计划和物流发货状况；</t>
  </si>
  <si>
    <t>1.大专及以上学历，市场营销或经济、管理类相关专业优先；2.具有2年以上机械的销售管理经验者优先，对机械行业渠道运作、市场销售有较强理解者尤佳；3.Office办公软件运用熟练，尤其是PPT汇报材料制作与Excel数据整理；4.能力优秀者可适当放宽要求。</t>
  </si>
  <si>
    <t>大连胜光药业集团股份有限公司</t>
  </si>
  <si>
    <t>1.负责厂区动力系统设施日常运行维护；2.负责分管区域厂房设施、设备的巡检工作；3.协助班组长完成资产盘点及建档工作；4.负责岗位责任制、安全操作规程及其它规章制度的遵守与执行工作。.</t>
  </si>
  <si>
    <t>机械相关专业，或具有维修2年以上工作经验。</t>
  </si>
  <si>
    <t>李寅梅</t>
  </si>
  <si>
    <t>0411-86260040</t>
  </si>
  <si>
    <t>负责设备操作，机械类或电气自动化相关专业优先，能够熟练操作设备及设备维护。</t>
  </si>
  <si>
    <t>有药品生产工作经验者优先</t>
  </si>
  <si>
    <t>负责药品生产/质量相关工作</t>
  </si>
  <si>
    <t>1.药学相关专业，本科以上学历。2.有药学方向实际相关工作经历优先录用，住旅顺附近优先录用。</t>
  </si>
  <si>
    <t>大连盛方科技发展有限公司</t>
  </si>
  <si>
    <t>软件和信息技术服务业</t>
  </si>
  <si>
    <t>软件和信息技术服务相关市场营销</t>
  </si>
  <si>
    <t>郑力成</t>
  </si>
  <si>
    <t>0411-84602429</t>
  </si>
  <si>
    <t>大连盛方有机食品有限公司</t>
  </si>
  <si>
    <t>岗位职责为：1.QA现场监装、取样，各工厂的发货协调等工作；2.QC产品质量分析、体系文件、客诉处理等工作；3.陪同审核机构做好相关认证工作。</t>
  </si>
  <si>
    <t>1.食品质量与科学、农业技术等相关专业优先，熟悉管理体系认证者优先；2.大专以上学历，3年以上工作经历；3.熟练使用Office软件，有一定的英语读写能力；4.工作认真仔细负责，性格开朗乐观。</t>
  </si>
  <si>
    <t>姜娟</t>
  </si>
  <si>
    <t>0411-87962400</t>
  </si>
  <si>
    <t>大连盛瑞贝尔科技有限公司</t>
  </si>
  <si>
    <t>新产品的开发与研制以及售后服务工作</t>
  </si>
  <si>
    <t>全日制本科及以上学历，具有新产品的研发能力，并对市场具有一定的敏感度，了解市场的需求。</t>
  </si>
  <si>
    <t>孙慧</t>
  </si>
  <si>
    <t>大连盛世精密机械有限公司</t>
  </si>
  <si>
    <t>1.负责设备的调试、测试。2.保障设备的正常运行，定期作保养和维护。3.解决使用过程中出现的技术问题。</t>
  </si>
  <si>
    <t>1.了解设备管理的各项专业工具，并能熟练应用。2.精通生产设备管理、维护相关知识。3.良好团队协作能力、沟通能力、执行力和较强的管理能力。4.责任心强，能成承受较大工作压力。</t>
  </si>
  <si>
    <t>代琳琳</t>
  </si>
  <si>
    <t>0411-39103737</t>
  </si>
  <si>
    <t>大连盛世食品有限公司</t>
  </si>
  <si>
    <t>合伙人</t>
  </si>
  <si>
    <t>擅长销售、融资</t>
  </si>
  <si>
    <t>张治顺</t>
  </si>
  <si>
    <t>18841142666</t>
  </si>
  <si>
    <t>大连盛通阀门制造有限公司</t>
  </si>
  <si>
    <t>十年以上机械设计相关工作经验</t>
  </si>
  <si>
    <t>能独立进行产品工装模具设计工作</t>
  </si>
  <si>
    <t>孙国新</t>
  </si>
  <si>
    <t>13664267189</t>
  </si>
  <si>
    <t>大连实华福利厂</t>
  </si>
  <si>
    <t>负责FFS重载膜装置运转维护、印刷机日常操作等工作，执行公司工艺制度和安全操作规程，负责生产巡检并记录数据、生产过程中的质量控制、产品入库及生产区域的卫生。</t>
  </si>
  <si>
    <t>只限男性，35周岁以下，高中以上学历，身体健康，能适应倒班工作，有从事吹塑吹膜、印刷及相关经验者优先考虑。四班三倒综合工时工作制（白班-白班-后夜-后夜-休息-头夜-头夜-休息）8天一个班次。</t>
  </si>
  <si>
    <t>刘骞</t>
  </si>
  <si>
    <t>0411-86775416</t>
  </si>
  <si>
    <t>大连矢野船舶工程有限公司</t>
  </si>
  <si>
    <t>船厂焊工</t>
  </si>
  <si>
    <t>有一定专业知识，能独立完成框架焊烧。</t>
  </si>
  <si>
    <t>赵娜</t>
  </si>
  <si>
    <t>13898478013</t>
  </si>
  <si>
    <t>大连市锦泽精密模具有限公司</t>
  </si>
  <si>
    <t>数控车操作，要求有相关工作经验三年以上，最好自己编自己干，公司是现代系统、法兰克系统。</t>
  </si>
  <si>
    <t>有相关工作经验三年以上，最好自己编自己干，公司是现代系统、法兰克系统。</t>
  </si>
  <si>
    <t>宋小姐</t>
  </si>
  <si>
    <t>0411-87186780</t>
  </si>
  <si>
    <t>零部件编程，要求有相关工作经验3年以上，会拆电极优先考虑。</t>
  </si>
  <si>
    <t>有相关工作经验3年以上，会拆电极优先考虑。</t>
  </si>
  <si>
    <t>工作经验三年以上，会牧野、安田、法那克、马扎克、德扬机床等。</t>
  </si>
  <si>
    <t>工作经验三年以上，会牧野、安田、法那克、马扎克、德扬机床等。能适应两班倒。</t>
  </si>
  <si>
    <t>大连市世纪鲲鹏科技有限公司</t>
  </si>
  <si>
    <t>理工科专业</t>
  </si>
  <si>
    <t>臧爱丽</t>
  </si>
  <si>
    <t>15566852621</t>
  </si>
  <si>
    <t>大连市市政设计研究院有限责任公司</t>
  </si>
  <si>
    <t>负责公司工程勘测、测量，地质勘察等相关工作。</t>
  </si>
  <si>
    <t>1.测绘工程、地理信息系统等相关专业，本科及以上学历；2.熟悉各类测绘、检测监测项目的实施流程、具备较强的沟通汇报、协调及组织能力；3.人品端正、具有敬业精神，擅长人际沟通和资源组织，具有团队合作精神。</t>
  </si>
  <si>
    <t>孙韬</t>
  </si>
  <si>
    <t>0411-82127369</t>
  </si>
  <si>
    <t>环境工程师：涉及环境治理、保护，污水处理等工作。给排水工程师：涉及市政给水排水、城市管网设计等。</t>
  </si>
  <si>
    <t>1.给排水、环境工程等相关专业本科及以上学历。2.熟悉相关软件操作，有关相关设计经验。3.专业基础知识扎实，责任心强，具有干事创业的激情、良好的沟通能力和团队合作精神。</t>
  </si>
  <si>
    <t>道路工程师：负责公司道路设计、改造工程等相关工作；涉及方案设计、施工图绘制、项目汇报等具体工作。</t>
  </si>
  <si>
    <t>道路与铁道工程</t>
  </si>
  <si>
    <t>1.道路、岩土等相关专业本科以上学历；2.熟练掌握本专业的技术规范、制图软件及基本办公软件，对道路设计有较强的理论基础和丰富的实践经验；3.具有一定设计技术规划、程序安排能力。</t>
  </si>
  <si>
    <t>1.负责公司桥梁、隧道设计、改造等相关方向工作。2.工作涉及设计方案、施工图绘制、项目咨询等具体工作。</t>
  </si>
  <si>
    <t>桥梁与隧道工程</t>
  </si>
  <si>
    <t>1.道路桥梁等相关专业本科以上学历。2.熟练掌握本专业的技术规范、制图软件及基本办公软件，对桥梁、隧道设计有较强的理论基础和丰富的实践经验。3.具有一定设计技术规划、程序安排能力。</t>
  </si>
  <si>
    <t>1.工业、民用建筑结构设计；2.在总工安排下开展图纸校审工作；3.配合施工现场服务。</t>
  </si>
  <si>
    <t>1.土木工程、结构工程、岩土工程等相关专业毕业2.具备先进敬业的工作态度，良好的内外部协调、沟通和表达应变能力3.具有扎实的设计基础知识和优秀的学习能力，具备相关设计经验者优先考虑。</t>
  </si>
  <si>
    <t>负责公司建筑机电、消防等相关方向设计工作工作涉及方案设计、施工图绘制等</t>
  </si>
  <si>
    <t>1.电气工程及相关专业毕业，有相关设计经验；2.接触过或乐于学习接触光伏、新能源等新兴领域；3.具有扎实的设计基础知识和优秀的学习能力。</t>
  </si>
  <si>
    <t>1.项目设计过程中沟通、协调业主及相关配合单位；2.施工图设计；3.配合项目施工图校审工作；4.配合施工现场服务。</t>
  </si>
  <si>
    <t>1.建筑学及相关专业毕业，有较强的方案理解能力，熟悉设计规范及地方标准；2.具备各类公共建筑及住宅设计经验，有人防工程、绿建、海绵城市、装配式设计经验优先；3.具备敬业的工作态度，良好的内外部协调、沟通和表达应变能力。</t>
  </si>
  <si>
    <t>负责公司园林绿化、城市景观等方面设计工作。</t>
  </si>
  <si>
    <t>1.风景园林、环境艺术等相关专业本科及以上学历。2.具备方案设计能力，准确理解项目设计意图，对项目整体设计有一定的把握。3.熟练掌握AutoCAD、Photoshop、3DMAX、天正、SketchUp等制图软件，设计手法熟练。</t>
  </si>
  <si>
    <t>负责公司城乡规划、城市规划、国土空间规划等相关专业设计工作；工作内容涉及本专业的方案设计、初步设计和施工图设计等方面。</t>
  </si>
  <si>
    <t>城乡规划学学科</t>
  </si>
  <si>
    <t>1.城乡规划、城市规划等相关专业本科及以上学历；2.具备方案设计能力，准确理解项目设计意图，对项目整体设计有一定的把握，充分表达设计理念，并以文字形式表达设计意图；3.熟练掌握AutoCAD、Photoshop、3DMAX、天正、SketchUp等制图软件，设计手法熟练。</t>
  </si>
  <si>
    <t>大连守信轮胎翻新有限公司</t>
  </si>
  <si>
    <t>从事炼胶工作</t>
  </si>
  <si>
    <t>胡晶</t>
  </si>
  <si>
    <t>15104081467</t>
  </si>
  <si>
    <t>大连首创科技有限公司</t>
  </si>
  <si>
    <t>java开发</t>
  </si>
  <si>
    <t>1.熟悉常用的算法和数据结构，5-7年JAVA服务端开发经验；2.Java基础扎实，理解NIO、多线程、集合等基础框架，对JVM原理有一定的了解；3.熟悉mysql和基于mybatis的数据库开发；熟悉rpc调用，有dubbo等框架的使用经验。</t>
  </si>
  <si>
    <t>王明洋</t>
  </si>
  <si>
    <t>18042621223</t>
  </si>
  <si>
    <t>大连顺诚自动化设备有限公司</t>
  </si>
  <si>
    <t>1.能够进行非标自动化设备的设计及研发工作，包括方案设计、总图设计、零部件设计；2.按照已经确认的方案进行详细设计，采购、出加工图；3.填写项目进度计划表与工作汇报，积极跟进项目，把控项目进度。</t>
  </si>
  <si>
    <t>李思奇</t>
  </si>
  <si>
    <t>0411-39264378</t>
  </si>
  <si>
    <t>电气调试工程师</t>
  </si>
  <si>
    <t>1.设备组装好之后通过PLC软件进行对设备内电气原件实现动作；2.根据设备使用原理和功能进行参数调整；3.跟随设备出差至客户现场作业。</t>
  </si>
  <si>
    <t>大连顺软凯恩科技有限公司</t>
  </si>
  <si>
    <t>1.软件开发相关专业毕业；2.具有2-3年软件开发经验者优先；3.擅于团队协作和沟通；4.具有较高的解决问题能力和自我学习能力。</t>
  </si>
  <si>
    <t>刘东娇</t>
  </si>
  <si>
    <t>13109803711</t>
  </si>
  <si>
    <t>大连思派电子有限公司</t>
  </si>
  <si>
    <t>1.计算机相关专业（计算机科学与技术、软件技术、软件工程、信息管理与信息系统等）2.在校成绩优秀；逻辑思维清晰；3.掌握一门及以上开发语言；4.通过讲解和指导能基本理解详细设计书的内容。</t>
  </si>
  <si>
    <t>陈君</t>
  </si>
  <si>
    <t>0411-84509286</t>
  </si>
  <si>
    <t>大连思泰博模具技术有限公司</t>
  </si>
  <si>
    <t>会操作铣床，家住得胜或金石滩附近优先。</t>
  </si>
  <si>
    <t>张轶</t>
  </si>
  <si>
    <t>0411-39247066</t>
  </si>
  <si>
    <t>卧式加工中心操作会法那克系统</t>
  </si>
  <si>
    <t>大连思维通用技术研制有限公司</t>
  </si>
  <si>
    <t>应对市场需求制作研发对应的化学产品</t>
  </si>
  <si>
    <t>能独立完成任务，使用市场需求。</t>
  </si>
  <si>
    <t>刘丹</t>
  </si>
  <si>
    <t>13998697612</t>
  </si>
  <si>
    <t>大连四达高技术发展有限公司</t>
  </si>
  <si>
    <t>1.根据项目技术要求，进行方案设计，项目策划，产品研发、结构计算，外购件选型，绘制工程图，编写技术资料；2.项目实施过程中对项目进度计划的管理，风险的预测及管理，客户现场的沟通与协调；3.根据客户反馈，对项目进行持续优化改进。</t>
  </si>
  <si>
    <t>1.从事机械制造相关专业，掌握气动及液压基础知识；2.了解机加、焊接、装配、热处理等加工工艺；3.熟练使用CAD、CATIA、OFFICE等办公软件；4.有责任心，能吃苦耐劳，有较强学习、沟通协调能力，能营造良好团队氛围；5.服从领导安排，能适应出差。</t>
  </si>
  <si>
    <t>张丽梅</t>
  </si>
  <si>
    <t>13842805763</t>
  </si>
  <si>
    <t>大连四方电泵有限公司</t>
  </si>
  <si>
    <t>1.泵类产品的设计开发各阶段的产品图样、采购文件等设计工作；2.编制采购、制造、检验标准及技术要求，处理技术问题；3.用户各形式的技术咨询处理等。</t>
  </si>
  <si>
    <t>1.学历：本科；2.专业：机械相关专业；3.英语四级；4.工作技能：熟练掌握二维三维绘图软件，office软件，接受能力强，沟通能力强；5.其他：责任心强，态度端正，细心利索。</t>
  </si>
  <si>
    <t>金成韵</t>
  </si>
  <si>
    <t>0411-86227005</t>
  </si>
  <si>
    <t>大连松海石化检修工程有限公司</t>
  </si>
  <si>
    <t>1.承接公司高层战略思想，参与公司的经营和管理决策，提供经营管理支持；2.主持公司日常生产施工管理。</t>
  </si>
  <si>
    <t>1.有压力容器制造检维修行业（或机械行业）至少10年以上相关基层工作实践；2.组织协调能力强，执行能力强，对现代化企业管理熟悉；3.能接受经常性的出差，事业心强。</t>
  </si>
  <si>
    <t>孙玉东</t>
  </si>
  <si>
    <t>0411-82161836</t>
  </si>
  <si>
    <t>大连泰利达机械制造有限公司</t>
  </si>
  <si>
    <t>严格按照机床操作规程使用机床，按照工艺文件和图纸加工工件，正确填写工序作业程序单，负责机床日常维护和保养。</t>
  </si>
  <si>
    <t>中专以上学历，数控机械专业，学习能力强，能看懂简单的图纸。</t>
  </si>
  <si>
    <t>李天意</t>
  </si>
  <si>
    <t>13842656820</t>
  </si>
  <si>
    <t>大连泰山热电有限公司</t>
  </si>
  <si>
    <t>电力市场新能源开发</t>
  </si>
  <si>
    <t>对电力市场有一定的了解</t>
  </si>
  <si>
    <t>徐鹏</t>
  </si>
  <si>
    <t>0411-84282073</t>
  </si>
  <si>
    <t>大连泰思曼科技有限公司</t>
  </si>
  <si>
    <t>1.独立完成开关电源开发。2.选用电子元器件并对其进行评估测试。3.跟踪产品验证、测试，并进行改进。</t>
  </si>
  <si>
    <t>1.本科学历及以上；2.有3年以上相关工作经验；3.能独立完成项目原理图设计。</t>
  </si>
  <si>
    <t>曹东洋</t>
  </si>
  <si>
    <t>13516709062</t>
  </si>
  <si>
    <t>大连泰一半导体设备有限公司</t>
  </si>
  <si>
    <t>负责设计、制图，审核图纸，按现有的技术规范完成图纸标准化工作。</t>
  </si>
  <si>
    <t>大专以上学历，机械相关专业，有1至2年工作经验，会熟练使用CAD\SOLIDWORKS\UG，等制图软件。</t>
  </si>
  <si>
    <t>牟女士</t>
  </si>
  <si>
    <t>0411-87935677</t>
  </si>
  <si>
    <t>大连桃李食品有限公司</t>
  </si>
  <si>
    <t>设备维护、保养</t>
  </si>
  <si>
    <t>郑丹</t>
  </si>
  <si>
    <t>0411-86697611</t>
  </si>
  <si>
    <t>大连特迪信息技术开发有限公司</t>
  </si>
  <si>
    <t>JAVA，outsysterm等对日软件开发。</t>
  </si>
  <si>
    <t>日语会话流利，对日软件开发工作经验5年以上。</t>
  </si>
  <si>
    <t>张岱丽</t>
  </si>
  <si>
    <t>0411-39731707</t>
  </si>
  <si>
    <t>大连腾屹信科技有限公司</t>
  </si>
  <si>
    <t>公司产品信息的市场发布开拓终端市场客户销售合同的洽谈，拟定，签约与技术研发部门确认产品性能指标与技术参数跟踪执行产品出厂、发货、收货、安装调试配合财务及综合部完成合同整理、归档，货款催收协助客户做好产品使用培训协助客户做好产品数据管理。</t>
  </si>
  <si>
    <t>教育程度大专以上专业知识机械工程、土木建筑、计算机相关专业等优先，营销行业工作经验工作经验3年以上工作经验，1年以上工业产品销售经验，基建行业从业经验优先，有项目投标经验任职资质乐观、开朗、沟通能力强基本技能驾驶、社交、英文读写。</t>
  </si>
  <si>
    <t>孙赫</t>
  </si>
  <si>
    <t>18800146469</t>
  </si>
  <si>
    <t>每月月底与出纳及仓管员核对帐目，对现金及存货进行盘点。做好记帐凭证的编制及帐目的处理工作。确保公司各项税收的及时缴纳申报。核对公司的各项往来款，督促应收款的及时回收。审核及监督出纳的开票情况。及时向财务经理汇报工作中存在的问题。</t>
  </si>
  <si>
    <t>财会专业，统招本科以上学历，三年以上工作经验。做事认真，有良好的职业道德。熟悉税务办税流程及申报。</t>
  </si>
  <si>
    <t>大连天昊食品有限公司</t>
  </si>
  <si>
    <t>负责公司全面财务管理，制定公司财务规划和计划；做好财务各模块运行，提供有效管控；做好国际贸易中金融板块，为公司在国际金融领域中运行做好管控。</t>
  </si>
  <si>
    <t>熟练掌握金融知识，有农产品贸易企业工作经验，生产加工型企业工作五年以上，男女不限，年龄在45周岁以下。</t>
  </si>
  <si>
    <t>李鹏</t>
  </si>
  <si>
    <t>0411-85102110</t>
  </si>
  <si>
    <t>大连天鹏食品有限公司</t>
  </si>
  <si>
    <t>1.组织编制公司年度综合财务计划和控制标准，并组织实施；2.建立、健全财务管理体系，对财务部门的日常管理、年度预算、资金运作等进行总体控制；3.组织制定和完善公司成本控制制度和成本费用计划。</t>
  </si>
  <si>
    <t>熟练掌握金融体系和财务模块，从事农产品加工贸易企业经验五年以上。</t>
  </si>
  <si>
    <t>大连天瑞水泥有限公司</t>
  </si>
  <si>
    <t>熟悉水泥工艺流程，水泥工艺或材料科学非金属或3年以上在水泥行业从事水泥工艺工程师工作经验，具有比较扎实的水泥工艺知识，熟练掌握窑工作原理并能解决各种工艺技术、操作等问题；</t>
  </si>
  <si>
    <t>张金玲</t>
  </si>
  <si>
    <t>0411-85283598</t>
  </si>
  <si>
    <t>负责电气设备的安全运行，做好设备的巡回检查。</t>
  </si>
  <si>
    <t>了解电气相关知识，机电一体化专业，做事认真、勤奋，机电类相关专业或有电工证者优先考虑。</t>
  </si>
  <si>
    <t>解决生产设备故障，保证生产顺利进行；不定期对设备进行安全检查。</t>
  </si>
  <si>
    <t>机械制造相关专业或有5年以上机械设计制造方面工作经验，有在水泥行业从事机械工程师工作者优先，精通机械设计，熟悉机械结构。</t>
  </si>
  <si>
    <t>负责设备的维修、维护、保养工作。</t>
  </si>
  <si>
    <t>能吃苦耐劳，有责任心，有机械设备维修经验，并熟悉电、气、焊技能，有相关工作经验者优先。</t>
  </si>
  <si>
    <t>负责巡检设备，处理生产中的一般问题，保证设备正常运转。</t>
  </si>
  <si>
    <t>身体健康，服从管理，8小时工作制，能适应倒班。</t>
  </si>
  <si>
    <t>全日制大学本科以上学历，采矿专业毕业；有5年以上采矿工作经验，3年矿山一线工作经历，能组织相关技术人员完成矿山开采方案的设计等工作；身体健康，责任心强，具有良好的团队合作精神和吃苦耐劳精神。</t>
  </si>
  <si>
    <t>大连天源工业有限公司</t>
  </si>
  <si>
    <t>了解质量体系，八大手法。</t>
  </si>
  <si>
    <t>1.熟练使用办公软件。2.熟悉ISO9001、IATF16949等质量管理体系，能够在工作中良好的应用，熟悉生产加工的整体流程及检验流程，能进行质量手册、质保大纲、程序文件的编制、修订、审核。3.能进行年度管理评审的策划、组织、执行及管理评审报告的编制。</t>
  </si>
  <si>
    <t>高巍巍</t>
  </si>
  <si>
    <t>0411-85650729</t>
  </si>
  <si>
    <t>热处理操作</t>
  </si>
  <si>
    <t>1.男性2.专科以上材料相关专业，欢迎应往届毕业生。3.了解热处理网带式连续炉</t>
  </si>
  <si>
    <t>负责市场开发，客户维护。</t>
  </si>
  <si>
    <t>1.女生，大专以上学历，专业不限。2.熟练使用办公软件。3.具备良好的沟通能力；做好客户服务工作；极强的行动力。4.有机械相关产品销售经验者优先，欢迎应届毕业生加入。5.有驾照者优先。</t>
  </si>
  <si>
    <t>大连天洲酒业有限公司</t>
  </si>
  <si>
    <t>要求全日制统招经济、金融等专业本科及以上学历；30-40岁、男女不限。五年以上大型企业财务管理工作经验，具有注册会计师、高级会计师职称优先，具备资金调度能力、税务筹划能力、成本控制和财务分析能力。为人正直，有责任心，能承受工作压力。</t>
  </si>
  <si>
    <t>熟悉国际金融知识、货币知识，掌握财务各项模块，男女不限，从事财务工作五年以上。</t>
  </si>
  <si>
    <t>大连铁联铁路器材制造有限公司</t>
  </si>
  <si>
    <t>就职于生产技术部，负责产品工艺研发。</t>
  </si>
  <si>
    <t>材料物理与化学</t>
  </si>
  <si>
    <t>本科以上学历，金属材料相关专业，有责任心，爱岗敬业。</t>
  </si>
  <si>
    <t>姜蕾</t>
  </si>
  <si>
    <t>15242540329</t>
  </si>
  <si>
    <t>大连拓扑伟业科技有限公司</t>
  </si>
  <si>
    <t>1.面向事业及企业大型ERP系统的设计及研发；2.完成基于PC端（B/S或C/S模式）或微信移动端业务系统开发；3.要求精通一门计算机语言，如C#或Java，掌握数据库设计及WEB开发技术。</t>
  </si>
  <si>
    <t>田珊珊</t>
  </si>
  <si>
    <t>大连万方化工有限公司</t>
  </si>
  <si>
    <t>从石油化工生产一线工作</t>
  </si>
  <si>
    <t>1.认真细致，服从车间级公司安排；2.大专及以上化工相关专业；3.无相关专业需有一年以上本岗位工作经验。</t>
  </si>
  <si>
    <t>刘玉红</t>
  </si>
  <si>
    <t>0411-85316131</t>
  </si>
  <si>
    <t>大连万福制药有限公司</t>
  </si>
  <si>
    <t>1.确保自动化设备设施正常运行，日常维护、维修和保养。2.负责制订及编写设备设施的标准操作规程。3.负责对本部门人员进行培训。4.按药品GMP自检要求及公司规定，定期组织本部门实施药品GMP质量审计，及时完成相关整改。</t>
  </si>
  <si>
    <t>1.机械设备或自动化相关专业，大专及以上学历。2.3年以上制药企业设备管理经验。3.具有较强的沟通协调能力和执行力，工作认真负责。</t>
  </si>
  <si>
    <t>谢雨婷</t>
  </si>
  <si>
    <t>15841174135</t>
  </si>
  <si>
    <t>大连万通装备技术有限公司</t>
  </si>
  <si>
    <t>机械设计工程师，机械设计制造及自动化专业或机械相关专业。</t>
  </si>
  <si>
    <t>本科毕业，1-2年工作经验。</t>
  </si>
  <si>
    <t>吴迪</t>
  </si>
  <si>
    <t>13998645254</t>
  </si>
  <si>
    <t>大连威凯特科技有限公司</t>
  </si>
  <si>
    <t>1.对产品的电气配置予以分析，电气原理图设计，程序开发及调试；2.帮助技术服务人员解决现场出现的电气各种问题；3.根据项目进行电气元件选型。</t>
  </si>
  <si>
    <t>1.本科及以上学历，电气自动化相关专业。2.熟练掌握西门子博图系列PLC编程；3.熟悉至少一种品牌HMI编程；4.熟悉PID过程控制、熟悉伺服电机控制及编程；5.熟悉CAD或者EPLAN或者PDM电气图纸制图工具；6.能适应出差调试工作。</t>
  </si>
  <si>
    <t>侯倩文</t>
  </si>
  <si>
    <t>13079814902</t>
  </si>
  <si>
    <t>大连现代高技术集团有限公司</t>
  </si>
  <si>
    <t>电路设计、硬件开发、嵌入式开发。</t>
  </si>
  <si>
    <t>高丹丹</t>
  </si>
  <si>
    <t>0411-39721207</t>
  </si>
  <si>
    <t>软件开发、测试、维护</t>
  </si>
  <si>
    <t>oracle、.net、C++、VC</t>
  </si>
  <si>
    <t>大连现代液晶显示器有限公司</t>
  </si>
  <si>
    <t>韩语会计：1.开具增值税发票；2.准备和报送种种相关报表；3.固定资产管理；4.协助领导其他工作。</t>
  </si>
  <si>
    <t>韩语读写流利，达到topik5以上，本科（含）及以上学历；男女不限；有财务或金融相关经验者优先；耐心细致，责任心强，具有较高的内外沟通、协调能力。</t>
  </si>
  <si>
    <t>张女士</t>
  </si>
  <si>
    <t>0411-87319005</t>
  </si>
  <si>
    <t>1.负责真空镀膜膜设计和工程管理，能根据客户需求设计出精准的膜系方案；2.对设备产生的不良进行分析改善；3.与韩国开发进行交流。</t>
  </si>
  <si>
    <t>1.有3年以上PVD镀膜经验；2.熟练掌握TFC及EssentialMacleod软件膜系设计及调整；3.责任心强，具有较强的沟通、协调能力。</t>
  </si>
  <si>
    <t>大连橡胶塑料机械有限公司</t>
  </si>
  <si>
    <t>1.负责公司产品的电气设计、调试及技术服务；2.负责电气专业的方案设计、初步设计以及详细施工图设计。</t>
  </si>
  <si>
    <t>1.配合机械工程师进行项目电气系统方案设计；2.解决产品中出现的电气方面的问题，负责电气设计的变更。</t>
  </si>
  <si>
    <t>人力资源部</t>
  </si>
  <si>
    <t>0411-39079967</t>
  </si>
  <si>
    <t>大连晓芹食品有限公司</t>
  </si>
  <si>
    <t>熟悉售后问题处理技巧，安抚客户情绪，并利用自己的专业技能快速高效的解决顾客问题，提升顾客体验；负责系统中订单处理，跟踪店铺后台发货，确保订单正常流转。</t>
  </si>
  <si>
    <t>1.打字速度快2.头脑反应快思路清晰</t>
  </si>
  <si>
    <t>赵博</t>
  </si>
  <si>
    <t>0411-39253888</t>
  </si>
  <si>
    <t>大连心乐信息技术有限公司</t>
  </si>
  <si>
    <t>项目、数据、系统管理。</t>
  </si>
  <si>
    <t>曹聪</t>
  </si>
  <si>
    <t>大连欣和重工有限公司</t>
  </si>
  <si>
    <t>负责工艺、图纸、生产流程监管，与客户做好项目衔接。</t>
  </si>
  <si>
    <t>专业技能过硬，英语交流顺畅、熟悉机械工艺、各种看图软件、制图软件。</t>
  </si>
  <si>
    <t>张立梅</t>
  </si>
  <si>
    <t>18641125721</t>
  </si>
  <si>
    <t>大连新城机械制造有限公司</t>
  </si>
  <si>
    <t>设计方案、出装配图及零件图、外协供应商问题指导、安装调试指导等对前期方案能进行可靠评估、图纸的审核、组织编制技术协议。</t>
  </si>
  <si>
    <t>能熟练操作三维绘图软件，CAD二维软件、机械设计相关专业本科及以上学历、有机械零件加工理论基础、负责实施方案设计、绘制加工零件图、装配图纸。</t>
  </si>
  <si>
    <t>大连新程软件有限公司</t>
  </si>
  <si>
    <t>1.熟悉.NETFramework，掌握C#或者VB.net、和Asp.net进行b/s开发；2.熟悉SQLServer或者Oracle，了解HTML和CSS；3.熟悉JavaScript，掌握AJAX开发的优先；4.能够接受工作压力，良好的沟通交流能力与团队精神；5.日语二级以上优先考虑。</t>
  </si>
  <si>
    <t>陈酿</t>
  </si>
  <si>
    <t>18941167897</t>
  </si>
  <si>
    <t>大连新媒科技有限公司</t>
  </si>
  <si>
    <t>Flash动画设计师：负责员工招聘、出勤考核、工资报表统计、协助会计等相关工作，懂动画测试。</t>
  </si>
  <si>
    <t>1.计算机及相关专业，专科及以上学历，精通Flash、photoshop、office等相关软件；2.一年以上动画设计相关工作经验，能独立完成人设、场景等相关绘画设计；3.有团队协作意识，学习、理解能力强，有自主发挥的能力，品行佳。</t>
  </si>
  <si>
    <t>18640901955</t>
  </si>
  <si>
    <t>大连新唯科技有限公司</t>
  </si>
  <si>
    <t>软件开发工程师：软件技术咨询，软件技术开发，掌握主流框架，有丰富的项目经验。</t>
  </si>
  <si>
    <t>3年以上软件开发经验，有至少4个项目经验，掌握主流开发工具。</t>
  </si>
  <si>
    <t>纪玉婷</t>
  </si>
  <si>
    <t>15542660453</t>
  </si>
  <si>
    <t>大连新阳光材料科技有限公司</t>
  </si>
  <si>
    <t>1.高中（含）以上学历，机械类相关专业；2.具有化工自动化控制仪表证等；3.有丰富工作经验的，可放宽学历等要求；4.接受成绩优异、大专及以上学历应届毕业生。</t>
  </si>
  <si>
    <t>唐先生</t>
  </si>
  <si>
    <t>13861221008</t>
  </si>
  <si>
    <t>1.高中、中专（含）以上学历；2.专业不限，数控一体化、机电一体化等机械类专业优先考虑；3.具有电焊工证等，有丰富医药化工（钳工）行业工作经验的，可放宽学历等要求。</t>
  </si>
  <si>
    <t>1.大专（含）以上学历，药学、药物分析、化学、生物技术等相关专业；2.2年（含）以上医药、化工企业QC工作经验优先；3.熟悉分析检测相关的仪器和设备的使用、维护；4.接受成绩优异的应届毕业生。</t>
  </si>
  <si>
    <t>生产操作技工</t>
  </si>
  <si>
    <t>1.高中（含）以上学历或化工类中专学历（含）以上学历；2.具有医药、化工企业操作相关工作经验优先；3.男性45周岁以下，女性40周岁以下。</t>
  </si>
  <si>
    <t>1.本科（含）以上学历，高分子材料相关专业；2.3年（含）以上特种工程塑料方面相关工作经验优先；3.具有扎实的实验技能和动手能力，熟悉各种高分子材料的合成与加工；4.熟练掌握高分子材料的各种测试方法和手段；5.男性，50周岁以下。</t>
  </si>
  <si>
    <t>大连信达变压器有限公司</t>
  </si>
  <si>
    <t>变压器设计师</t>
  </si>
  <si>
    <t>全日制统招二本以上机械电气自动化相关专业</t>
  </si>
  <si>
    <t>0411-86510093</t>
  </si>
  <si>
    <t>大连星海云科技有限公司</t>
  </si>
  <si>
    <t>研发新产品</t>
  </si>
  <si>
    <t>有实际研发经验5年以上</t>
  </si>
  <si>
    <t>姜涛</t>
  </si>
  <si>
    <t>0411-84629006</t>
  </si>
  <si>
    <t>大连兴隆食品有限公司</t>
  </si>
  <si>
    <t>我公司是做罐头食品的，主要出口俄罗斯，想找一个会中文的俄罗斯人。</t>
  </si>
  <si>
    <t>会中文和俄文的俄罗斯人</t>
  </si>
  <si>
    <t>蔡晶晶</t>
  </si>
  <si>
    <t>13889699363</t>
  </si>
  <si>
    <t>大连兴卓时装有限公司</t>
  </si>
  <si>
    <t>办公室文员：正常运行办公软件日常文件，办公系统跟进及经理安排的其他办公事务。</t>
  </si>
  <si>
    <t>为人诚恳，认真肯吃苦耐劳，能胜任领导安排的一切事物，电脑熟练，有工作经验者优先。</t>
  </si>
  <si>
    <t>刘晓芳</t>
  </si>
  <si>
    <t>0411-87639889</t>
  </si>
  <si>
    <t>大连炫一科技有限公司</t>
  </si>
  <si>
    <t>解读PL/1程序，编写COBOL程序。</t>
  </si>
  <si>
    <t>3-5年工作经验，日语3级相当；熟悉COBOL语言；有PL/1经验者优先。</t>
  </si>
  <si>
    <t>丛日辉</t>
  </si>
  <si>
    <t>大连雅立峰生物制药有限公司</t>
  </si>
  <si>
    <t>1.贯彻执行法规规定，协助质量管理负责人建立维护公司质量管理体系；2.负责产品全生命周期的质量监督管理；3.审核所有与质量有关的变更，全程参与过程控制；4.负责偏差的评估和审核，组织偏差原因调查并审核调查结论，建立和维护纠正预防措施。</t>
  </si>
  <si>
    <t>1.本科及以上学历，生物、医药、药学及相关专业；2.有三年以上药品生产和质量部门管理工作经验；3.熟知药品生产质量管理等相关规定；4.具有良好沟通、管理、协调能力，具有较强的承压能力。</t>
  </si>
  <si>
    <t>廖海燕</t>
  </si>
  <si>
    <t>13352286983</t>
  </si>
  <si>
    <t>大连亚太电子有限公司</t>
  </si>
  <si>
    <t>电子信息工程相关专业，统招本科学历。</t>
  </si>
  <si>
    <t>抗压能力强，学历能力强。</t>
  </si>
  <si>
    <t>13050572228</t>
  </si>
  <si>
    <t>大连岩谷气体机具有限公司</t>
  </si>
  <si>
    <t>1.负责装置的工艺调节，保证设备的稳定运行；2.负责设备的日常巡检和点检；3.负责设备的日常整备保养；4.参与产品的分析检验及充装。</t>
  </si>
  <si>
    <t>1.2023年应届毕业生；2.全日制大学专科及以上学历；3.化工相关专业；4.从事生产岗位，能接受倒班作业或具有日语语言能力者优先。</t>
  </si>
  <si>
    <t>0411-87611563</t>
  </si>
  <si>
    <t>1.新客户开发；2.现有客户维护及拓展；3.应收账款回收维护；4.营业数据分析。</t>
  </si>
  <si>
    <t>1.2023年应届毕业生；2.全日制大学专科及以上学历；3.英语6级或者日语N2以上；4.有驾照、熟练使用AuToCAD、3D软件；5.热爱销售岗位、有挑战精神、善于学习新知识。</t>
  </si>
  <si>
    <t>大连洋尔特服装有限公司</t>
  </si>
  <si>
    <t>大连冶金工具厂有限公司</t>
  </si>
  <si>
    <t>数控热处理等</t>
  </si>
  <si>
    <t>能完全独立开展工作操作熟练数控机械设备</t>
  </si>
  <si>
    <t>王振喜</t>
  </si>
  <si>
    <t>13889630836</t>
  </si>
  <si>
    <t>大连冶金轴承股份有限公司</t>
  </si>
  <si>
    <t>主要负责关于轴承设计、改造，精通轴承性能测试能力以及轴承售后技术服务支持等经验。</t>
  </si>
  <si>
    <t>熟练操作Word、CAD以及Excel，掌握机械产品的设计理论和方法，具有机械产品生产和使用的一般知识，对机械设备加工件、辅助工装的设计、计算、改造及出图。</t>
  </si>
  <si>
    <t>杨学梅</t>
  </si>
  <si>
    <t>0411-39120880</t>
  </si>
  <si>
    <t>至少有3年以上相关行业工作经验，其中至少有2年以上从事销售管理工作经验，并有较强的沟通、执行能力。</t>
  </si>
  <si>
    <t>协助总经理制定公司战略，并主持公司财务战略规划的制定及实施，建立和完善本部门管理体系，进行有效的内部控制管理。</t>
  </si>
  <si>
    <t>有较全面的财会专业理论知识、现代企业管理知识，熟悉财经法律法规和制度、税法政策、劳动分析、成本控制等。</t>
  </si>
  <si>
    <t>大连业盛达金属制品有限公司</t>
  </si>
  <si>
    <t>配合主管跟踪产品生产流程提高产品质量和产品生产效率</t>
  </si>
  <si>
    <t>有机械识图能力可熟练使用二维三维软件有一定的英语基础</t>
  </si>
  <si>
    <t>范书瑜</t>
  </si>
  <si>
    <t>15940805346</t>
  </si>
  <si>
    <t>大连业盛达科技有限公司</t>
  </si>
  <si>
    <t>机械设计、技术指导</t>
  </si>
  <si>
    <t>英语4级以上，能熟练操作办公软件及制图软件。</t>
  </si>
  <si>
    <t>冯彬</t>
  </si>
  <si>
    <t>0411-39921000</t>
  </si>
  <si>
    <t>大连亿通建设集团有限公司</t>
  </si>
  <si>
    <t>建设工程项目负责人</t>
  </si>
  <si>
    <t>本科以上学历，五年以前施工现场管理经验，持有一级建造师执业资格证书。</t>
  </si>
  <si>
    <t>阎鑫</t>
  </si>
  <si>
    <t>大连易游科技有限公司</t>
  </si>
  <si>
    <t>1.如果您对游戏有十分的热情，专业可以不考虑；2.了解相关软件者优先（可免费学习软件）；3.热爱游戏，沟通及学习能力强，有责任心，有良好的团队精神。</t>
  </si>
  <si>
    <t>张巍</t>
  </si>
  <si>
    <t>大连益大精密橡胶制品有限公司</t>
  </si>
  <si>
    <t>材料配方工程师，高分子材料配方工作。</t>
  </si>
  <si>
    <t>1.具备橡胶配方工作10年以上工作经验；2.熟练掌握各种胶种。</t>
  </si>
  <si>
    <t>13194280444</t>
  </si>
  <si>
    <t>橡胶制品配套销售</t>
  </si>
  <si>
    <t>销售经理1.具备优秀的开拓能力；2.了解橡胶市场需求；3.具备橡胶行业工作3年以上，了解橡胶制品终端行业。</t>
  </si>
  <si>
    <t>模具设计工程师：负责橡胶模具设计工作。</t>
  </si>
  <si>
    <t>1.具备橡胶模具设计3-5年工作经验；2.熟练使用设计软件UG。</t>
  </si>
  <si>
    <t>大连益多管道有限公司</t>
  </si>
  <si>
    <t>1.机械设计、材料等相关专业，本科以上学历；2.5年以上热力、机械、阀门等相关行业产品工艺、设计工作经验；3.熟练使用办公、制图软件。</t>
  </si>
  <si>
    <t>1.本科以上学历，热能与动力工程等相关专业；2.有2年以上热力工程设计、换热器、压力容器类等设计经验者优先；3.熟悉换热站控制工艺，有实际施工指导、项目协调能力强者优先考虑；4.熟练掌握AutoCAD、solidworks等绘图软件。</t>
  </si>
  <si>
    <t>刘玉伟</t>
  </si>
  <si>
    <t>0411-39115611</t>
  </si>
  <si>
    <t>1.根据客户要求和公司下达的设计任务，负责订单产品的设计工作；2.负责热力站项目的设计以及工艺编制，包括方案的更改和调整工作；3.负责相关产品的技术支持与服务。</t>
  </si>
  <si>
    <t>1.负责压力容器的设计和校核计算；2.负责压力容器的性能测试和数据处理，改进现有压力容器；3.熟悉使用办公、制图软件；4.具备压力容器和ASME压力容器强度计算相关经验者优先录用。</t>
  </si>
  <si>
    <t>1.机械设计、材料等相关专业，本科以上学历；2.1年以上压力容器、管道相关行业产品工艺、设计工作经验；3.较强的学习能力和环境适应能力；4.熟练使用办公、制图软件；5.参与ASME认证优先考虑。</t>
  </si>
  <si>
    <t>大连益同钣金加工有限公司</t>
  </si>
  <si>
    <t>根据公司提供的图纸和物料进行识图组装焊接</t>
  </si>
  <si>
    <t>根据公司提供的图纸和物料进行识图组装焊接，具有一定识图能力，服从公司规定，积极完成领导安排的工作！有焊工证优先考虑！</t>
  </si>
  <si>
    <t>18742540535</t>
  </si>
  <si>
    <t>0411-87212823</t>
  </si>
  <si>
    <t>大连逸盛新材料有限公司</t>
  </si>
  <si>
    <t>PET生产班长：负责班组检修设备、单元等隔离、工艺处理、作业前确认工作；本班次出现的设备、仪电故障及产品质量等问题影响装置负荷、消耗、稳定运行要及时安排和协调处理等。</t>
  </si>
  <si>
    <t>大学专科及以上学历，化学工程与工艺、应用化学、精细化学品生产技术、石油化工技术等化工类专业，2年以上工艺操作经历，掌握化工工艺相关专业知识，熟悉化工设备与机械等相关专业知识，具有预防、判断、处理事故的能力等。</t>
  </si>
  <si>
    <t>柯恒君</t>
  </si>
  <si>
    <t>15898168209</t>
  </si>
  <si>
    <t>对辖区装置运行情况提出技改技措、降低装置能耗物耗及稳定装置运行的方案，配合ESR方案制定和实施，解决工艺技术难题；负责填写辖区装置隐患和MSR台帐等。</t>
  </si>
  <si>
    <t>本科及以上学历（化学工程/工艺）或取得中级及以上职称（本专业），5年以上聚酯瓶片装置从业经验，主管过固相聚合装置生产线工艺技术2年以上，精通PET生产装置工艺流程、工艺技术规程，熟悉化工设备与机械等相关专业知识。</t>
  </si>
  <si>
    <t>编制、修订和保管辖区岗位的作业指导书、工艺卡片、装置开停车方案、局部消缺方案、工艺操作指令等有关技术文件，并指导督促班组实施，对产品质量、能耗以及工艺操作等执行情况予以检查和考核等。</t>
  </si>
  <si>
    <t>本科及以上学历（化学工程/工艺）或取得中级及以上职称（本专业），5年以上聚酯瓶片装置从业经验，精通PET生产装置工艺流程、工艺技术规程，熟悉化工设备与机械等相关专业知识；具备一定的分析判断能力，合理化建议与技术革新能力。</t>
  </si>
  <si>
    <t>大连因特美信息技术有限公司</t>
  </si>
  <si>
    <t>熟悉销售职责，了解软件流程，老客户维护，新客户开发。</t>
  </si>
  <si>
    <t>熟悉软件流程，客户开发。</t>
  </si>
  <si>
    <t>赵工</t>
  </si>
  <si>
    <t>13504969184</t>
  </si>
  <si>
    <t>大连银山金属制品有限公司</t>
  </si>
  <si>
    <t>负责机械设备的技术、维护、维修，解决生产设备的技术问题，管理和审核供应商，分析和解决机械设备故障。</t>
  </si>
  <si>
    <t>机械工程、电气工程和其他相关的大学本科，三年以上工作经验，熟悉设备维护和更换、精通机械CAD软件、责任心强、积极主动，能够接受较快的压力干练。</t>
  </si>
  <si>
    <t>大连盈迅轨道交通科技有限公司</t>
  </si>
  <si>
    <t>制定企业市场营销策略；组织策划营销活动；估评和分析市场营销效果。</t>
  </si>
  <si>
    <t>三年以上工作经验；本科以上文化程度；按公司规定处理对外业务关系。</t>
  </si>
  <si>
    <t>郑晓庆</t>
  </si>
  <si>
    <t>13079801508</t>
  </si>
  <si>
    <t>大连优迅仪器仪表有限公司</t>
  </si>
  <si>
    <t>高级钳工：按技术要求对工件进行加工、修整、装配。</t>
  </si>
  <si>
    <t>钳工专业，会基础氩弧焊者优先，具有两年以上工作经验，对机器设备有维修及保养经验。</t>
  </si>
  <si>
    <t>郎秀</t>
  </si>
  <si>
    <t>0411-84640555</t>
  </si>
  <si>
    <t>仪器仪表产品研发与设计</t>
  </si>
  <si>
    <t>精通仪器仪表原理，有创新研发能力，能够独立带领团队从事产品研发与设计。</t>
  </si>
  <si>
    <t>大连友昕科技发展有限公司</t>
  </si>
  <si>
    <t>电子工程师，能独立完成ARM或者DSP系列电路设计及编程，能独立设计电源模块，熟悉PFC，LLC，变压器设计等技术。</t>
  </si>
  <si>
    <t>能够独立完成项目，具有良好的沟通能力，具备一定的研发能力。</t>
  </si>
  <si>
    <t>张霞</t>
  </si>
  <si>
    <t>0411-66863373</t>
  </si>
  <si>
    <t>大连宇兴科技有限公司</t>
  </si>
  <si>
    <t>为公司产品开拓市场</t>
  </si>
  <si>
    <t>1.具有2年及以上的企业管理软件销售经历；2.具有独立开发目标客户，拜访潜力客户，挖掘客户需求、完成签约收款的销售能力；3.积极主动，勤奋踏实，具备良好的逻辑思维能力、语言表达和沟通能力，抗压能力强，能够适应长期外勤。</t>
  </si>
  <si>
    <t>张兴奎</t>
  </si>
  <si>
    <t>13942801172</t>
  </si>
  <si>
    <t>软件研发工程师</t>
  </si>
  <si>
    <t>1、精通Java语言，熟悉J2EE架构，熟悉Spring、Hibernate、Struts等框架，掌握XML、HTML、CSS、JavaScript的使用及应用开发；熟悉Oracle、Mysql、SQLserver等数据库并能熟练使用SQL语言。</t>
  </si>
  <si>
    <t>大连玉全金属制品有限公司</t>
  </si>
  <si>
    <t>产品研发及生产管理</t>
  </si>
  <si>
    <t>产品研发及技术指导</t>
  </si>
  <si>
    <t>马玉全</t>
  </si>
  <si>
    <t>0411-83351708</t>
  </si>
  <si>
    <t>大连裕隆机械制造有限公司</t>
  </si>
  <si>
    <t>了解机械生产流程，了解工艺，并给予车间工人一定操作指导。</t>
  </si>
  <si>
    <t>全日制大专以上学历，机械相关专业。</t>
  </si>
  <si>
    <t>俞宏</t>
  </si>
  <si>
    <t>13889588802</t>
  </si>
  <si>
    <t>大连誉曾信息技术有限公司</t>
  </si>
  <si>
    <t>熟软件流程，新客户挖掘，老客户维护。完成公司任务。</t>
  </si>
  <si>
    <t>热爱营销，抗压能力强。</t>
  </si>
  <si>
    <t>大连远景铸造有限公司</t>
  </si>
  <si>
    <t>维修企业重点设备电气电路(熟悉控制阀、伺服电机、PRC等）</t>
  </si>
  <si>
    <t>熟悉控制阀、伺服电机、PRC等</t>
  </si>
  <si>
    <t>高松</t>
  </si>
  <si>
    <t>18018990766</t>
  </si>
  <si>
    <t>大连悦星机械制造有限公司</t>
  </si>
  <si>
    <t>有汽车模具、冲压模具、机械相关设计经验者优先，熟悉模具加工的整个流程，懂得产品报价和模具报价，熟练是CAD或相关软件。</t>
  </si>
  <si>
    <t>3年以上设计工作经验</t>
  </si>
  <si>
    <t>赵倩</t>
  </si>
  <si>
    <t>15524669967</t>
  </si>
  <si>
    <t>负责产品质量体系的建立、运行、改进工作，制定并落实产品质量管理办法及产品的现场监督检查和不合格产品的质量事故调查、分析、处理的工作。会机械制图。</t>
  </si>
  <si>
    <t>有3年以上工作经验</t>
  </si>
  <si>
    <t>熟悉成本核算、看着、分析，做好标准或定额成本核算。熟悉生产工艺，核算产品成本，审核相关单据，做好原材料、半成品、成品、固定资产的盘点工作。</t>
  </si>
  <si>
    <t>3年以上成本核算工作经验</t>
  </si>
  <si>
    <t>身体健康，对工作认真负责。</t>
  </si>
  <si>
    <t>大连泽软信息技术有限公司</t>
  </si>
  <si>
    <t>软件开发工程师</t>
  </si>
  <si>
    <t>Java熟练</t>
  </si>
  <si>
    <t>邹状</t>
  </si>
  <si>
    <t>13704099150</t>
  </si>
  <si>
    <t>大连正霖电器有限公司</t>
  </si>
  <si>
    <t>销售经理：配电柜的销售，会看懂图纸。</t>
  </si>
  <si>
    <t>能够独当一面</t>
  </si>
  <si>
    <t>白静</t>
  </si>
  <si>
    <t>13842865091</t>
  </si>
  <si>
    <t>大连智能仪器仪表有限公司</t>
  </si>
  <si>
    <t>售后工程师，责任心强，懂电器组装原理，大专或大学本科学历，适应出差。</t>
  </si>
  <si>
    <t>有技术素养</t>
  </si>
  <si>
    <t>周勇</t>
  </si>
  <si>
    <t>15840822010</t>
  </si>
  <si>
    <t>大连智通信息技术有限公司</t>
  </si>
  <si>
    <t>1.大学专科以上学历；2.精通一种以上开发语言，如：JAVA、.NET、C、C++、COBOL、VB；3.一年以上的工作经验。</t>
  </si>
  <si>
    <t>王寅永</t>
  </si>
  <si>
    <t>13942005616</t>
  </si>
  <si>
    <t>大连智云自动化装备股份有限公司</t>
  </si>
  <si>
    <t>1.电气工程及其自动化、电气自动化等相关专业1年左右工作经验；2.接触过西门子或者三菱PLC；3.了解FANUC机器人基本操作；4.能出差。</t>
  </si>
  <si>
    <t>电气工程及其自动化、电气自动化等相关专业1年左右工作经验，接触过西门子或者三菱PLC，了解FANUC机器人基本操作。</t>
  </si>
  <si>
    <t>刘威</t>
  </si>
  <si>
    <t>0411-86705643</t>
  </si>
  <si>
    <t>大连中比动力电池有限公司</t>
  </si>
  <si>
    <t>锂电池生产设备的选型、安装、调试与验收工作，确保设备质量；负责制定生产设备维修，保养计划，设备操作规程；处理和分析设备运行事故，采取改进和预防措施并进行设备稳定性与可靠性检查，消除故障或安全隐患，保障生产顺利进行。</t>
  </si>
  <si>
    <t>1.大专及以上学历，机械、电气、自动化、焊接等相关专业；2.5年以上锂电池同岗位工作经验，熟悉锂电池生产线从配料、涂布、制片、卷绕、注液等整条生产线设备；3.熟练运用办公软件、CAD及三维制图软件，懂PLC编程。</t>
  </si>
  <si>
    <t>陈磊</t>
  </si>
  <si>
    <t>18141195300</t>
  </si>
  <si>
    <t>工艺工程师：负责各型号电池的量产工艺文件编订、相关技术程序文件编订、各型号电池工艺标准执行情况稽查；负责产线各型号电池的工艺优化、工艺开发、含工艺验证、报告及标准的输出；负责制程异常处理，含临时对策给出、原因分析参与；负责产线各型号电池数据分析。</t>
  </si>
  <si>
    <t>本科学历，化学、材料、焊接、高分子等相关专业；有锂电池工艺工作经验，精通锂电芯生产工艺流程。</t>
  </si>
  <si>
    <t>大连中程信息科技有限公司</t>
  </si>
  <si>
    <t>1.执行、落实公司的各项规章制度；2.负责软件的需求调研、需求分析，确保符合满足客户需要；3.负责开发设计及交付任务，按计划完成任务目标；4.根据项目要求，编制《软件开发计划进度表》，负责编制开发与测试过程中相关的技术文档。</t>
  </si>
  <si>
    <t>1.本科及以上学历；2.计算机、网络工程、软件工程或相关专业；3.3年以上开发经验，熟悉MVC三层架构；4.熟悉SQL语言，有数据库设计开发经验，熟悉WEB相关开发，有正式上线的项目经验；</t>
  </si>
  <si>
    <t>王劲源</t>
  </si>
  <si>
    <t>18041111901</t>
  </si>
  <si>
    <t>大连中佳食品有限公司</t>
  </si>
  <si>
    <t>熟练掌握办公技能，会使用财务软件，品德好，有较强的团队合作能力。</t>
  </si>
  <si>
    <t>汪红丽</t>
  </si>
  <si>
    <t>0411-85365206</t>
  </si>
  <si>
    <t>大连中远海运川崎船舶工程有限公司</t>
  </si>
  <si>
    <t>油漆工、表面清理工、表面打磨工、打砂工、喷涂枪手。</t>
  </si>
  <si>
    <t>中专以上学历，具有2年以上船舶涂装、喷砂工作经验，持有涂装工种特种作业操作证。</t>
  </si>
  <si>
    <t>唐昊</t>
  </si>
  <si>
    <t>0411-39368195</t>
  </si>
  <si>
    <t>严格遵守安全技术操作规程，熟悉起重吊运常用设备，掌握起重配合的各种指挥信号。</t>
  </si>
  <si>
    <t>中专/技校以上学历，具有3年以上造船企业起重司机（行车、门座机、龙门吊）、司索指挥工作经验；持有起重、司索指挥操作证。</t>
  </si>
  <si>
    <t>对船舶分段制作、分段搭载进行装配、焊接。</t>
  </si>
  <si>
    <t>中专/技校以上学历，具有2年以上造船相关工种工作经验，持有相应工种特种作业操作证。</t>
  </si>
  <si>
    <t>大型企业食堂工作</t>
  </si>
  <si>
    <t>初中以上学历，身体健康，吃苦耐劳，服从公司工作安排，有大型企业食堂工作经验。</t>
  </si>
  <si>
    <t>大型企业食堂工作经验</t>
  </si>
  <si>
    <t>中专/技校以上学历，中级厨师以上技能等级，具有3年以上大型企业食堂工作经验。</t>
  </si>
  <si>
    <t>从事各类气体操作管理工作。</t>
  </si>
  <si>
    <t>中专/技校以上学历，具有3年以上压缩空气、氧气、天然气、丙烷等气体操作管理经验，持有压力容器资格证。</t>
  </si>
  <si>
    <t>维修钳工：从事大型企业设备维修工作。</t>
  </si>
  <si>
    <t>中专/技校以上学历，钳工专业，中级工以上技能等级，具有3年以上大型企业设备维修工作经验。</t>
  </si>
  <si>
    <t>设备维修工作，精通弱电、控制原理及PLC，熟悉FANUC。</t>
  </si>
  <si>
    <t>中专/技校以上学历，电气相关专业，中级工以上技能等级，具有3年以上设备维修工作经验，精通弱电、控制原理及PLC，熟悉FANUC者优先。</t>
  </si>
  <si>
    <t>修理大型工程车辆，精通车辆机械或电器系统的维护保养与修理。</t>
  </si>
  <si>
    <t>中专/技校以上学历，汽车修理专业，中级工以上技能等级，具有1年以上大型工程车辆修理经验，精通车辆机械或电器系统的维护保养与修理。</t>
  </si>
  <si>
    <t>严格执行公司的质量要求，全面完成无损探伤检测工作。</t>
  </si>
  <si>
    <t>初中及以上，身体健康，具有良好的职业素养，服从公司工作安排，有志在此行业发展的人员。具有一年以上的无损检。</t>
  </si>
  <si>
    <t>1.负责区域的秩序维护；2.负责区域内的消防工作和日常火灾扑救训练；</t>
  </si>
  <si>
    <t>高中以上学历，身体素质好，能吃苦耐劳、适应倒班工作，退伍军人、有消防监控工作经验、建/构筑物消防员资格者优先。</t>
  </si>
  <si>
    <t>从事硬件维护、网络管理维护</t>
  </si>
  <si>
    <t>大学本科学历，计算机科学与技术、软件工程、网络工程及相关专业，具有3年以上硬件维护、网络管理维护经验，有较强的沟通协调和解决能力。</t>
  </si>
  <si>
    <t>从事船舶质量检查工作</t>
  </si>
  <si>
    <t>大学本科学历，船舶与海洋工程、轮机工程、电气工程及其自动化专业，大学英语四级以上，具有2年以上船舶质量检查工作经验，英语听说读写流利，具备一定的识图能力和沟通协调能力。</t>
  </si>
  <si>
    <t>1.按照生产计划，制订配员、工程、质量、成本计划并跟踪实施。2.新造船的下水入坞、系泊运转及舾装码头系泊变更作业及新造船海上试运转的实施。3.分承包工程单位的质量保证能力的调查、确认及分承包工程的计划与现场管理。</t>
  </si>
  <si>
    <t>1.大学本科学历，船舶与海洋工程、轮机工程、电气工程及自动化专业。2.通过CET-4级及以上考试，具备较好的英文读写及口语沟通能力，对船舶专业英语词汇较为熟悉。3.具有2年以上船舶生产管理经验，有较强的沟通协调能力和组织能力。</t>
  </si>
  <si>
    <t>1.公司船舶建造的详细设计、制作生产信息；2.船东/船级社及其它管理机构的图纸送审；3.向公司相关部门提供生产信息和技术支持；4.试航方案的制订、实施以及试验结果的制作。</t>
  </si>
  <si>
    <t>大学本科及以上学历，船舶与海洋工程、轮机工程、机械设计制造及其自动化、电气工程及其自动化专业，大学英语四级以上，具有2年以上船舶设计经验，有较强的沟通协调和分析能力，熟练掌握AM12或者CAD制图技能，有计算机软件编程能力者优先（熟悉Python语言）。</t>
  </si>
  <si>
    <t>大连中远海运海事工程技术有限公司</t>
  </si>
  <si>
    <t>从事智能化制造并参与公司相关产品研发</t>
  </si>
  <si>
    <t>能从事智能化制造工作并参与我司相关产品研发</t>
  </si>
  <si>
    <t>王雪松</t>
  </si>
  <si>
    <t>0411-39226510</t>
  </si>
  <si>
    <t>大连中智精工科技有限责任公司</t>
  </si>
  <si>
    <t>1.年龄25-35周岁之间，大专以上学历；2.热能工程或机械类相关专业；3.三年以上相关工作经验，了解蒸汽系统知识及产品者优先；4.有C1驾照。</t>
  </si>
  <si>
    <t>魏亚南</t>
  </si>
  <si>
    <t>18840854545</t>
  </si>
  <si>
    <t>大连忠盛铸业有限公司</t>
  </si>
  <si>
    <t>统计数据录入，业务沟通等。</t>
  </si>
  <si>
    <t>会CAD制图设计产品</t>
  </si>
  <si>
    <t>尹远大</t>
  </si>
  <si>
    <t>13332290999</t>
  </si>
  <si>
    <t>大连重工机电设备成套有限公司</t>
  </si>
  <si>
    <t>设计、施工管理。</t>
  </si>
  <si>
    <t>大学本科以上学历、男、30岁以下、四级证书。</t>
  </si>
  <si>
    <t>田洁</t>
  </si>
  <si>
    <t>0411-86852406</t>
  </si>
  <si>
    <t>大连壮元海生态苗业股份有限公司</t>
  </si>
  <si>
    <t>公司新产品研发和现有产品的升级改良及工艺改善相关的相关目工作，并提供相关的技术支持。主要是海参和海胆加工和研发。</t>
  </si>
  <si>
    <t>1.大学本科及以上学历；2.食品相关专业毕业，有相关产品开发一年以上工作经验；3.思维敏捷，具有较强责任心，工作态度认真、细致。4.熟悉海参、海胆等水产品的生产工艺。</t>
  </si>
  <si>
    <t>郐媛媛</t>
  </si>
  <si>
    <t>大连壮元海生物工程有限公司</t>
  </si>
  <si>
    <t>海参海胆预制菜等产品的研发，公司现有产品工艺改进。</t>
  </si>
  <si>
    <t>刘阳河</t>
  </si>
  <si>
    <t>13842670222</t>
  </si>
  <si>
    <t>大连紫曦科技工程有限公司</t>
  </si>
  <si>
    <t>1.电气设计2.设备调试3.验收工作4.售后服务</t>
  </si>
  <si>
    <t>熟练使用各种PLC，变频器，伺服，工控机等相关工控产品，独立完成过项目从设计至调试的所有工作，有丰富的电气设计经验和处理问题的能力。</t>
  </si>
  <si>
    <t>13942692250</t>
  </si>
  <si>
    <t>大耐泵业有限公司</t>
  </si>
  <si>
    <t>1.审查并下发可执行的FOP位号及通用文件；2.合同变更后的FOP文件更改；3.BOM编制/更改/增加；4.外购件技术确认；5.中间技术资料编制提交确认；6.交工技术资料编制上传；7.合同执行过程中的其他技术支持。</t>
  </si>
  <si>
    <t>熟练使用CREO、SolidWorks三维建模软件，CAD、CAXA制图软件；逻辑思维能力强，具有一定的严谨性。</t>
  </si>
  <si>
    <t>孟倩倩</t>
  </si>
  <si>
    <t>18742087670</t>
  </si>
  <si>
    <t>大杨集团有限责任公司</t>
  </si>
  <si>
    <t>1.负责工艺员工作，包括样品下单、入库、画系统款式图和工艺图，店面特殊定单的工艺制作及参考样品统调；2.单裁相关样卡及陈列道具的物料筹备、制作、配发相关工作，色卡系统维护相关工作；3.配合设计师做样品拍照、样品配发等工作；</t>
  </si>
  <si>
    <t>负责企业服装制版工作</t>
  </si>
  <si>
    <t>1.高中以上学历，从事过纺织品类相关专业者优先；2.熟悉时装制作工艺流程，具有一定的计算机操作能力；3.有1年以上相关工作经验者优先考虑，优秀大学生亦可。</t>
  </si>
  <si>
    <t>1.根据品牌战略目标，构建品牌线上推广营销体系；2.锁定以抖音为载体的短视频及直播赛道；3.优质运营其他线上获客渠道，提升各渠道及账号曝光量、转化量；4.负责线上运营数据分析及市场调研。</t>
  </si>
  <si>
    <t>1.本科及以上学历，线上平台3年以上运营及管理经验；2.具有线上整合内容营销与品牌推广经验，擅长各个线上流量渠道内容运营；3.有服装类目工作经验，有短视频运营，抖音直播运营或线上平台管理经验者优先。</t>
  </si>
  <si>
    <t>1.负责前端系统开发工作；2.根据用户的需求，制定可行的前端技术解决方案；3.基于JAVAScript框架的应用和项目开发；</t>
  </si>
  <si>
    <t>1.计算机及相关专业本科及以上学历，3年以上实际开发经验。2.熟悉Html、JavaScript、WebGL、CSS、Ajax等web前端技术。</t>
  </si>
  <si>
    <t>服装3D建模</t>
  </si>
  <si>
    <t>1.本科学历，服装或计算机专业应届毕业生；2.具备基础的3D等计算机理论和开发技能。</t>
  </si>
  <si>
    <t>东北特殊钢集团股份有限公司</t>
  </si>
  <si>
    <t>操作工（冶炼准备工、设备主控、钢材精整工、装卸工、特种车司机、天车工等）</t>
  </si>
  <si>
    <t>能够按照冶炼工艺要求和操作规程生产</t>
  </si>
  <si>
    <t>何乃鹏</t>
  </si>
  <si>
    <t>13898409945</t>
  </si>
  <si>
    <t>锻造工、锻压工、轧钢工、加热工。</t>
  </si>
  <si>
    <t>掌握钢铁锻造锻压、钢材成型基本知识；能够按照操作规程和工艺要求完成生产任务。</t>
  </si>
  <si>
    <t>炼铁工、炼钢工、铸锭工</t>
  </si>
  <si>
    <t>掌握炼钢炼铁基本知识；能够按照操作规程完成生产任务</t>
  </si>
  <si>
    <t>电气设备维护、检修。</t>
  </si>
  <si>
    <t>掌握单位设备性能，掌握单位生产工艺流程；具备分析、判断和排除故障能力；能够完成电气设备点检、抢修等工作。</t>
  </si>
  <si>
    <t>设备点检、设备维护。</t>
  </si>
  <si>
    <t>掌握单位设备性能，掌握单位生产工艺概括；具备设备使用、维护、检修规程的起草能力；能够完成机械设备的点检、事故处理等能力。</t>
  </si>
  <si>
    <t>钢材成型热处理</t>
  </si>
  <si>
    <t>熟悉钢材成型热处理基本知识；掌握钢铁冶炼基本知识；熟悉钢材成型热处理工艺。</t>
  </si>
  <si>
    <t>钢铁锻造锻压、钢材成型</t>
  </si>
  <si>
    <t>具备钢铁成型、钢铁锻造锻压工作的能力；熟悉钢铁锻压、钢材成型基本知识</t>
  </si>
  <si>
    <t>钢铁冶炼、钢材成型、钢铁热处理</t>
  </si>
  <si>
    <t>具备炼钢、炼铁生产管理的能力；熟悉冶炼工业；熟悉炼钢炼铁基本知识</t>
  </si>
  <si>
    <t>都市发展设计集团有限公司</t>
  </si>
  <si>
    <t>土地规划师</t>
  </si>
  <si>
    <t>五年以上土地规划专业工作，中级以上职称。</t>
  </si>
  <si>
    <t>王晓丹</t>
  </si>
  <si>
    <t>0411-39662533</t>
  </si>
  <si>
    <t>格罗贝斯大数据（大连）有限公司</t>
  </si>
  <si>
    <t>计算机</t>
  </si>
  <si>
    <t>郭瑾</t>
  </si>
  <si>
    <t>15382225322</t>
  </si>
  <si>
    <t>海天国华（大连）精工机械有限公司</t>
  </si>
  <si>
    <t>卧式加工中心的操作</t>
  </si>
  <si>
    <t>能看懂图纸，有五年卧加操作经验，中专以上学历。</t>
  </si>
  <si>
    <t>唐向妹</t>
  </si>
  <si>
    <t>0411-39923707</t>
  </si>
  <si>
    <t>翰昂汽车零部件（大连）有限公司</t>
  </si>
  <si>
    <t>1.生产线运营管理2.生产过程品质管理3.生产过程成本节约及改善4.设备管理维修及其维护保养5.生产工艺持续性改善</t>
  </si>
  <si>
    <t>1.正规院校本科及以上学历2.机械、自动化等相关理工类专业3.1年及以上外资汽车制造业相关工作经验4.英语CET-4以上，听说读写熟练5.具备强烈的责任心以及优秀的组织沟通能力6.熟练使用office软件</t>
  </si>
  <si>
    <t>吴文霞</t>
  </si>
  <si>
    <t>0411-87339000</t>
  </si>
  <si>
    <t>1.过程生产线品质控制；2.过程持续改善；3.项目开发过程中质量问题跟踪及验证；4.应对客户投诉，跟踪问题点改善进展，提交改善报告；5.供应商问题投诉，协助跟踪进展情况。</t>
  </si>
  <si>
    <t>1.正规院校本科及以上学历；2.机械、自动化、电子等相关理工类专业；3.英语CET-4以上，听说读写流利；4.5年及以上外资汽车制造业质量管理工作经验；5.熟悉APQP及PPAP流程和IATF16949相关规定；6.具备强烈的责任心以及优秀的组织沟通能力；7.会韩语者优先考虑。</t>
  </si>
  <si>
    <t>负责新项目的开发及管理，从项目启动到正式投产的相关事项。</t>
  </si>
  <si>
    <t>1.正规院校本科及以上学历；2.3年及以上外资汽车制造业零部件项目开发工作经验；3.熟悉APQP及PPAP流程和IATF16949相关规定；4.英语CET-4以上，听说读写流利；5.具备强烈的责任心以及优秀的组织沟通能力；6.具备空调系统及零部件开发经验者优先考虑。</t>
  </si>
  <si>
    <t>1.客户库存和生产跟踪；2.运输和销售计划的制定；3.出库库存管理；4.跟踪出货情况；5.计费(物流和销售)；6.AR管理；7.出口清关相关；8.管理运输和第三方仓库；9.交付绩效管理；10.OBS管理；11.SAP操作与维护。</t>
  </si>
  <si>
    <t>1.正规院校本科及以上学历；2.物流或理工类相关专业；3.英语CET-4以上，听说读写流利；4.具备强烈的责任心以及优秀的组织沟通能力；5.3年及以上外资汽车制造业客户物流工作经验；6.熟练使用office软件；7.会韩语者优先考虑。</t>
  </si>
  <si>
    <t>浩乐泛（大连）照明制品有限公司</t>
  </si>
  <si>
    <t>负责IATF16949质量体系的维持和改进；负责应对客户和第三方审核并跟踪整改；负责日常和阶段性内部审计；负责文件和记录发放回收管理；负责设备/过程能力验证确认；负责控制计划/FMEA的评审和管理；负责计量器具的校准和检定；完成上级指派的其他任务。</t>
  </si>
  <si>
    <t>熟悉IATF16949-2016和ISO9001-2015质量体系要求；IATF16949：2016内审员证书；英语读写熟练；具有一定的培训能力。</t>
  </si>
  <si>
    <t>于晓萃</t>
  </si>
  <si>
    <t>13940840112</t>
  </si>
  <si>
    <t>1.负责开发客户资源，寻找潜在客户，完成销售目标；2.签订销售合同，指导、协调、审核与销售服务有关的账目和记录，协调运输等事务；3.解决客户就销售和服务提出的投诉；</t>
  </si>
  <si>
    <t>1.本科及以上学历；2.有外企销售工程师经历者优先；3.具备市场信息分析整理能力；具备市场经验和敏感的市场观察力，分析力；4.独立工作能力和团队合作精神；5.工作细致、认真负责，具有敬业精神；6.英文熟练。</t>
  </si>
  <si>
    <t>华畅科技（大连）股份有限公司</t>
  </si>
  <si>
    <t>从事嵌入式车载软件开发工作</t>
  </si>
  <si>
    <t>理工科相关专业即可</t>
  </si>
  <si>
    <t>13134268576</t>
  </si>
  <si>
    <t>华创重工工业（大连）有限公司</t>
  </si>
  <si>
    <t>技术部门从事物料破碎及搬运设备系统的设计研发工作，为用户提供技术服务，解决用户实际难点问题；投标技术资料、数据提供；技术指导及培训。</t>
  </si>
  <si>
    <t>机械制造及其自动化等机械相关专业毕业；5年以上矿山机械设计研发经验；中级以上职称；有带领研发、设计团队或者学科带头人经验者优先。</t>
  </si>
  <si>
    <t>霍兴福</t>
  </si>
  <si>
    <t>华丰家具集团有限公司</t>
  </si>
  <si>
    <t>现场机械操作手等</t>
  </si>
  <si>
    <t>能熟练操作设备即可</t>
  </si>
  <si>
    <t>孙杰</t>
  </si>
  <si>
    <t>0411-89702688</t>
  </si>
  <si>
    <t>华利保温建材（大连）有限公司</t>
  </si>
  <si>
    <t>负责看管和操作编程好的设备</t>
  </si>
  <si>
    <t>男，机械相关专业，能适应两班倒。</t>
  </si>
  <si>
    <t>孟霞</t>
  </si>
  <si>
    <t>13478779416</t>
  </si>
  <si>
    <t>华录光存储研究院（大连）有限公司</t>
  </si>
  <si>
    <t>1.精通C/C++开发语言和开发技能；2.熟悉后端开发，有完整项目开发经验；3.熟练使用MySQL、PostgreSQL、MongoDB等数据库一种或多种；4.熟悉网络编程优先；5.有很强分析和解决复杂问题的能力，有较好的沟通表达能力，有强烈的责任心。</t>
  </si>
  <si>
    <t>刘英杰</t>
  </si>
  <si>
    <t>0411-65801070</t>
  </si>
  <si>
    <t>有IT产品或存储产品的销售经验，有磁带库和蓝光产品销售成功经历者优先；熟悉IT技术，有价值营销能力；熟悉客户开拓，项目跟进流程，熟悉服务器、存储行业；有可信的渠道开拓或项目开拓成功案例优先考虑；熟悉市场内行业信息化建设发展情况及竞争格局。</t>
  </si>
  <si>
    <t>华泰万象科技（大连）有限公司</t>
  </si>
  <si>
    <t>有性能调优经验，分库分表等。了解JVM，有过JVM调优经验。有B2B或B2C项目经验，SaaS项目经验熟悉主流中间件：MQ、Redis、nacos熟悉分布式技术，分布式架构，有高并发处理经验</t>
  </si>
  <si>
    <t>刘立焕</t>
  </si>
  <si>
    <t>13478930763</t>
  </si>
  <si>
    <t>有技术开发功底，至少3年以上项目全生命周期管理经验。</t>
  </si>
  <si>
    <t>华宇（大连）信息服务有限公司</t>
  </si>
  <si>
    <t>1.进行软件需求分析、系统设计、系统开发、系统联调；2.根据公司开发规范，编写相应的开发文档；3.与测试工程师完成系统测试及完善工作。</t>
  </si>
  <si>
    <t>1.计算机或相关专业，本科或以上学历；2.热爱软件开发工作，熟悉软件编程理论、实践和工具，具备数据库设计、应用开发方面的知识；3.认真、勤奋、有责任心，沟通能力强，良好的协作精神，能承受一定的工作压力。</t>
  </si>
  <si>
    <t>于开波</t>
  </si>
  <si>
    <t>13478533623</t>
  </si>
  <si>
    <t>健思软件（大连）有限公司</t>
  </si>
  <si>
    <t>开发语言基础扎实，思维灵活，应变能力强，有日语基础。</t>
  </si>
  <si>
    <t>李海凤</t>
  </si>
  <si>
    <t>0411-84767910</t>
  </si>
  <si>
    <t>科兴（大连）疫苗技术有限公司</t>
  </si>
  <si>
    <t>在集团法务统一管理下，处理大连公司的日常法律事务（包括日常合同和法律文件的审阅、法律培训），支持集团法务在大连开展相关工作。</t>
  </si>
  <si>
    <t>1.良好的英文工作能力；2.拥有中华人民共和国律师资格或通过司法考试；3.有生产制造业企业2年以上经验，至少三年以上外资企业公司法务2年以上相关经验，或具有集团化公司法务工作经验，可以独立处理各类日常业务合同。</t>
  </si>
  <si>
    <t>李姣雪</t>
  </si>
  <si>
    <t>15140394944</t>
  </si>
  <si>
    <t>利勃海尔机械（大连）有限公司</t>
  </si>
  <si>
    <t>1.监督装配流程以达成生产目标；2.发现生产线中存在的问题并提出解决方法；3.提高生产效率；4.协调保养设备及工具。</t>
  </si>
  <si>
    <t>1.拥有丰富的机械、电子或液压知识；2.良好的交流和沟通技巧；3.优秀的领导能力；4.熟练应用微软及CAD软件；5.熟悉ERP系统。</t>
  </si>
  <si>
    <t>徐佳迪</t>
  </si>
  <si>
    <t>0411-87937922</t>
  </si>
  <si>
    <t>利优比压铸（大连）有限公司</t>
  </si>
  <si>
    <t>1.产品工艺流程；2.铸造产品的品质改善；3.X射线。</t>
  </si>
  <si>
    <t>1.大专以上学历；2.理工科；3.有铸造相关经验。</t>
  </si>
  <si>
    <t>刘桂松</t>
  </si>
  <si>
    <t>13804959822</t>
  </si>
  <si>
    <t>使用3D专业软件进行压铸模具设计出图</t>
  </si>
  <si>
    <t>1.熟悉三角画图，识图能力强；2.电脑操作熟练；3.机械/模具相关专业；4.有编程经验者优先；5.熟悉三维软件UG(NX)；6.有设计项目管理经验优先。</t>
  </si>
  <si>
    <t>1.制定产品机加工艺技术方案2.参与机加工艺技术方案评审3.参与新增机加设备设施的选型与技术对接4.参与新增机加设备的验收5.参与机加工艺、工装、刀具方案制定6.负责机加产品现场试制和首件鉴定技术全部工作。</t>
  </si>
  <si>
    <t>1.理工科、机电、数控机床相关专业；2.熟悉铝制品机械加工及工艺知识，了解加工设备和刀具；3.有加工业务的成本评估、加工工艺策划与项目加工执行经验优先；4.熟练使用电脑办公软件；5.会日语者优先。</t>
  </si>
  <si>
    <t>辽宁博奥晶典启衡颐加生物工程有限公司</t>
  </si>
  <si>
    <t>细胞分离培养及样本检测</t>
  </si>
  <si>
    <t>1.踏实负责认真好学；2.具备良好的沟通和团队协作能力；3.生物科学与医疗相关专业；4.本科及以上学历，男女不限。</t>
  </si>
  <si>
    <t>魏超</t>
  </si>
  <si>
    <t>13130463335</t>
  </si>
  <si>
    <t>辽宁红沿河核电有限公司</t>
  </si>
  <si>
    <t>从事核电站运行或维修工作</t>
  </si>
  <si>
    <t>符合中国广核集团任职及相关法规要求</t>
  </si>
  <si>
    <t>高敬中</t>
  </si>
  <si>
    <t>0411-82348286</t>
  </si>
  <si>
    <t>从事核电站运行或维修相关工作</t>
  </si>
  <si>
    <t>符合中国广核集团、相关法规任职要求。</t>
  </si>
  <si>
    <t>辽宁民康制药有限公司</t>
  </si>
  <si>
    <t>1.熟练掌握紫外、液相等检验仪器使用，具有较强的分析解决问题的能力；2.对原始记录、台账填写及时、完整、清晰，确保数据可靠性要求；3.认真做好分管仪器的使用和维护保养工作；4.具备良好的沟通能力、团队合作能力。</t>
  </si>
  <si>
    <t>1.本科以上学历，药学相关专业（研究生优先，英语6级优先）；2.具有制剂方面项目管理从业经验优先；3.了解GMP管理和注册要求；4.良好的谈判能力、沟通协调能力、抗压能力。</t>
  </si>
  <si>
    <t>李晓宇</t>
  </si>
  <si>
    <t>15142418302</t>
  </si>
  <si>
    <t>辽宁万博科技发展有限公司</t>
  </si>
  <si>
    <t>PLC软件编程，设备调试。</t>
  </si>
  <si>
    <t>有事业心，熟练掌控软件编程。</t>
  </si>
  <si>
    <t>于新人</t>
  </si>
  <si>
    <t>0411-82282331</t>
  </si>
  <si>
    <t>辽宁中电瑞博通信工程有限公司</t>
  </si>
  <si>
    <t>辽宁中舟得水环保科技有限公司</t>
  </si>
  <si>
    <t>1.负责污水处理项目现场施工的组织和实施；2.参与项目施工方案等资料的编制；3.负责项目过程中与业主、监理、设计单位及各分包单位沟通协调；4.项目实施全过程管理；5.组织编制项目资料，按时交付资料并完成归档；6.项目售后服务及领导安排的其他工作。</t>
  </si>
  <si>
    <t>1.具有3年以上污水处理及回用项目管理经验，环境、给排水等相关专业；2.熟悉相关法律法规及项目管理流程，能够独立完成项目实施过程管理；3.了解污水处理等工艺，熟练使用AutoCAD等软件；4.具有良好的沟通协调能力，能适应出差；5.身体健康，诚实守信。</t>
  </si>
  <si>
    <t>刘美娜</t>
  </si>
  <si>
    <t>15840611210</t>
  </si>
  <si>
    <t>1.了解和熟悉运营污水处理流程，协助项目负责人完成各项工作；2.需要以轮岗的形式，处理、维护厂区运营事宜；3.积极完成上级领导安排的其他工作，并定期汇报工作情况。</t>
  </si>
  <si>
    <t>1.具有水处理现场调试、运维经验优先；2.熟练操作Office办公软件；3.勤奋吃苦，人品好，肯钻研学习，适应出差，能够适厂区的工作环境；</t>
  </si>
  <si>
    <t>林德加氢站设备（大连）有限公司</t>
  </si>
  <si>
    <t>机床行业或装配汽车行业的调试工程师，具备自动化、电气背景。</t>
  </si>
  <si>
    <t>了解或能够在维护和调试过程中学习PLC系统控制设备。熟练使用基本Office办公软件进行组织沟通。具有高压燃气管道系统建设和维护经验。具有安全生产许可证的经验。有在易燃气体(爆炸性气体)附近工作的经验。具有高压锥管和螺纹管件经验。</t>
  </si>
  <si>
    <t>0411-39541301</t>
  </si>
  <si>
    <t>洺源科技（大连）有限公司</t>
  </si>
  <si>
    <t>负责根据控制硬件完成底层软件编写；负责搭建自动代码生成的基本模块；负责完基本模块测试，编制测试报告；负责嵌入式系统开发；负责组织ISO26262相关标准实施。</t>
  </si>
  <si>
    <t>大学本科及以上学历，计算机相关专业；具有较强的逻辑分析能力和学习能力，具有较强的独立分析和问题解决能力；具备嵌入式软件开发或熟悉CodeWarrior、C、Python（派森）、simulink、RTOS者优先。</t>
  </si>
  <si>
    <t>李美津</t>
  </si>
  <si>
    <t>13942248589</t>
  </si>
  <si>
    <t>1.负责大数据平台的二次开发、实施、维护工作（包括集群规划、部署、扩容、监控、系统优化等）；2.硬件与软件的数据采集传输，平台数据的可视化展现分析。</t>
  </si>
  <si>
    <t>本科及以上学历；熟悉存储过程、视图、SQL语言、能够独立编写符合规范的数据库代码，具备实际使用经验；熟悉Linux系统，熟悉常用命令，具有开发、部署、调优等经验；具备java编程。</t>
  </si>
  <si>
    <t>莫利诺特（大连）船舶用品有限公司</t>
  </si>
  <si>
    <t>1.负责新项目的前期技术分析及BOM、工艺流程；2.参加新产品开发项目组，并负责新项目开发过程中的工艺开发工作，协助项目经理制定项目总体进度；3.参与原材料、外协件开发，与外协厂签订技术协议，并负责原材料和外协零件的首批认可工作。</t>
  </si>
  <si>
    <t>1.海洋工程或机械相关专业毕业；2.本科及以上学历；3.英语可作为工作语言。</t>
  </si>
  <si>
    <t>宋燕军</t>
  </si>
  <si>
    <t>13898670520</t>
  </si>
  <si>
    <t>品川精密电镀（大连）有限公司</t>
  </si>
  <si>
    <t>电镀工相关操作</t>
  </si>
  <si>
    <t>能从事电镀相关工作，适应倒班者优先。</t>
  </si>
  <si>
    <t>刘美荣</t>
  </si>
  <si>
    <t>0411-87513913</t>
  </si>
  <si>
    <t>电镀药液分析</t>
  </si>
  <si>
    <t>从事相关化工工作2年以上，化工相关专业毕业。</t>
  </si>
  <si>
    <t>工件表面喷涂</t>
  </si>
  <si>
    <t>有工件表面喷涂工作经验</t>
  </si>
  <si>
    <t>日新科宇汽车用品（大连）有限公司</t>
  </si>
  <si>
    <t>负责汽车项目量产前的项目管理工作</t>
  </si>
  <si>
    <t>1.具有丰富的汽车内饰项目开发经验。2.熟悉五大工具（APQP、FMEA、SPC、MSA、PPAP）3.熟悉部分主机厂和一级供应商的开发流程4.能够独立控制并完成项目期间所涉及的各项资料。5.具备3D软件操作能力。6.日语或英语熟练，能够与客户无障碍交流。</t>
  </si>
  <si>
    <t>梁薇薇</t>
  </si>
  <si>
    <t>13478957134</t>
  </si>
  <si>
    <t>负责公司前期质量QE或客户质量</t>
  </si>
  <si>
    <t>1.熟悉五大工具（APQP、FMEA、SPC、MSA、PPAP）；2.熟练应用QC7种工具，FTA，5WHY分析等方法及回归分析，分散分析等统计方法；3.熟练操作QV，三次元，工具显微镜等测量设备；4.熟悉注塑成形、INS、IML、IMD、涂装等制造工艺。</t>
  </si>
  <si>
    <t>锐驰恩科技（大连）有限公司</t>
  </si>
  <si>
    <t>1.协助公司销售团队完成与甲方的技术交流，收集技术数据；2.编制项目技术协议、技术图纸等；3.参与项目施工，保证施工项目技术要求达标。</t>
  </si>
  <si>
    <t>1.工程、机械、热能、流体相关专业，本科以上学历；2.熟练掌握办公软件及制图软件；3.5年以上工作经验。</t>
  </si>
  <si>
    <t>郎丰楠</t>
  </si>
  <si>
    <t>13841171777</t>
  </si>
  <si>
    <t>三葉电器（大连）有限公司</t>
  </si>
  <si>
    <t>采购专员：1.采购资料准备，包含采购计划；2.供应商评估；3.采购价格管理，降价管理；4.供应商管理。</t>
  </si>
  <si>
    <t>1.熟练使用办公软件；2.能看懂图纸；3.社交能力强；4.会操作SAP系统；5.日语二级。</t>
  </si>
  <si>
    <t>孙清</t>
  </si>
  <si>
    <t>0411-87618667</t>
  </si>
  <si>
    <t>山崎马扎克机床（辽宁）有限公司</t>
  </si>
  <si>
    <t>1.负责完成工作地所在区域的销售业务，达成销售目标；2.负责开发新代理商、新客户；3.负责协调总公司、代理商和客户之间的关系；4.上级交办的其他工作。</t>
  </si>
  <si>
    <t>1.本科学历，机械、市场营销相关专业，英语4级；2.沟通能力强，可适应出差，能够进行市场开拓；3.爱岗敬业，有较好的职业操守。</t>
  </si>
  <si>
    <t>岳建春</t>
  </si>
  <si>
    <t>0411-87963565</t>
  </si>
  <si>
    <t>1.工艺方案编制、技术交流；2.售前试切、验收试切、展会演示切削；3.交钥匙项目的实施。</t>
  </si>
  <si>
    <t>1.本科学历，英语4级；2.热爱机械行业；3.机械相关专业。</t>
  </si>
  <si>
    <t>山下钓具（大连）有限公司</t>
  </si>
  <si>
    <t>根据实际生产需求，进行生产模具的改装和创新。</t>
  </si>
  <si>
    <t>年龄35--40周岁，有生产机器维修工作经验3年以上，擅长进行机器研究创新，特别在生产模具的改造创新方面，有自己独特的建议和想法，能够独立根据生产发展需求改装或研发新器具。</t>
  </si>
  <si>
    <t>张德斌</t>
  </si>
  <si>
    <t>0411-86482002</t>
  </si>
  <si>
    <t>根据生产计划，进行生产跟进，主要包括人员调配、日常生产技术问题解决、员工工作积极性调动、培养优秀人才、和各生产部门协调沟通、承接上级安排的各项工作要求。</t>
  </si>
  <si>
    <t>女性，30至40周岁，专科以上学历，会电脑操作，已婚，具备生产行业车间现场管理经验，根据生产计划合理安排生产进度，能够及时发现问题决问题，良好的沟通表达和语言组织能力。有经验者可适当放宽年龄限制，懂简单日语者更优。</t>
  </si>
  <si>
    <t>舒勒（大连）锻压机械有限公司</t>
  </si>
  <si>
    <t>能够按照电缆连接图及布线图独立工作；能够识别简单的连接错误并消除；必须了解触点连接工作；必须熟悉电缆桥架和电缆线铺设工作</t>
  </si>
  <si>
    <t>需具有电工证；电气相关专业；或者有相关领域工作经验；设备装配经验优先；能看懂装配图纸</t>
  </si>
  <si>
    <t>李雪</t>
  </si>
  <si>
    <t>0411-87124089</t>
  </si>
  <si>
    <t>能够按照管路布局装配管路；必须具有装配直径6毫米至38毫米管道的经验；需熟悉管路连接部件、卡套式接头及扩口式管接头以及英制螺纹管套；具有电焊或者WIG焊接的经验，参加过管道焊接考试优先；需能够进行10毫米口径多处弯管工作能力。</t>
  </si>
  <si>
    <t>机械专业，或者有相关领域工作经验；设备装配经验优先；</t>
  </si>
  <si>
    <t>能够读懂装配图，了解工作步骤和要求；掌握基础机械知识；了解液压技术，最好能够读懂和理解液压装配图。</t>
  </si>
  <si>
    <t>机械专业或者有相关领域工作经验；设备装配经验优先；能够看懂装配指导或者图纸；</t>
  </si>
  <si>
    <t>1.新设备调试和陪产；2.压力机及重型机械的维修；3.对已安装的压力机进行检测/调试，故障排除并且解决问题；4.对销售人员进行技术支持；5.客户现场的生产支持；6.客户培训工作的实施</t>
  </si>
  <si>
    <t>1.电气工程、自动化工程专业统招本科及以上学历或同等资质；2.了解掌握西门子Step7和TIA，Beckhoff，TwinCat以及驱动系统和伺服技术等技术；3.英语四级及以上，英语听说读写能力（德语优先）4.可接受弹性工作及长期出差。</t>
  </si>
  <si>
    <t>松下冷链（大连）有限公司</t>
  </si>
  <si>
    <t>1.负责冷冻冷藏冰柜的结构和制冷系统相关设计工作；2.负责完成相关试验测试，出具试验报告并分析处理试验过程中出现的问题；3.新材料、新技术、新工艺的制冷方面的研究应用；4.针对产品市场问题提供售前、售后技术支持。</t>
  </si>
  <si>
    <t>本科毕业，会制图软件，电气、自动化等相关专业，应届生也欢迎；思维敏捷、沟通良好、抗压能力强；有责任心，工作积极努力，有创新意识、有团队合作精神。</t>
  </si>
  <si>
    <t>刘晓婷</t>
  </si>
  <si>
    <t>0411-87305421</t>
  </si>
  <si>
    <t>天邦膜技术国家工程研究中心有限责任公司</t>
  </si>
  <si>
    <t>技术员：根据生产计划协助车间主任完成生产工作。</t>
  </si>
  <si>
    <t>身体健康，机械或化工相关专业。</t>
  </si>
  <si>
    <t>李季</t>
  </si>
  <si>
    <t>0411-84797255</t>
  </si>
  <si>
    <t>1.负责工艺设计、工艺设备选型与管道设计，指定采购计划；2.负责工艺管道、设备安装技术指导与施工质量管理控制，以及现场调试和技术服务工作；3.负责完成本专业交工文件的整理（成册/成卷)；4.配合其他专业、其他部门的工作及领导交办的各项工作。</t>
  </si>
  <si>
    <t>熟悉工艺管道设计及压力容器相关规定；熟练使用Autocad、office等办公软件；沟通能力和团队合作能力较好，工作踏实，学习能力强；有石油、石化或化工行业项目设计及施工管理经验者优先；能适应中、短期出差；条件优秀的应届毕业生也可。</t>
  </si>
  <si>
    <t>1.负责所辖区域的产品销售任务；2.开拓新市场，发展新客户；3.维护及增进已有客户关系；4.完成部分技术支持工作，与客户进行技术交流；5.收集市场和行业信息。</t>
  </si>
  <si>
    <t>悉石油化工、煤化工行业技术市场，有相应产品销售经验，了解主流行业技术；具备较强的客户沟通能力和较高的商务处理能力，具有良好的团队协作精神；学习能力强，有挑战精神。有销售工程师或设计院工作经验者优先；能适应中、短期出差。</t>
  </si>
  <si>
    <t>天盾山轮工业（大连）有限公司</t>
  </si>
  <si>
    <t>机械制图</t>
  </si>
  <si>
    <t>能够CAD制图</t>
  </si>
  <si>
    <t>谭蕾</t>
  </si>
  <si>
    <t>13898606398</t>
  </si>
  <si>
    <t>瓦房店阿科比轴承有限公司</t>
  </si>
  <si>
    <t>负责辅助管理部长进行各项工作，采购内勤工作，档案管理工作，公司体系运行内审工作等。</t>
  </si>
  <si>
    <t>宋文城</t>
  </si>
  <si>
    <t>15542535249</t>
  </si>
  <si>
    <t>质量工程师，从事轴承生产过程中的各项质量控制工作。</t>
  </si>
  <si>
    <t>工艺过程工程师，质量检测工程师，理化工程师等。</t>
  </si>
  <si>
    <t>本科学历，专业为机械类，信息化类和材料类均可，可以重头师徒制培养。</t>
  </si>
  <si>
    <t>瓦房店第二防爆电器制造有限公司</t>
  </si>
  <si>
    <t>嵌入式软硬件工程师</t>
  </si>
  <si>
    <t>能够独立完成嵌入式硬件的设计和软件的编写</t>
  </si>
  <si>
    <t>刘德铭</t>
  </si>
  <si>
    <t>设计人员</t>
  </si>
  <si>
    <t>独立完成产品、部件方案设计和创新项目方案。</t>
  </si>
  <si>
    <t>瓦房店富达石灰石加工有限公司</t>
  </si>
  <si>
    <t>确保销售指标完成，维护公司利益。</t>
  </si>
  <si>
    <t>诚实、认真、口齿清楚、表达能力强，逻辑思维强，应变能力好。</t>
  </si>
  <si>
    <t>李玉楠</t>
  </si>
  <si>
    <t>0411-85226668</t>
  </si>
  <si>
    <t>瓦房店金蝶科技有限公司</t>
  </si>
  <si>
    <t>软件的销售工作</t>
  </si>
  <si>
    <t>15841138890</t>
  </si>
  <si>
    <t>瓦房店金峰轴承制造有限公司</t>
  </si>
  <si>
    <t>懂电气知识</t>
  </si>
  <si>
    <t>1.懂机械制造知识；2.有制造业工作经验。</t>
  </si>
  <si>
    <t>冷雪</t>
  </si>
  <si>
    <t>15382180890</t>
  </si>
  <si>
    <t>懂机械维修、机床改造。</t>
  </si>
  <si>
    <t>1.懂机械制造知识2.有制造业工作经验</t>
  </si>
  <si>
    <t>轴承销售人才</t>
  </si>
  <si>
    <t>1.有工业品销售经验2.沟通能力强3.情商高4.务实、吃苦耐劳5.年龄40岁以下</t>
  </si>
  <si>
    <t>瓦房店矿山机械轴承制造有限公司</t>
  </si>
  <si>
    <t>数控操作者</t>
  </si>
  <si>
    <t>能操作数控车床磨床</t>
  </si>
  <si>
    <t>于敏</t>
  </si>
  <si>
    <t>13591179773</t>
  </si>
  <si>
    <t>瓦房店龙城肉食品加工有限公司</t>
  </si>
  <si>
    <t>协助设备安装调试</t>
  </si>
  <si>
    <t>有机械加工者优先</t>
  </si>
  <si>
    <t>l李杰</t>
  </si>
  <si>
    <t>18940961955</t>
  </si>
  <si>
    <t>销售内勤负责开检疫</t>
  </si>
  <si>
    <t>熟练掌握办公软件</t>
  </si>
  <si>
    <t>瓦房店荣健石灰石加工有限公司</t>
  </si>
  <si>
    <t>制定销售计划，确定销售政策，设计销售模式。</t>
  </si>
  <si>
    <t>岗位素质：诚实、认真，口齿清晰，表达能力强，有责任心，随机应变能力好。</t>
  </si>
  <si>
    <t>15241106372</t>
  </si>
  <si>
    <t>瓦房店市永宁机械厂</t>
  </si>
  <si>
    <t>冻得铆焊技术</t>
  </si>
  <si>
    <t>月休4天</t>
  </si>
  <si>
    <t>林林</t>
  </si>
  <si>
    <t>13804083272</t>
  </si>
  <si>
    <t>瓦房店太镨轴承制造有限公司</t>
  </si>
  <si>
    <t>计算机制造人员</t>
  </si>
  <si>
    <t>数控自动化机械设备操作</t>
  </si>
  <si>
    <t>独立操作编程</t>
  </si>
  <si>
    <t>孙功县</t>
  </si>
  <si>
    <t>15724531999</t>
  </si>
  <si>
    <t>瓦房店威远滚动体制造有限公司</t>
  </si>
  <si>
    <t>负责安全技术装置、气防器材、消防器材的培训和管理。深入现场坚持日常安全生产检查，发现隐患及时督促整改，制止违章违纪行为。参加各类安全事故的调查处理，并提出防范措施，负责统计上报。</t>
  </si>
  <si>
    <t>1.大专以上学历，环境工程等相关专业。2.有相关企业环保安全工作管理经验。3.熟悉环境保护等相关法律法规。4.熟悉企业环境保护规范化管理。</t>
  </si>
  <si>
    <t>杨立彬</t>
  </si>
  <si>
    <t>15140372593</t>
  </si>
  <si>
    <t>瓦房店冶金轴承集团有限公司</t>
  </si>
  <si>
    <t>熟悉机床操作流程，加工制造产品时提出相对的生产工艺要求，能绘制出电气原理图出来并不断完善，能解决轴承使用过程中出现的有关问题及设备维修。</t>
  </si>
  <si>
    <t>大学本科学历及以上，电气自动化专业，可学徒，相关电脑知识熟练。</t>
  </si>
  <si>
    <t>王艺博</t>
  </si>
  <si>
    <t>瓦房店永兴矿业有限公司</t>
  </si>
  <si>
    <t>矿产开发管理的根本任务和主要职能一、矿产开发管理的根本任务维护矿产资源的国家所有权促进矿产资源合理开发利用和保护实现矿产开发与生态环境的良性循环。</t>
  </si>
  <si>
    <t>农业水土工程</t>
  </si>
  <si>
    <t>瓦房店中矿冶金轴承制造有限公司</t>
  </si>
  <si>
    <t>负责新老客户的维护与开发，底薪+提成，一经录用，三个月后公司交五险。</t>
  </si>
  <si>
    <t>思维活跃，口齿伶俐，懂轴承制造流程，能适应长期出差，有轴承销售经验者优先。</t>
  </si>
  <si>
    <t>孙会计</t>
  </si>
  <si>
    <t>0411-85575767</t>
  </si>
  <si>
    <t>瓦房店轴承动力有限责任公司</t>
  </si>
  <si>
    <t>高低压电气工程施工</t>
  </si>
  <si>
    <t>宋东</t>
  </si>
  <si>
    <t>13604098289</t>
  </si>
  <si>
    <t>瓦房店轴承股份有限公司</t>
  </si>
  <si>
    <t>组织产品科研项目立项攻关及制定、贯彻轴承产品技术标准和相关技术文件等。</t>
  </si>
  <si>
    <t>211及以上院校，全日制国家统招本科生、研究生或博士生，在校期间无违纪处分记录；CET4级以上，综合素质较高；形象气质良好，性格开朗，思维敏捷，身心健康，语言表达能力和沟通能力较强；学习成绩优异，在校期间表现良好。</t>
  </si>
  <si>
    <t>50000元以上</t>
  </si>
  <si>
    <t>张昭</t>
  </si>
  <si>
    <t>18098896512</t>
  </si>
  <si>
    <t>瓦房店轴承集团风电轴承有限责任公司</t>
  </si>
  <si>
    <t>1.负责责任区域设备的巡回检查，排除故障和隐患；2.负责根据维修主管派工，对责任设备进行维修，保证设备的维修质量；3.负责按规定日期点检、检查设备润滑情况；4.严格执行操作规程，做到安全生产，不违规操作，避免伤害。</t>
  </si>
  <si>
    <t>1.男性，40岁以下，身体适应倒班作业；2.品行良好，身体健康，具有敬业精神和良好的团队意识；3.大专以上文化，有机械行业数控设备维修工作经历；4.有实际工作经验并且技术水平高者可适当放宽条件。</t>
  </si>
  <si>
    <t>牟春成</t>
  </si>
  <si>
    <t>13842655231</t>
  </si>
  <si>
    <t>1.负责安全、环保、职业健康制度建设、体系管理、管控项目的监管；2.负责安措和环措计划与执行；3.负责内外部EHS体系审核工作；4.负责特种设备和作业人员管理；5.负责制定安全管理制度和操作规程的拟制；6.负责对安全事件调查、分析和处理。</t>
  </si>
  <si>
    <t>1.大学专科以上学历，持有安全资格证或相关资质；2.熟悉机械行业安全生产管理，有3年以上机械行业安全管理工作经；3.熟悉国家、地方、行业有关安全生产政策法规；4.具有较强的语言文字表达能力和沟通协调能力；5.熟练使用常用办公软。</t>
  </si>
  <si>
    <t>1.负责新产品工艺设计及老产品工艺优化设计、校对及标准化工作；2.负责产品物料申请、BOM编制及工艺上传工作；3.负责新产品及更改产品零配件发放、更改、作废工作；4.负责新产品过程相关报告的编制、校对、发放工作。</t>
  </si>
  <si>
    <t>1.热爱企业，忠诚担当，工作严谨，敬业奉献；2.大学本科及以上学历，机械相关专业，有相关工作经验优先；3.具有较强的语言文字能力和沟通协调能力；4.能够熟练使用办公应用软件。</t>
  </si>
  <si>
    <t>瓦房店轴承集团精密传动轴承有限公司</t>
  </si>
  <si>
    <t>负责保证生产计划高效运行，管理协调上下工序原材料。</t>
  </si>
  <si>
    <t>35岁以下，熟练运动办公软件，身体健康，沟通能力好，抗压能力强，能适应弹性工作。</t>
  </si>
  <si>
    <t>王世颖</t>
  </si>
  <si>
    <t>17615147652</t>
  </si>
  <si>
    <t>瓦房店轴承集团特种精密轴承有限责任公司</t>
  </si>
  <si>
    <t>了解机械加工，熟知轴承行业基本知识，能够熟练运用电脑办公软件。</t>
  </si>
  <si>
    <t>具备良好的沟通能力，能够熟练运用电脑办公软件。</t>
  </si>
  <si>
    <t>曾宪慧</t>
  </si>
  <si>
    <t>13478729141</t>
  </si>
  <si>
    <t>瓦房店轴承集团有限责任公司</t>
  </si>
  <si>
    <t>负责协助销售部门对接客户，提供技术支持。</t>
  </si>
  <si>
    <t>全日制国家统招本科生，在校期间无违纪处分记录；CET4级以上，综合素质较高；形象气质良好，性格开朗，思维敏捷，身心健康，语言表达能力和沟通能力较强；学习成绩优异，在校期间表现良好。</t>
  </si>
  <si>
    <t>1.组织产品科研项目立项攻关及制定、贯彻轴承产品技术标准和相关技术文件等。</t>
  </si>
  <si>
    <t>瓦房店轴承精密锻压有限责任公司</t>
  </si>
  <si>
    <t>严格遵守工艺指导文件进行锻造加工保证产品质量完成，昼夜班计划和成本指标实现，完成领导交给各项任务。</t>
  </si>
  <si>
    <t>1.男性，35周岁及以下，大专及以上学历，身体健康；2.熟悉轴承、锻造加工相关知识；3.能适应倒班工作，吃苦耐劳，有经验者优先。</t>
  </si>
  <si>
    <t>杨奕婷</t>
  </si>
  <si>
    <t>15604285388</t>
  </si>
  <si>
    <t>网聚科技（大连）有限公司</t>
  </si>
  <si>
    <t>1.负责公司产品销售推广2.协助商务经理管理团队3.挖掘并开发客户</t>
  </si>
  <si>
    <t>马刚</t>
  </si>
  <si>
    <t>15542339988</t>
  </si>
  <si>
    <t>参与和负责产品后台设计与研发根据设计要求独立完成代码编写维护使用PHP语言进行项目功能性开发</t>
  </si>
  <si>
    <t>微神马科技（大连）有限公司</t>
  </si>
  <si>
    <t>1.负责公司网络及其设备的维护、管理、故障排除等日常工作；2.负责公司办公环境的软硬件和桌面系统的日常维护；3.负责网络机房基础设施的日常巡检、保养。</t>
  </si>
  <si>
    <t>1.有IT工作经验者或CCNA相关认证者优先；2.具备优秀的计算机软硬件知识，能独立完成Windows系操作系统安装、操作、配置、故障处理；3.具备计算机网络基础知识，对相关网络设备及综合布线有一定了解。</t>
  </si>
  <si>
    <t>边超</t>
  </si>
  <si>
    <t>15541169788</t>
  </si>
  <si>
    <t>新未来在线（大连）教育科技有限公司</t>
  </si>
  <si>
    <t>1.负责合作院校的关系建立、维护与拓展；2.配合部门领导制定合作院校的项目工作计划，制定招生策略；3.负责开展招生工作，包括项目宣讲、咨询答疑等工作；4.及时掌握合作院校相关动态，做好支持与服务工作；5.完成上级主管临时交办的其他工作。</t>
  </si>
  <si>
    <t>3年以上职业教育行业经验；具有一定的办公软件操作能力；具有良好的宣讲能力、沟通及分析能力，为人踏实；具有陌生客户拜访能力；具有较强的市场开拓能力、团队管理能力、人际沟通能力组织协调能力和敏锐的市场判断力，有较强责任心和团队合作精神。</t>
  </si>
  <si>
    <t>陈方芮</t>
  </si>
  <si>
    <t>0411-82537158</t>
  </si>
  <si>
    <t>星泓智造装备有限公司</t>
  </si>
  <si>
    <t>对公司产品过程中的工艺把控，根据客户需求设计产品生产图纸，并对热处理工艺改善及提高。</t>
  </si>
  <si>
    <t>了解热处理工艺，熟练制图软件。</t>
  </si>
  <si>
    <t>周莹</t>
  </si>
  <si>
    <t>0411-39255362</t>
  </si>
  <si>
    <t>金属材料工艺流程制定、热处理工艺改善</t>
  </si>
  <si>
    <t>了解热处理工艺流程，会使用制图软件等，大学本科及以上学历。</t>
  </si>
  <si>
    <t>延长中科（大连）能源科技股份有限公司</t>
  </si>
  <si>
    <t>工艺包编制和化工设备设计开发工作。</t>
  </si>
  <si>
    <t>本科及以上学历，3年以上石化设计院或工程公司设备专业工作经验，参与过大中型项目设计，担任过设计负责人的优先考虑。熟练掌握化工机械、压力容器标准规范、设计计算、选材要求和绘制工程图。</t>
  </si>
  <si>
    <t>于艳</t>
  </si>
  <si>
    <t>0411-84777101</t>
  </si>
  <si>
    <t>工艺包文件编制，自动控制方案设计及优化，安全联锁方案评估设计及优化，仪表选型。</t>
  </si>
  <si>
    <t>本科及以上学历，化工设计院或工程公司从事化工仪表自动化设计3年以上工作经验；有两套及以上工业装置仪表自动化设计经验；有国外工艺包转化详细设计经验者优先；熟练掌握化工仪表自动化设计规范、仪表、控制方案等。</t>
  </si>
  <si>
    <t>一重集团大连核电石化有限公司</t>
  </si>
  <si>
    <t>熟悉本岗位生产工艺流程，掌握本岗位存在的危险因素，严格执行安全生产规章制度和岗位操作规程，熟练掌握岗位安全操作技能和故障排除方法，按规定巡回检查。</t>
  </si>
  <si>
    <t>大学专科以上应届生</t>
  </si>
  <si>
    <t>龙海涛</t>
  </si>
  <si>
    <t>0411-39539519</t>
  </si>
  <si>
    <t>根据热处理岗位操作规程，上岗后先检查设备运行是否正常，工装、夹具是否完好，根据工艺要求，制定正确产品加工温度，时间和数量，生产要认真如实填写原始数据。</t>
  </si>
  <si>
    <t>易迪思（大连）教育发展有限公司</t>
  </si>
  <si>
    <t>1.日语专业（本科），日语N2以上，能够进行有效沟通与交流；2.计算机相关专业（本、专科），日语无要求；3.SAP各模块皆可，对口专业优先。</t>
  </si>
  <si>
    <t>王秋红</t>
  </si>
  <si>
    <t>英特工程仿真技术（大连）有限公司</t>
  </si>
  <si>
    <t>负责公司INTESIM系列软件产品的销售以及技术服务市场开拓。具备较好的沟通能力和市场开拓能力，能承受一定的工作压力，能适应经常出差。</t>
  </si>
  <si>
    <t>鄂雨婷</t>
  </si>
  <si>
    <t>15164040160</t>
  </si>
  <si>
    <t>热爱编程，至少能熟练掌握C、C++、Python、OpenGL编程，具备Qt或其他界面编程经验，有一定面向对象设计分析能力。</t>
  </si>
  <si>
    <t>优尼恩电机（大连）有限公司</t>
  </si>
  <si>
    <t>大专以上学历，理工科毕业，（电子、机械、机电一体化等专业优先），电子商务、营销相关亦可，须有驾照，底薪加提成！有过3年以上工业设备，机械产品，自动化装置，电阻焊接机等相关产品经验者优先。</t>
  </si>
  <si>
    <t>1.首先需具备个人诚实守信、勤奋上进、具有团队合作精神，善于挑战，愿意付出抗压能力强。有良好的客户服务意识，有责任心。2.反应敏捷、表达能力强，具有较强的沟通能力及交际技巧，具有亲和力；3.有电话销售工作经验者优先。</t>
  </si>
  <si>
    <t>13079817201</t>
  </si>
  <si>
    <t>雨生家具有限公司</t>
  </si>
  <si>
    <t>1.负责所在区域的业务渠道开发；2.负责所在区域的具体项目跟踪、落实。</t>
  </si>
  <si>
    <t>1.统招大专以上学历；2.十年以上办公家具或工程营销经验；3.需在任职区域有至少5年以上销售管理经历，并具有良好的客户资源和项目运营业绩；4.有医药、医疗器械销售经验优先考虑。</t>
  </si>
  <si>
    <t>郭洪波</t>
  </si>
  <si>
    <t>18241152187</t>
  </si>
  <si>
    <t>运当家（大连）国际物流有限公司</t>
  </si>
  <si>
    <t>企业信息平台，开发维护运营。信息收集整理，分析、运营，提供优化，改进方案。发展策略数据技术支持。</t>
  </si>
  <si>
    <t>系统分析与集成</t>
  </si>
  <si>
    <t>熟悉平台运营规则，精通大数据分析，精准执行方案，具备平台化管理思维及经验。</t>
  </si>
  <si>
    <t>堵贺军</t>
  </si>
  <si>
    <t>15998555876</t>
  </si>
  <si>
    <t>赞恩达传动控制技术（大连）有限公司</t>
  </si>
  <si>
    <t>协助完成加工中心工作任务，以及其他机加工工作，装配任务等。</t>
  </si>
  <si>
    <t>有加工中心或机加工经验者优先；能够看懂加工图纸；学习刻苦，能主动提高；有团队精神，正义、勇敢、有担当。</t>
  </si>
  <si>
    <t>0411-87112726</t>
  </si>
  <si>
    <t>负责产品的市场渠道开拓与销售工作，代表公司与客户洽谈业务、进行商务谈判，并签订销售合同；负责合同的执行与协调工作，并按规定收取合同款。</t>
  </si>
  <si>
    <t>大专及以上学历，男女不限，英语可以基本沟通，有相关工作经验优先考虑。具备优秀的沟通能力，善于分析、发现销售机会点。</t>
  </si>
  <si>
    <t>正大能源材料（大连）有限公司</t>
  </si>
  <si>
    <t>1.主要负责原料入厂、车间半成品、成品出厂的检测工作；2.负责GC、XRF、XRD、粒度仪等分析仪器的检测和维护工作；3.负责催化剂表征到性能评价的全过程检测工作。4.严格遵守保密制度和《保密协议》</t>
  </si>
  <si>
    <t>1.化工相关专业，应往届毕业生均可；2.熟练掌握化学滴定及气相色谱仪操作者，优先录取；3.踏实肯干，团队意识强，学习能力强者，优先录取。</t>
  </si>
  <si>
    <t>李珊</t>
  </si>
  <si>
    <t>15840690261</t>
  </si>
  <si>
    <t>查阅技术文献和技术资料，参与编制研发计划与实验方案；依据实验方案搭建实验装置，按研发计划进行实验，记录试验数据，编写报送试验报告；协助编写项目总结（结题）报告；完成上级分配的其他临时性任务。</t>
  </si>
  <si>
    <t>化工、环境、材料、建筑等相关专业；接受应届毕业生；能熟练阅读英文文献，具有较强的动手能力和学习能力，有良好的实验操作素养，能够独立完成实验及相关数据的分析统计工作；工作严谨、积极主动，责任心强，能吃苦耐劳。</t>
  </si>
  <si>
    <t>智达信科技术股份有限公司</t>
  </si>
  <si>
    <t>精通Hive、HBase仓库设计，深刻理解MR运行原理和机制，能进行任务执行效率的优化。</t>
  </si>
  <si>
    <t>3年以上大数据应用系统开发经验，熟知底层原理，有机器学习、模式识别、人工智能等相关背景者优先考虑。</t>
  </si>
  <si>
    <t>刘子函</t>
  </si>
  <si>
    <t>中车大连机车车辆有限公司</t>
  </si>
  <si>
    <t>1.负责规划及建设大数据平台；2.负责轨道交通装备运维数据的挖掘和分析；3.负责实现数据挖掘方法与业务结合，整合、分析数据。</t>
  </si>
  <si>
    <t>熟练掌握本专业相关知识，大学英语四级。</t>
  </si>
  <si>
    <t>张齐洋</t>
  </si>
  <si>
    <t>0411-66998925</t>
  </si>
  <si>
    <t>1.负责机车、城铁、内燃机等产品机械部分技术工艺支持等相关工作；2.负责工艺文件的编制；3.负责现场工艺指导。</t>
  </si>
  <si>
    <t>中车大连机车研究所有限公司</t>
  </si>
  <si>
    <t>从事轨道交通行业机械设计工作</t>
  </si>
  <si>
    <t>大学本科及以上</t>
  </si>
  <si>
    <t>李姝锦</t>
  </si>
  <si>
    <t>0411-65855837</t>
  </si>
  <si>
    <t>中纺粮油连王（大连）工业有限公司</t>
  </si>
  <si>
    <t>1.负责公司电器设备的维修保养工作，确保公司电器设备正常运转；2.负责检查生产车间电器设备的运行情况，及时排除故障，保证生产正常运行；3.参与电气设备大修改造，确保维修进度与质量要求；4.认真执行上级主管部门有关电工操作的各项规章制度，遵守运行纪律。</t>
  </si>
  <si>
    <t>性别男，40岁以下，中专以上学历，持有高低压电工证，3年相关工作经验，机电一体化人员优先考虑。</t>
  </si>
  <si>
    <t>陈林林</t>
  </si>
  <si>
    <t>0411-83113542</t>
  </si>
  <si>
    <t>中国工商银行股份有限公司大连市分行</t>
  </si>
  <si>
    <t>主要从事新技术研究、应用研发、系统开发、信息安全等领域工作。</t>
  </si>
  <si>
    <t>以计算机、电子信息等信息科技类，及数理统计类相关专业为主。具有较强学习能力、研究能力和创新能力，富有专研精神，能够较好地进行团队合作。</t>
  </si>
  <si>
    <t>周经理</t>
  </si>
  <si>
    <t>0411-82378800</t>
  </si>
  <si>
    <t>中国建设银行股份有限公司大连市分行</t>
  </si>
  <si>
    <t>大连市中山区解放街1号建行人力资源部</t>
  </si>
  <si>
    <t>1.政治立场坚定，拥护中国共产党领导和社会主义制度，深刻领悟两个确立的决定性意义。2.诚实守信，遵纪守法，品行端正。3.具有较强的学习能力、沟通能力和团队合作精神。</t>
  </si>
  <si>
    <t>大连建行</t>
  </si>
  <si>
    <t>0411-88066666</t>
  </si>
  <si>
    <t>中国能源建设集团东北电力第二工程有限公司</t>
  </si>
  <si>
    <t>土木工程、建筑工程、道路桥隧等非电专业岗位</t>
  </si>
  <si>
    <t>三年及以上工作经验；具备一建执业资格；</t>
  </si>
  <si>
    <t>刘琳</t>
  </si>
  <si>
    <t>18340800354</t>
  </si>
  <si>
    <t>1.市场开发岗位；2.经营结算岗位；3.财务管理岗位。</t>
  </si>
  <si>
    <t>三年及以上工作经历和经验；独立完成相关工作；熟悉行业和专业流程等。</t>
  </si>
  <si>
    <t>中国石油天然气股份有限公司大连石化分公司</t>
  </si>
  <si>
    <t>化工装置操作人员</t>
  </si>
  <si>
    <t>具备相关专业知识</t>
  </si>
  <si>
    <t>贾璐璐</t>
  </si>
  <si>
    <t>13940804196</t>
  </si>
  <si>
    <t>化工装置专业技术</t>
  </si>
  <si>
    <t>中国邮政集团有限公司大连市分公司</t>
  </si>
  <si>
    <t>客户经理、理财经理</t>
  </si>
  <si>
    <t>胜任本职工作</t>
  </si>
  <si>
    <t>邹涛</t>
  </si>
  <si>
    <t>0411-82638781</t>
  </si>
  <si>
    <t>中航（大连）教育科技有限公司</t>
  </si>
  <si>
    <t>vr全景制作的培训人员，3D制作工作人员。</t>
  </si>
  <si>
    <t>具备专业知识的培训，现场生产管理。工作地点要求，适应出差在外地工作，或者在瓦房店市工作。</t>
  </si>
  <si>
    <t>隋东</t>
  </si>
  <si>
    <t>13342226677</t>
  </si>
  <si>
    <t>中科催化新技术（大连）股份有限公司</t>
  </si>
  <si>
    <t>按照实验步骤操作实验，进行样品分析和反应评价，记录分析数据和整理汇总实验结果；掌握分子筛及催化剂的合成制备方法及样品分析、催化剂反应评价等方法。</t>
  </si>
  <si>
    <t>本科学历，化工相关专业，应届毕业生亦可。</t>
  </si>
  <si>
    <t>0411-85765886</t>
  </si>
  <si>
    <t>中粮日清（大连）有限公司</t>
  </si>
  <si>
    <t>1.遵守公司各项管理规程。具体执行生产作业指示和整备计划；2.按照要求负责检查和调整各项操作参数，保证KPI指标，掌握操作程序并熟悉操作设备；3.按照卫生分担设备进行5S工作。按照要求巡检设备，及时填写记录，做好设备的预防性保养和维护。</t>
  </si>
  <si>
    <t>1.机械相关专业，有良好的执行能力、学习能力、责任心；2.能适应倒班作业；3.恐高症及患有听觉器官疾患、中枢神经系统和心血管系统器质性疾患或自主神经功能失调者，不宜从事本岗位。</t>
  </si>
  <si>
    <t>许慧</t>
  </si>
  <si>
    <t>0411-87336295</t>
  </si>
  <si>
    <t>1.生产计划、整备计划的实施；2.生产过程的控制、调整，工艺流程的管理；3.车间“5S”管理，“TPM”全员生产维修、“THM”全员危险源辨识工作的实施。</t>
  </si>
  <si>
    <t>粮食、油脂及植物蛋白工程</t>
  </si>
  <si>
    <t>1.油脂工程相关专业；2.有良好的执行能力、学习能力、责任心；3.能适应倒班作业。</t>
  </si>
  <si>
    <t>现场安全环保监督、检查，危险作业审批，消防设施运行管理，安全应急设施、器材维护等。</t>
  </si>
  <si>
    <t>1.熟悉现场安全环保管理，工作严谨细致、有责任心，有主动发现和解决问题能力；2.有较强的处置突发事件的能力；3.有良好的沟通、协调能力及团队合作能力；4.适应倒班作业。持有安全员资格证书。</t>
  </si>
  <si>
    <t>中软国际科技服务（大连）有限公司</t>
  </si>
  <si>
    <t>0411-84768883</t>
  </si>
  <si>
    <t>鞍钢重型机械有限责任公司</t>
  </si>
  <si>
    <t>锻造工</t>
  </si>
  <si>
    <t>生产金属结构，普通机械，专用设备，起重机产品的大型生产企业。</t>
  </si>
  <si>
    <t>无限制</t>
  </si>
  <si>
    <t>毛津丽</t>
  </si>
  <si>
    <t>13700172959</t>
  </si>
  <si>
    <t>03鞍山市</t>
  </si>
  <si>
    <t>操作铸造设备使用铸造工具进行金属熔炼</t>
  </si>
  <si>
    <t>鞍山鞍明轨道交通散热设备制造有限公司</t>
  </si>
  <si>
    <t>机械加工，数控机床，机械设计。</t>
  </si>
  <si>
    <t>熟练操作数控机床，有10年以上工作经验。</t>
  </si>
  <si>
    <t>15084037252</t>
  </si>
  <si>
    <t>鞍山大重机电设备服务有限公司</t>
  </si>
  <si>
    <t>1.完成设备的预防性维护保养工作；2.进行设备的维修和故障性抢险工作；3.定期检查设备，确认设备状态；4.做好厂内机械设备工具的维护、保养工作。</t>
  </si>
  <si>
    <t>1.年龄20-54周岁；2.身体健康，无不良嗜好；3.工作态度积极，服从管理；4.爱岗敬业，吃苦耐劳。</t>
  </si>
  <si>
    <t>刘旭阳</t>
  </si>
  <si>
    <t>15354512998</t>
  </si>
  <si>
    <t>1.年龄20-54周岁；2.身体健康，无不良嗜好；3.工作态度积极，服从管理；4.爱岗敬业，吃苦耐劳；5.焊工有焊工操作证。</t>
  </si>
  <si>
    <t>1.年龄20-54周岁；2.身体健康，无不良嗜好；3.工作态度积极，服从管理；4.爱岗敬业，吃苦耐劳；5.具有低压电工证。</t>
  </si>
  <si>
    <t>1.进行机械设备安装、大修、维保等工作；2.辅助项目经理进行项目结算等事宜；3.对设备进行日常维护、保养保证设备正常运行；4.定期检查并做好厂内所有机械设备和电气设备工具的维护、保养管理工作。</t>
  </si>
  <si>
    <t>1.机械相关专业本科应届毕业生；2.能接受长期出差；3.爱岗敬业，吃苦耐劳；4.工作态度积极，服从管理；5.熟练掌握机械原理。</t>
  </si>
  <si>
    <t>1.进行机械设备安装、大修、维保等工作；2.辅助项目经理进行项目结算等事宜；3.对设备进行日常维护、保养保证设备正常运行；4.运用PLC等软件进行设备安装、调试；5.定期检查并做好厂内所有机械设备和电气设备工具的维护、保养管理工作。</t>
  </si>
  <si>
    <t>1.电气相关专业本科应届毕业生；2.能接受长期出差；3.爱岗敬业，吃苦耐劳；4.工作态度积极，服从管理；5.熟练使用PLC、CAD等软件。</t>
  </si>
  <si>
    <t>鞍山都邦矿产品有限公司</t>
  </si>
  <si>
    <t>制作煤球</t>
  </si>
  <si>
    <t>身体健康，爱岗敬业。</t>
  </si>
  <si>
    <t>刘学涛</t>
  </si>
  <si>
    <t>18641148888</t>
  </si>
  <si>
    <t>鞍山锅炉厂有限公司</t>
  </si>
  <si>
    <t>天车驾驶操作岗位</t>
  </si>
  <si>
    <t>1.男性，55周岁以下；2.女性，50周岁以下；3.身体健康，持证上岗，技术能力过硬。</t>
  </si>
  <si>
    <t>石部长</t>
  </si>
  <si>
    <t>0412-8245645</t>
  </si>
  <si>
    <t>鞍山华美盛世科技有限公司</t>
  </si>
  <si>
    <t>为市场开拓的一个重要组成部分，要求应聘人员具备良好的沟通表达能力，熟悉业务开发的相应方式等。</t>
  </si>
  <si>
    <t>能够完成公司下达的各项任务，并具备自我提升的能力。</t>
  </si>
  <si>
    <t>曲美霞</t>
  </si>
  <si>
    <t>鞍山华镁炭素有限公司</t>
  </si>
  <si>
    <t>石墨化电极相关人才</t>
  </si>
  <si>
    <t>了解石墨电极制造</t>
  </si>
  <si>
    <t>许志权</t>
  </si>
  <si>
    <t>0412-3520528</t>
  </si>
  <si>
    <t>鞍山华深控制系统有限公司</t>
  </si>
  <si>
    <t>经营范围包括承接国内外自动化系统的设计安装调试，生产可编程控制器、自动化设备、高低压成套开关设备、仪表成套设备，自动化软件技术开发及技术服务等。</t>
  </si>
  <si>
    <t>武岩</t>
  </si>
  <si>
    <t>鞍山佳和新材料开发有限公司</t>
  </si>
  <si>
    <t>负责公司内部俄语翻译，负责整理、翻译、检查相关文件等。</t>
  </si>
  <si>
    <t>熟练掌握俄语，可以进行日常口语对话以及专业文件翻译。</t>
  </si>
  <si>
    <t>李慧</t>
  </si>
  <si>
    <t>15641267557</t>
  </si>
  <si>
    <t>鞍山骏龙自动化控制系统有限公司</t>
  </si>
  <si>
    <t>1.负责气体分析仪器的开发、测试、实验方案的设计，实验数据的分析及报告的撰写，包括前期技术交流、项目选型、投标方案编制、产品技术培训等；2.能够独立进行气体分析仪器或成套设备的安装调试、现场维护、故障分析、改进设计、解决技术问题并估算成本时间。</t>
  </si>
  <si>
    <t>1.专科以上学历，气体分析仪器仪表、自动化、机电类等相关专业；2.在气体分析仪器仪表方面具有3年以上的工作经验，熟悉气体分析仪器的操作方法及原理，能独立完成试验操作，熟悉相关气体分析实验检测技能，能够熟练分析及归纳实验数据并出具实验报告。</t>
  </si>
  <si>
    <t>宜彤</t>
  </si>
  <si>
    <t>0412-5547619</t>
  </si>
  <si>
    <t>鞍山矿山耐磨材料有限公司</t>
  </si>
  <si>
    <t>宋姗珊</t>
  </si>
  <si>
    <t>13386756000</t>
  </si>
  <si>
    <t>鞍山雷盛电子有限公司</t>
  </si>
  <si>
    <t>设计电子元件图纸的工程师岗位</t>
  </si>
  <si>
    <t>能力强、有上进心、吃苦耐劳。</t>
  </si>
  <si>
    <t>金辉</t>
  </si>
  <si>
    <t>鞍山六和嘉好食品有限公司</t>
  </si>
  <si>
    <t>招食品企业车间管理人员，负责生产管理、质量管理。</t>
  </si>
  <si>
    <t>责任心强，管理能力高。</t>
  </si>
  <si>
    <t>张宁</t>
  </si>
  <si>
    <t>0412-4944155</t>
  </si>
  <si>
    <t>鞍山绿苹果文具有限公司</t>
  </si>
  <si>
    <t>热爱本职工作，熟练各种用品用具的性能。</t>
  </si>
  <si>
    <t>息悦</t>
  </si>
  <si>
    <t>15998096066</t>
  </si>
  <si>
    <t>鞍山绿冶热能工程技术有限公司</t>
  </si>
  <si>
    <t>公司提供免费午餐、通勤大客、签劳动合同交纳五险。</t>
  </si>
  <si>
    <t>年龄55周岁以下，身体健康。</t>
  </si>
  <si>
    <t>刘丽明</t>
  </si>
  <si>
    <t>18241265006</t>
  </si>
  <si>
    <t>公司提供免费午餐，通勤大客，签劳动合同交纳五险。</t>
  </si>
  <si>
    <t>有电焊证，年龄55周岁以下。</t>
  </si>
  <si>
    <t>鞍山瑞科阀门制造有限公司</t>
  </si>
  <si>
    <t>根据图纸能够独立完成工作，严格按照机床操作规程和机床使用说明书的要求使用机床，负责机床日常保养。</t>
  </si>
  <si>
    <t>从事车床实际操作多年，能够熟练操作机床，熟悉各种材质加工特性，踏实肯干，吃苦耐劳，干活快。</t>
  </si>
  <si>
    <t>高媛</t>
  </si>
  <si>
    <t>15941229962</t>
  </si>
  <si>
    <t>从事阀门设备装配工作，熟练掌握钳工基本技能。</t>
  </si>
  <si>
    <t>有多年阀门厂产品装配经验，会看图纸。</t>
  </si>
  <si>
    <t>鞍山市奥鞍耐火材料有限责任公司</t>
  </si>
  <si>
    <t>负责制定产品工艺，绘制砖型图纸，监督检查生产过程中工艺执行情况，对生产过程中出现的问题进行实时技术服务。</t>
  </si>
  <si>
    <t>1.熟系耐火材料原料、产品及相关生产工艺过程；2.熟悉砖型图纸绘制；3.生产问题及质量问题分析总结改进；4.现有产品质量及性能提升项目方案制定、跟踪执行、结果汇总及报告编写；5.无机非金属相关专业。</t>
  </si>
  <si>
    <t>苘江</t>
  </si>
  <si>
    <t>鞍山市德力电子器材研发有限公司</t>
  </si>
  <si>
    <t>研发，生产广播，电视发射系统，配套产品等专业厂家。</t>
  </si>
  <si>
    <t>吴德利</t>
  </si>
  <si>
    <t>18804124906</t>
  </si>
  <si>
    <t>鞍山市福志达钢结构工程有限公司</t>
  </si>
  <si>
    <t>熟练操作TEKLA，CAD等制图软件。</t>
  </si>
  <si>
    <t>董星</t>
  </si>
  <si>
    <t>15941249281</t>
  </si>
  <si>
    <t>鞍山市海汇自动化有限公司</t>
  </si>
  <si>
    <t>负责软件编码、调试及相关文档编写。</t>
  </si>
  <si>
    <t>1.精通Java，掌握一种主流框架；2.精通C#，可独立进行winform、asp.net和api开发；3.掌握前端基本开发技术，精通HTML、css、js和一种主流前端框架。</t>
  </si>
  <si>
    <t>王秀雅</t>
  </si>
  <si>
    <t>电气及自动化工程造价、设计、调试；能够适应出差。</t>
  </si>
  <si>
    <t>1.自动化或电气自动化相关专业，大专以上；2.能够独立调试AB/西门子PLC系统、通讯及网络转换；3.能够调试电气回路及变频器；4.了解仪表系统，并根据指导进行仪表调试；5.具备电气、PLC、仪表制图能力。</t>
  </si>
  <si>
    <t>鞍山市宏图防腐工程有限公司</t>
  </si>
  <si>
    <t>鞍钢厂内负责现场施工</t>
  </si>
  <si>
    <t>有责任心</t>
  </si>
  <si>
    <t>霍红军</t>
  </si>
  <si>
    <t>15941288937</t>
  </si>
  <si>
    <t>鞍山市闽安牧业有限公司</t>
  </si>
  <si>
    <t>从事办公文员，管理档案等工作。</t>
  </si>
  <si>
    <t>熟练掌握计算机应用，办公软件。</t>
  </si>
  <si>
    <t>陈少键</t>
  </si>
  <si>
    <t>15040662555</t>
  </si>
  <si>
    <t>鞍山市起重机械有限公司</t>
  </si>
  <si>
    <t>CAD制图，懂机械原理，机械设计，登高测量。</t>
  </si>
  <si>
    <t>从事过相关行业，工作经历机械设计制造行业优先，年龄在50岁以下。</t>
  </si>
  <si>
    <t>窦波</t>
  </si>
  <si>
    <t>13478020911</t>
  </si>
  <si>
    <t>鞍山市热工仪表阀门有限公司</t>
  </si>
  <si>
    <t>懂技术的管理人才</t>
  </si>
  <si>
    <t>唐颖</t>
  </si>
  <si>
    <t>18941202322</t>
  </si>
  <si>
    <t>鞍山市台安县支重轮制造有限公司</t>
  </si>
  <si>
    <t>首先要求操作者需要有一定的车床加工经验。每天上午8点准时到达工作岗位，润滑设备，启动设备，检查设备运转是否正常，待设备正常运转后把需要加工的零件转运到加工区，待零件上设备开始加工，加工完毕后停车，卸下零件放到待检区域。</t>
  </si>
  <si>
    <t>技校/中专/高中以上，具有1年及1年以上车床操作经验，责任心强。</t>
  </si>
  <si>
    <t>刘力梅</t>
  </si>
  <si>
    <t>13065483218</t>
  </si>
  <si>
    <t>鞍山市鑫诚水处理有限公司</t>
  </si>
  <si>
    <t>技术研发，技术方案编制。</t>
  </si>
  <si>
    <t>姚忠义</t>
  </si>
  <si>
    <t>0412-5828111</t>
  </si>
  <si>
    <t>鞍山市盈建商砼有限公司</t>
  </si>
  <si>
    <t>从事数字化管理与应用工作</t>
  </si>
  <si>
    <t>具备软件数据开发应用、信息系统管理、网络管理能力。</t>
  </si>
  <si>
    <t>张允</t>
  </si>
  <si>
    <t>鞍山市中威塑业有限公司</t>
  </si>
  <si>
    <t>车间主管岗位</t>
  </si>
  <si>
    <t>工作能力强</t>
  </si>
  <si>
    <t>庄明</t>
  </si>
  <si>
    <t>13029397907</t>
  </si>
  <si>
    <t>鞍山顺通化工新材料有限公司</t>
  </si>
  <si>
    <t>1.负责产品工艺规程编制及其在生产中的应用；2.负责工艺改进或新产品工艺设计；3.负责产品质量的控制及提升。</t>
  </si>
  <si>
    <t>1.具有全日制大专及以上学历；2.具有有机化工相关专业知识；3.具有二年以上有机化工企业技术工作经历。</t>
  </si>
  <si>
    <t>单志铁</t>
  </si>
  <si>
    <t>18604226792</t>
  </si>
  <si>
    <t>鞍山泰格金属制品有限公司</t>
  </si>
  <si>
    <t>武南</t>
  </si>
  <si>
    <t>0412-4936345</t>
  </si>
  <si>
    <t>鞍山天汇科技有限公司</t>
  </si>
  <si>
    <t>1.负责项目前期调研需求分析，解决方案的编制；2.完成设备的电气图纸设计、电气元器件选型、PLC程序、HMI程序设计。根据项目进行电气配线指导，现场调试，能够独立处理调试过程中出现的各种问题；3.能够适应短期出差，具有吃苦耐劳精神和团队协作意识。</t>
  </si>
  <si>
    <t>1.大专及以上学历；2.良好的沟通协调和问题解决能力；3.掌握CAD、EPLAN等电气设计软件，了解非标自动化产品选型，熟悉电气原理图设计；4.至少熟悉三菱、西门子、欧姆龙等主流PLC编程，熟悉组态软件、触摸屏的编程；5.熟悉MODBUSRTU、MODBUSTCP、TCP/IP等网络通讯。</t>
  </si>
  <si>
    <t>吴淼</t>
  </si>
  <si>
    <t>13464932255</t>
  </si>
  <si>
    <t>鞍山五环化工有限公司</t>
  </si>
  <si>
    <t>合成，精馏车间岗位操作人员。</t>
  </si>
  <si>
    <t>具有较强工作能力</t>
  </si>
  <si>
    <t>范泉韬</t>
  </si>
  <si>
    <t>18804127009</t>
  </si>
  <si>
    <t>鞍山星源达科技有限公司</t>
  </si>
  <si>
    <t>1.负责完成Android客户端app的开发；2.负责根据产品需求完成APP模块设计，编码，测试等各阶段的任务；3.能按照项目计划，按时提交高质量的代码，并完成开发任务。</t>
  </si>
  <si>
    <t>1.有Android系统实际项目开发经验；2.熟悉Androidstudio开发工具及相关开发技能，精通Android开发平台及框架原理；3.具有扎实的编程功底和良好的编码规范；4.熟练掌握JAVA或kotlin语言，熟悉AndroidSDK以及开发环境，对性能优化有深入的实践。</t>
  </si>
  <si>
    <t>汤利军</t>
  </si>
  <si>
    <t>18841208293</t>
  </si>
  <si>
    <t>1.能看懂一般的电气原理图，懂基本电路知识；2.理解力强，能在指导下从事从简单的装配开始直至到产品售后工作。</t>
  </si>
  <si>
    <t>1.能够根据产品工艺要求进行整体方案的设计、零件设计；2.项目整体进度的掌控，产品转产后问题解决能力；3.涉及机械运动常用的轴，丝杆，电机驱动等知识、简单的钢构件及钣金；4.工作经验要求从事机械设计5年以上，带过设计团队，使用软件SOLIDWORKS。</t>
  </si>
  <si>
    <t>鞍山杏林睿光科技有限公司</t>
  </si>
  <si>
    <t>对9001，14001，14385体系了解，有内审员证，对激光半导体和电子产品了解。</t>
  </si>
  <si>
    <t>光学</t>
  </si>
  <si>
    <t>2年以上同行业检验员相关工作经验，对光学、机械、电子物料有所了解，熟练使用卡尺、千分尺、百分表、刀口尺、显微镜、万用表等测量仪器。参加内审员培训，有内审员证书者优先。</t>
  </si>
  <si>
    <t>张雯</t>
  </si>
  <si>
    <t>1.精通模拟/数字电子技术理论，有较强的分析及设计能力，熟悉STM32单片机、FPGA等固件代码编程；2.了解基本信号处理算法，有光电信号检测、电路调试开发经验者优先；3.具有文献/专利查询检索能力，较好英文阅读能力等。</t>
  </si>
  <si>
    <t>微电子学与固体电子学</t>
  </si>
  <si>
    <t>精通模拟/数字电子技术理论，有较强的分析及设计能力，熟悉STM32单片机、FPGA等固件代码编程。了解基本信号处理算法，有光电信号检测、电路调试开发经验者优先。具有文献/专利查询检索能力，较好英文阅读能力等。</t>
  </si>
  <si>
    <t>高博（鞍山）半导体有限公司</t>
  </si>
  <si>
    <t>电子设备机台操作员</t>
  </si>
  <si>
    <t>电子设备操作员，吃苦耐劳，踏实肯干，适应倒班。</t>
  </si>
  <si>
    <t>陈丹</t>
  </si>
  <si>
    <t>18642289293</t>
  </si>
  <si>
    <t>海城利尔麦格西塔材料有限公司</t>
  </si>
  <si>
    <t>处理自动化系统设备故障</t>
  </si>
  <si>
    <t>1、年龄：25周岁以下；2、学历及专业：中等专业学校以上学历，自动化相关专业。</t>
  </si>
  <si>
    <t>李文</t>
  </si>
  <si>
    <t>0412-3248338</t>
  </si>
  <si>
    <t>海城市傲隆镁塑制品有限公司</t>
  </si>
  <si>
    <t>负责本公司集装布、篷布等产品的销售工作，做好客户资料管理工作、建立客户档案，维护客户信息。</t>
  </si>
  <si>
    <t>年龄25-40岁左右，有驾照，会基本电脑操作，2年以上工作经验，同是具备管理和销售能力者优先。</t>
  </si>
  <si>
    <t>侯仲</t>
  </si>
  <si>
    <t>13604911666</t>
  </si>
  <si>
    <t>海城市华晋实业有限公司</t>
  </si>
  <si>
    <t>从事相关工作三年以上</t>
  </si>
  <si>
    <t>要求年龄50岁以下，大专以上学历，身体健康，有相关经验者优先考虑。</t>
  </si>
  <si>
    <t>吴艳菊</t>
  </si>
  <si>
    <t>0412-3833377</t>
  </si>
  <si>
    <t>海城市金城果糖厂</t>
  </si>
  <si>
    <t>业务销售岗位</t>
  </si>
  <si>
    <t>有良好的的沟通能力及团队精神，吃苦耐劳，爱岗敬业。</t>
  </si>
  <si>
    <t>赵松</t>
  </si>
  <si>
    <t>13464998567</t>
  </si>
  <si>
    <t>海城市凯德挂车制造有限公司</t>
  </si>
  <si>
    <t>焊工：从事车间焊工工作。</t>
  </si>
  <si>
    <t>万洁鑫</t>
  </si>
  <si>
    <t>13188072935</t>
  </si>
  <si>
    <t>销售岗位</t>
  </si>
  <si>
    <t>有一定的半挂车销售经验</t>
  </si>
  <si>
    <t>对半挂车熟悉了解的设计师或半挂车制造工程师</t>
  </si>
  <si>
    <t>对新型半挂车有一定的研究</t>
  </si>
  <si>
    <t>海城市涌丞冶金辅助材料有限公司</t>
  </si>
  <si>
    <t>专业技术过硬</t>
  </si>
  <si>
    <t>冶金理论和时间技术专业</t>
  </si>
  <si>
    <t>李海浩</t>
  </si>
  <si>
    <t>技术技能岗位</t>
  </si>
  <si>
    <t>耐火材料冶金材料专业</t>
  </si>
  <si>
    <t>海城市裕丰科技有限公司</t>
  </si>
  <si>
    <t>1.会编程，熟练操作广数系统；2.熟练操作发那科系统。</t>
  </si>
  <si>
    <t>1.数控车工1名，会编程，熟练操作广数系统；2.数控铣工1名，熟练操作发那科系统；3.年龄40岁以内，工资待遇福利优厚。</t>
  </si>
  <si>
    <t>15642217136</t>
  </si>
  <si>
    <t>海城市自来水有限公司</t>
  </si>
  <si>
    <t>从事日常维护与维修、定期巡查设备工作。</t>
  </si>
  <si>
    <t>具备电气设备的日常维护及故障处理能力</t>
  </si>
  <si>
    <t>李英</t>
  </si>
  <si>
    <t>13390331856</t>
  </si>
  <si>
    <t>海城新鸿尊达牧业有限公司</t>
  </si>
  <si>
    <t>1.执行公司人事制度与招聘计划，员工培训与发展及绩效评估；2.做员工社会保障福利及薪酬工作；3.做员工入职转正异动及离职相关政策及流程；4.其他人事日常工作。</t>
  </si>
  <si>
    <t>熟练掌握劳动法、电脑办公软件及较强的沟通通力。</t>
  </si>
  <si>
    <t>0412-3688418</t>
  </si>
  <si>
    <t>海城正昌工业有限公司</t>
  </si>
  <si>
    <t>负责公司生产相关产品的采购</t>
  </si>
  <si>
    <t>1.25-35岁，大专及以上学历；2.品行端正、责任心强，有一定的沟通能力和抗压能力，有采购经验优先。</t>
  </si>
  <si>
    <t>0412-3133001</t>
  </si>
  <si>
    <t>1.国外客户定单确认/安排出货；2.国外客户公司外文资料的翻译；3.质量反馈及技术咨询。</t>
  </si>
  <si>
    <t>本科及以上学历，英语专业，专业英语八级，笔译准确、口语流利，言谈举止大方得体。</t>
  </si>
  <si>
    <t>从事机械加工过程中工步设计及工伤给定工作</t>
  </si>
  <si>
    <t>了解机械加工过程，能看懂机械图纸。</t>
  </si>
  <si>
    <t>海城正丰牧业有限公司</t>
  </si>
  <si>
    <t>电焊、钳工岗位。</t>
  </si>
  <si>
    <t>有相关岗位经验</t>
  </si>
  <si>
    <t>王成良</t>
  </si>
  <si>
    <t>0412-3345585</t>
  </si>
  <si>
    <t>从事饲料销售工作，能接受驻外。</t>
  </si>
  <si>
    <t>有良好的沟通能力，有上进心。</t>
  </si>
  <si>
    <t>从事销售管理工作，可接受长期驻外，薪资无上限。</t>
  </si>
  <si>
    <t>1.有较强的沟通能力和管理能力；2.有相关岗位经验；3.退伍军人优先。</t>
  </si>
  <si>
    <t>海城中央化学有限公司</t>
  </si>
  <si>
    <t>从事行政文员工作</t>
  </si>
  <si>
    <t>面谈</t>
  </si>
  <si>
    <t>张晓迪</t>
  </si>
  <si>
    <t>0412-3807946</t>
  </si>
  <si>
    <t>后英集团海城钢铁有限公司大屯分公司</t>
  </si>
  <si>
    <t>1.负责非标自动化项目设计方案；2.负责评审方案设计可实施性；3.负责项目软体设计、软件调试、功能验证；4.负责项目资料更新、归档及相关培训；5.负责项目电气设计及元器件选型。</t>
  </si>
  <si>
    <t>刘忠伟</t>
  </si>
  <si>
    <t>0412-3792222</t>
  </si>
  <si>
    <t>1.完成项目的图纸设计工作和料单的核算；2.生产加工的技术指导，项目现场的设备安装指导工作；3.配合其他部门进行技术支持工作。</t>
  </si>
  <si>
    <t>后英集团海城市建筑材料有限公司</t>
  </si>
  <si>
    <t>企管部干事岗位</t>
  </si>
  <si>
    <t>处理企管部日常事务</t>
  </si>
  <si>
    <t>赵广禹</t>
  </si>
  <si>
    <t>后英集团海城市尾矿加工有限公司</t>
  </si>
  <si>
    <t>1.编制项目进度节点控制计划，参与审查施工组织设计，参与施工图纸技术交底会，提出建设性意见；2.负责土建专业技术、质量、进度、成本、现场的组织管理和控制；3.现场技术服务及签证审核。4.组织、参与工程竣工验收及向移交工作。</t>
  </si>
  <si>
    <t>有厂矿工作经验优先</t>
  </si>
  <si>
    <t>王明成</t>
  </si>
  <si>
    <t>13464990555</t>
  </si>
  <si>
    <t>后英集团海城市兴海耐火材料有限公司</t>
  </si>
  <si>
    <t>熟练掌握办公软件操作，金蝶软件操作及硬件设备维护。</t>
  </si>
  <si>
    <t>曾祥斌</t>
  </si>
  <si>
    <t>负责工艺流程，监管产品质量工作。</t>
  </si>
  <si>
    <t>无机非金属专业</t>
  </si>
  <si>
    <t>负责机器维护改造，自动化维护。</t>
  </si>
  <si>
    <t>汇鸿智能科技（辽宁）有限公司</t>
  </si>
  <si>
    <t>岗位职责：1.负责公司业务软件产品的研发工作，参与核心产品的设计和实现；2.负责编写产品解决方案及设计文档；3、负责公司软件产品性能优化。加分项：1.熟悉DevExpress。</t>
  </si>
  <si>
    <t>任职资格：1.熟悉C#语言，winform，深入理解mvvm设计；2.统招本科；3.2年及以上工作经验。</t>
  </si>
  <si>
    <t>潘琳</t>
  </si>
  <si>
    <t>18741299070</t>
  </si>
  <si>
    <t>辽宁艾科瑞焦化节能环保工程技术有限公司</t>
  </si>
  <si>
    <t>1.熟悉51系列和STM32系列等单片机原理和周边硬件电路；2.熟悉EMC、TVS、EMI等以及相关安规处理；3.精通Protel（AD）等开发工具，精通汇编或C语言开发；4.维护和升级现有产品的硬件电路。</t>
  </si>
  <si>
    <t>1.本科及以上学历，应用电子或电气自动化等相关专业；2.熟练使用嵌入式编程，懂得C语言和一些简单的汇编语言编程；3.单片机，C/C++、计算机系统结构、软件工程。</t>
  </si>
  <si>
    <t>尹泓苏</t>
  </si>
  <si>
    <t>0412-6820006</t>
  </si>
  <si>
    <t>1.可以独立设计原理和绘制PCB；2.能够独立调试电路板；3.会单片机，有现场工作经验；4.独立进行系统设计。</t>
  </si>
  <si>
    <t>1.本科及以上学历，煤焦化方向相关专业；2.具有优良的职业道德、敬业和团队协作精神；3.工作积极主动、严谨和高效，责任心强，善于学习和接受新知识；4.良好的形象和表达能力。</t>
  </si>
  <si>
    <t>辽宁安井食品有限公司</t>
  </si>
  <si>
    <t>主要负责车间内部信息化建设、设备PLC及系统维护、技改创新项目设计及开发。</t>
  </si>
  <si>
    <t>全日制大专及以上学历，电气自动化、机械自动化、机电一体化等相关专业。</t>
  </si>
  <si>
    <t>王娜</t>
  </si>
  <si>
    <t>0412-4996788</t>
  </si>
  <si>
    <t>岗位职责：原料、成品、微生物、水质检测；实验数据记录；出厂检验报告制作。</t>
  </si>
  <si>
    <t>1.20-35周岁、全日制大专及以上学历食品、质检、生物相关专业；2.熟练基础办公软件及基本分析化学实验操作技能；3.良好的表达和沟通能力，勤奋踏实，吃苦耐劳，拥有足够的细心、耐心和较强的责任心。</t>
  </si>
  <si>
    <t>辽宁佰川科技有限公司</t>
  </si>
  <si>
    <t>1.负责公司产品的软件开发编码实现；2.参与公司产品的软件维护及版本升级迭代开发；3.协助测试工程师完成产品模块测试工作；4.具有一定的设计和需求分析能力，能够独立完成软件开发工作；5.良好的代码设计能力和文档规范；6.数据库系统维护。</t>
  </si>
  <si>
    <t>1.按计划完成功能模块的设计，编写和测试；2.协助开发经理完成详细开发设计文档和数据库设计文档的编写；3.积极参与需求分析、系统设计、软件研发、集成测试、安装部署、数据库系统维护等工作；4.具备良好的抗压性、良好的学习能力和团队协助能力。</t>
  </si>
  <si>
    <t>徐曼</t>
  </si>
  <si>
    <t>15942224462</t>
  </si>
  <si>
    <t>辽宁诚信味邦肉类加工有限公司</t>
  </si>
  <si>
    <t>流水线操作工</t>
  </si>
  <si>
    <t>早八晚五</t>
  </si>
  <si>
    <t>0412-2311102</t>
  </si>
  <si>
    <t>辽宁创新科技集团有限公司</t>
  </si>
  <si>
    <t>从事软件研发、系统集成工作。</t>
  </si>
  <si>
    <t>职业培训后即能上岗</t>
  </si>
  <si>
    <t>汤镇</t>
  </si>
  <si>
    <t>辽宁德霖科技有限公司</t>
  </si>
  <si>
    <t>根据实测数据进行制图，软件编写，售后维修。</t>
  </si>
  <si>
    <t>大本以上学历，有3年以上工作经验，要求会开车，机电一体化相关专业。精通制图软件，编程。</t>
  </si>
  <si>
    <t>于静</t>
  </si>
  <si>
    <t>辽宁东大节能环保设备有限公司</t>
  </si>
  <si>
    <t>电气焊工人</t>
  </si>
  <si>
    <t>熟练掌握电气焊技术</t>
  </si>
  <si>
    <t>于贺东</t>
  </si>
  <si>
    <t>13998093333</t>
  </si>
  <si>
    <t>辽宁烽火台科技有限公司</t>
  </si>
  <si>
    <t>负责软件产品需求的调研、收集、分析和整理，形成市场需求文档，分析同行业产品功能与性能优缺点以及最新的行业市场需求。产品研发过程中与开发人员的沟通和交互，形成产品设计文档。进行创新性的产品概念设计与规划更新产品。</t>
  </si>
  <si>
    <t>1.熟练使用Axure、Office、Excel、Visio、Xmind/Mindmanage等软件，具备需求分析、功能分析、用户分析、业务流程设计、原型设计等能力，有一定的用户交互设计能力；2.熟练绘制产品流程图以及撰写产品需求文档(PRD)及技术功能描述文档的能力；3.良好沟通能力。</t>
  </si>
  <si>
    <t>徐晓丹</t>
  </si>
  <si>
    <t>15998072899</t>
  </si>
  <si>
    <t>1.熟练使用常用的开发框架，如Spring、Springboot、Redis、Mybatis等；2.熟练使用数据库Mysql、SqlServer，熟悉SQL数据结构、算法、性能调优；3.熟悉当前主流的微服务架构，对高并发、分布式、高可用等系统设计有一定了解。</t>
  </si>
  <si>
    <t>扎实的java基础和开发经验</t>
  </si>
  <si>
    <t>辽宁福瑞达建筑科技有限公司</t>
  </si>
  <si>
    <t>男，年龄：40-55周岁，二年以上企业食堂工作经验。</t>
  </si>
  <si>
    <t>杨立田</t>
  </si>
  <si>
    <t>0412-4945566</t>
  </si>
  <si>
    <t>从事土建签证、技术交底、施工方案、开车等土建方面相关文件工作，长期住在工地。</t>
  </si>
  <si>
    <t>要求男士、会土建签证、技术交底、施工方案、开车等土建方面相关文件、长期住在工地、会制图软件、办公软件。</t>
  </si>
  <si>
    <t>1.完成安全方面的相关手续；2.长期住在工地；3.会制图软件、办公软件。</t>
  </si>
  <si>
    <t>公安技术学科</t>
  </si>
  <si>
    <t>独立完成任务、熟读图纸、熟悉钢结构及彩板安装工艺、会制图软件、办公软件、会开车。</t>
  </si>
  <si>
    <t>独立完成任务、熟读图纸、熟悉钢结构及彩板安装工艺、会制图软件、办公软件、会开车、长期住在工地。</t>
  </si>
  <si>
    <t>辽宁冠达新材料科技有限公司</t>
  </si>
  <si>
    <t>1.全面把握公司产品的市场状况，对市场进行科学的预测和分析，了解同业竞争策略与消费有效需求，为公司产品的市场定位提供科学的决策依据；2.全面计划、安排、管理市场营销部工作；3.制定年度营销策略和营销计划，拟订并监督执行市场规划与预算。</t>
  </si>
  <si>
    <t>专科以上学历，材料、冶金、机械专业优先，有生产型企业销售管理工作者优先。</t>
  </si>
  <si>
    <t>宋微</t>
  </si>
  <si>
    <t>0412-5263110</t>
  </si>
  <si>
    <t>1.负责产品设计与开发；2.组织推广采用新技术、新工艺、新材料工作，总结和鉴定有关新技术成果；3.负责生产工艺管理工作，制订相关规章制度，制订产品工艺和技术操作规程，检查督促生产部门贯彻执行。</t>
  </si>
  <si>
    <t>本科以上学历，材料冶金相关专业，有金属材料研发或金属3D打印工作经验者优先考虑。</t>
  </si>
  <si>
    <t>辽宁国辰电子技术有限公司</t>
  </si>
  <si>
    <t>擅长电子元件焊接</t>
  </si>
  <si>
    <t>满足岗位需求</t>
  </si>
  <si>
    <t>韩雍</t>
  </si>
  <si>
    <t>15942247497</t>
  </si>
  <si>
    <t>辽宁海华科技股份有限公司</t>
  </si>
  <si>
    <t>负责产成品及原材料的装车、卸车等搬运工作。</t>
  </si>
  <si>
    <t>55岁以下，身体健康，吃苦耐劳，能适应加班，公司附近优先考虑。</t>
  </si>
  <si>
    <t>赵彤</t>
  </si>
  <si>
    <t>13941235647</t>
  </si>
  <si>
    <t>电气自动化设备维护岗位</t>
  </si>
  <si>
    <t>初中以上学历，熟悉PLC自控系统维修、维护、故障排除等。</t>
  </si>
  <si>
    <t>从事工艺执行、设备操作等工作。</t>
  </si>
  <si>
    <t>初中以上学历，吃苦耐劳，身体健康，可以加班。</t>
  </si>
  <si>
    <t>负责产品销售、市场开发、客户维护等相关工作。</t>
  </si>
  <si>
    <t>大专以上学历，化学、市场营销、机械等相关专业。</t>
  </si>
  <si>
    <t>辽宁宏成电力股份有限公司</t>
  </si>
  <si>
    <t>1.负责光伏发电系统、风能发电系统、生物发电系统的建设、安装；2.责供电设备的维护、检修，缺陷隐患的处理工作；3.负责故障、事故的应急处理工作。</t>
  </si>
  <si>
    <t>1.专科及以上学历；2.工程管理、土建工程、电力系统（电气工程）及其自动化专业优先；3.性格外向、有较强责任心，能适应一定的工作压力。</t>
  </si>
  <si>
    <t>姜雪</t>
  </si>
  <si>
    <t>18642220221</t>
  </si>
  <si>
    <t>辽宁环创高科有限公司</t>
  </si>
  <si>
    <t>负责安装调试及售后服务，解决客户设备问题。</t>
  </si>
  <si>
    <t>有机电设备安装调试经验，身体健康，服从安排。</t>
  </si>
  <si>
    <t>0412-2463893</t>
  </si>
  <si>
    <t>辽宁金源粮油贸易有限公司</t>
  </si>
  <si>
    <t>有油脂加工经验，懂得大豆油生产、加工过程及豆饼粉生产、加工过程。</t>
  </si>
  <si>
    <t>有管理企业的生产、经营经验。</t>
  </si>
  <si>
    <t>刘丽静</t>
  </si>
  <si>
    <t>0412-4865068</t>
  </si>
  <si>
    <t>辽宁九洲伟业发展股份有限公司</t>
  </si>
  <si>
    <t>1.负责公司质量管理，并有计划地推进、实施，以确保产品品质的保证和要求质量；2.监控生产工艺状态；3.汇总、存档各项质检记录及相关资料；4.参与技术中心新产品、新项目的研发；5.完成上级安排的其它工作。</t>
  </si>
  <si>
    <t>专科及以上学历，高分子材料相关专业毕业，有1年以上经验，会机械制图优先。</t>
  </si>
  <si>
    <t>张宗鹤</t>
  </si>
  <si>
    <t>0412-2919219</t>
  </si>
  <si>
    <t>辽宁凯信工业技术工程有限公司</t>
  </si>
  <si>
    <t>负责电气选型，出BOM清单，熟练掌握CAD。</t>
  </si>
  <si>
    <t>有充换电柜相关行业经验，可独立完成电气选型，CAD熟练。</t>
  </si>
  <si>
    <t>冯素萍</t>
  </si>
  <si>
    <t>18841219066</t>
  </si>
  <si>
    <t>负责开拓市场</t>
  </si>
  <si>
    <t>同行业经验，管理过10人团队，业绩突出。</t>
  </si>
  <si>
    <t>辽宁科大东方巨业高级陶瓷有限公司</t>
  </si>
  <si>
    <t>主要负责区域客户的维护工作，无专业限制，能接受驻外，年龄35周岁以下。</t>
  </si>
  <si>
    <t>无专业限制，能接受驻外，年龄35周岁以下。</t>
  </si>
  <si>
    <t>18241288302</t>
  </si>
  <si>
    <t>主要负责产品的实验及研发</t>
  </si>
  <si>
    <t>材料相关专业</t>
  </si>
  <si>
    <t>辽宁科大物联科技有限公司</t>
  </si>
  <si>
    <t>1.熟练掌握电路、模拟电子、数字电子等基础知识；2.熟练掌握CAN、485常规通信等接口电路，熟练掌握A/D、D/A设计，熟练小功率电路设计；3.熟练使用主流行软件完成原理图绘制及PCB绘制；4.动手能力强，熟练使用万用表，示波器，焊烙铁等工具。</t>
  </si>
  <si>
    <t>1.有蓝牙模块，GPRS模块、4G模块项目经验；2.有射频，无线电等项目，如125K，433M等调试经验；3.熟悉汽车内部电路图，有OBD产品开发经验；4.有使用CANBUS协议经验。</t>
  </si>
  <si>
    <t>赵鸿飞</t>
  </si>
  <si>
    <t>13130150739</t>
  </si>
  <si>
    <t>1.产品硬件原理图设计、PCBLayout审查、硬件调试工作（包含联调）；2.产品研发中硬件测试文档编写及实施；3.指导生产作业相关。</t>
  </si>
  <si>
    <t>1.精通模拟电路以及数字电路；2.能够快速理解硬件设计手册；3.能独立完成硬件产品（从需求端到OTS样件）；4.精通EDA工具（AltiumDesigner、Cadence）；5.做过Nordic蓝牙二次开发；6.精通STM32；7.具备基础焊接能力。</t>
  </si>
  <si>
    <t>辽宁科技大学工程技术有限公司</t>
  </si>
  <si>
    <t>冶金行业焦化耐火工程设计岗位</t>
  </si>
  <si>
    <t>具有独立完成岗位任职能力</t>
  </si>
  <si>
    <t>郭华</t>
  </si>
  <si>
    <t>13610982508</t>
  </si>
  <si>
    <t>辽宁辽洛科技发展有限公司</t>
  </si>
  <si>
    <t>熟练使用30车床</t>
  </si>
  <si>
    <t>张益铭</t>
  </si>
  <si>
    <t>0412-2957006</t>
  </si>
  <si>
    <t>辽宁牧邦畜牧设备制造有限公司</t>
  </si>
  <si>
    <t>从事电气设计、调试技术支持工作。</t>
  </si>
  <si>
    <t>1、全日制大专及以上学历，电气自动化相关专业；2、熟练运用CAD、Word、Office、PPT等办公软件；3、年龄35周岁以下，男性；4、有电气设计工作经验3年以上；5、能适用长期出差，有驾照有车者优先。</t>
  </si>
  <si>
    <t>李娜</t>
  </si>
  <si>
    <t>18841278015</t>
  </si>
  <si>
    <t>辽宁欧菲特精密机械制造有限公司</t>
  </si>
  <si>
    <t>本科以上机械相关专业毕业，5年以上工程机械行业经验，具备一定抗压能力，具有装配信息化，自动化项目经验者。</t>
  </si>
  <si>
    <t>能精懂图纸，装配工艺方案，工艺文件及作业标准编制实施，工艺研发项目实施，需要懂得机械基础知识，内含工差与配合，形位公差，精度等级的标识与选择，机械制图方面的知识，测量工具在装配中的应用。</t>
  </si>
  <si>
    <t>杨立春</t>
  </si>
  <si>
    <t>13606386338</t>
  </si>
  <si>
    <t>辽宁瑟克赛斯热能科技有限公司</t>
  </si>
  <si>
    <t>1.根据开发项目的要求，制订机械结构、外形的设计方案；2.按时完成上级分配的机械、外形设计任务；3.与各部门沟通，逐步完善其设计，保证升级质量。</t>
  </si>
  <si>
    <t>本科及以上学历，机械类理工专业，熟悉CAD及相关办公软件。</t>
  </si>
  <si>
    <t>辽宁深山食品有限公司</t>
  </si>
  <si>
    <t>1.市场分析调查、拟定营销方案、市场开发与维系；2.上下级之间的沟通协调；3.其他临时事件。</t>
  </si>
  <si>
    <t>具备良好的沟通协调与应变能力，性格开朗，有上进心，爱岗敬业，身体健康无不良嗜好。</t>
  </si>
  <si>
    <t>张军伟</t>
  </si>
  <si>
    <t>0412-7808988</t>
  </si>
  <si>
    <t>首席技术官</t>
  </si>
  <si>
    <t>制订整体技术愿景和战略发展方向，负责公司整体技术监督、指导和把关，完成各项技术任务。</t>
  </si>
  <si>
    <t>具备五年以上相关工作经验，有相关资格证书，有良好的沟通协调能力及指导能力。</t>
  </si>
  <si>
    <t>辽宁天丰特殊工具制造股份有限公司</t>
  </si>
  <si>
    <t>负责车间操作台按钮操作</t>
  </si>
  <si>
    <t>有上进心，责任心强，吃苦耐劳。</t>
  </si>
  <si>
    <t>王金荣</t>
  </si>
  <si>
    <t>13322107820</t>
  </si>
  <si>
    <t>辽宁新福源精密制造科技有限公司</t>
  </si>
  <si>
    <t>会看图纸</t>
  </si>
  <si>
    <t>刘树峰</t>
  </si>
  <si>
    <t>0412-7224716</t>
  </si>
  <si>
    <t>辽宁鑫洪源科技有限公司</t>
  </si>
  <si>
    <t>软件应用及售后服务岗位</t>
  </si>
  <si>
    <t>熟练掌握计算机应用程序，有团队精神，服从领导，工作认真。</t>
  </si>
  <si>
    <t>武景新</t>
  </si>
  <si>
    <t>13942225877</t>
  </si>
  <si>
    <t>辽宁星空钠电电池有限公司</t>
  </si>
  <si>
    <t>1.根据生产工艺单要求，进行对正、负极材料及软包电池进行制作；2.执行生产标准化管理；3.与技术部对接，完成生产实验任务。</t>
  </si>
  <si>
    <t>电化学、材料学、化工等专业。</t>
  </si>
  <si>
    <t>逄文丹</t>
  </si>
  <si>
    <t>18842056527</t>
  </si>
  <si>
    <t>辽宁星空新能源发展有限公司</t>
  </si>
  <si>
    <t>1.熟练使用操作PACK生产线上仪器设备；2.熟悉产品的工艺流程，对产品的各个工艺流程、技术要点、设备配置等要融会贯通；3.完成交给的生产任务。</t>
  </si>
  <si>
    <t>1.两年以上电池制造行业相关工作经验；2.能按照图纸和相关工艺文件进行生产；3.具有钳工基础和电工基础，动手能力强；4.身体健康，个人素质良好，品行端正，有较强的沟通能力和团队协作能力；5.能吃苦耐劳、能适应临时出差工作。</t>
  </si>
  <si>
    <t>王飒</t>
  </si>
  <si>
    <t>13889739488</t>
  </si>
  <si>
    <t>1.熟练电池性能检测设备（内阻测试仪、电池容量检测）；2.熟悉储能电池检测技术要点、锂电池及钠电池原理知识；3.完成电芯来料检验电池成品出厂检测工作；4.了解电池保护系统BMS工作原理，对BMS进行检测。</t>
  </si>
  <si>
    <t>1.化学相关专业；2.大专以上学历；3.能编制电池检验流程，独立完成电池检测、分容工作；4.身体健康，个人素质良好，品行端正，有较强的沟通能力和团队协作能力；5.能吃苦耐劳、能适应临时出差工作。</t>
  </si>
  <si>
    <t>1.熟练掌握使用操作PACK生产线上设备；2.熟悉掌握使用操作各种仪器；3.熟悉产品的工艺流程，对产品的各个工艺流程、技术要点、设备配置等要融会贯通；4.完成交给的生产工作。</t>
  </si>
  <si>
    <t>1.能按照图纸和相关工艺文件进行生产；2.有B2驾照或有电池制造行业相关经验优先录取；3.身体健康，个人素质良好，品行端正，有较强的沟通能力和团队协作能力；4.能吃苦耐劳、能适应临时出差工作。</t>
  </si>
  <si>
    <t>1.机械自动化专业或电气自动化专业，本科以上学历；2.独立负责方案的确定与实施；3.能修改完善机械或电气自动化相关的二维、三维图纸，可独立设计结构部件；4.熟练使用Solidworks(或Pro-E)，AuoCAD等软件；5.具有果断判断与决策能力、良好的执行能力。</t>
  </si>
  <si>
    <t>1.负责组织新产品研发项目工作；2.把控总体方案的设计；3.对员工所设计的部件进行相关试验、把关、检验；4.领导部门员工对电气、机械的系统进行方案设计、选型、安装、调试和维护等工作；5.监督管理。</t>
  </si>
  <si>
    <t>1.精通电气工程的设计和设计管理、熟悉设备选型、设备安装工艺；2.需要独立具备设计能力，可独立绘制标准电气图；3.能熟练使用AutoCAD、SOLIDWORKS等三维、二维设计软件；4.负责对电气控制系统进行方案设计、选型、安装、调试等工作。</t>
  </si>
  <si>
    <t>1.设计过程中综合考虑高低压电气线束、连接器等部件；2.撰写相关方面相关文件，配合试验人员完成相关试验；3.能修改完善电气自动化相关的二维、三维图纸，可独立设计结构部件；4.品行端正，有较强的沟通能力和团队协作能力。</t>
  </si>
  <si>
    <t>1.负责产品设计或参与新产品研发项目工作，以及主管产品的技术支持；2.参与总体方案的设计，生成二维图和三维加工图纸；3.负责和供应商沟通，跟踪零件、外购件的加工、采购和验收；4.零部件和整机的安装和调试。5.负责制订和管理技术文件。</t>
  </si>
  <si>
    <t>1.机械工程专业；2.熟练使用Solidworks(或Pro-E)，AuoCAD等软件；3.能修改完善机械自动化相关的二维、三维图纸，可独立设计结构部件；4.身体健康，个人素质良好，品行端正，有较强的沟通能力和团队协作能力；5.能吃苦耐劳、能适应临时出差工作。</t>
  </si>
  <si>
    <t>辽宁冶装绿色高科技实业有限公司</t>
  </si>
  <si>
    <t>1.机械电子相关专业；2.熟悉ABB、KUKA等工业机器人应用及系统设计、调试及安装；3.沟通协调性好，能出差。</t>
  </si>
  <si>
    <t>本科及以上学历，两年以上工作经验。</t>
  </si>
  <si>
    <t>张赛楠</t>
  </si>
  <si>
    <t>辽宁域美环保服务有限公司</t>
  </si>
  <si>
    <t>环保节能技术开发，咨询，检测，设计等。</t>
  </si>
  <si>
    <t>张晶</t>
  </si>
  <si>
    <t>18642228078</t>
  </si>
  <si>
    <t>辽宁中矿工程技术有限公司</t>
  </si>
  <si>
    <t>采矿、选矿、尾矿、土建、环保设计工程师。</t>
  </si>
  <si>
    <t>有3年以上设计院工作经验</t>
  </si>
  <si>
    <t>孙琦</t>
  </si>
  <si>
    <t>18641209454</t>
  </si>
  <si>
    <t>辽宁中新自动控制集团股份有限公司</t>
  </si>
  <si>
    <t>1.负责算法开发、验证和测试，根据产品需求设计算法，负责图像识别、AI识别产品的算法研发工作；2.根据产品应用情况，跟踪算法的应用情况，完成对算法的技术支持工作；结合公司项目要求，实现算法的编程和优化。</t>
  </si>
  <si>
    <t>1.模式识别、自动化、通信、电子、计算机、数学等相关专业；2.熟悉图像处理的有关知识，如图像增强、图像分割、图像检测、机器学习等；3.具备扎实的算法和数据结构基础、较强的逻辑思维能力；熟悉python、C++或C#，至少其中一门语言；4.熟悉Matlab、Opencv等图像处理库。</t>
  </si>
  <si>
    <t>张芷茗</t>
  </si>
  <si>
    <t>18841229488</t>
  </si>
  <si>
    <t>1.参与用户需求分析，功能模块分析；2.主要负责功能模块代码的实现；3.遵循开发管理流程，编写和完善接口文档，编写技术设计文档；4.参与系统的架构设计、技术选型、环境搭建和项目模块编程开发；5.修复程序BUG。</t>
  </si>
  <si>
    <t>1.具有良好的面向对象分析与设计能力，深刻理解软件的软件重构、数据结构、操作系统、代码优化；2.熟练使用C#/C++开发语言，精通C#编程语言、熟悉.NETFramework、.Netcore、Redis，MQ等技术，熟悉MVC，jQuery等框架开发；3.有MES系统开发经验者优先。</t>
  </si>
  <si>
    <t>从事高低压变频传动设计、传动产品选型，电气方案制定，传动产品技术支持，工程项目现场调试工作。</t>
  </si>
  <si>
    <t>1.自动化、电气工程及自动化、机电一体化等相关专业；2.熟悉西门子、施耐德、ABB品牌变频器及伺服运动控制产品；3.有扎实的电气自动化控制、传感器技术、电力拖动基础；4.能看懂电气图纸，熟练掌握AutoCAD。良好的沟通表达能力和学习能力。</t>
  </si>
  <si>
    <t>1.编制各类会计凭证，对凭证的完整，真实，规范负责；2.负责公司费用发票的报销审核工作，做好费用控制；3.报送各项统计数据指标，分析财务费用指标和预算完成情况；4.定期核对固定资产与库存的盘点工作，做到账实相符；5.打印出入库单据与核销发票审核工作。</t>
  </si>
  <si>
    <t>1.具有工业、制造业5年以上工作经验；2.有一般纳税人工作经验；3.熟练使用办公软件、常用函数；4.具备一定的抗压能力。</t>
  </si>
  <si>
    <t>1.负责产品的市场渠道开拓与销售工作，执行并完成公司产品年度销售计划；2.扩大产品在所负责区域的销售，扩大产品市场占有率；3.与客户保持良好沟通，实时把握客户需求；4.根据公司产品、价格及市场策略，独立或协同团队处理合同条款的协商及合同签订等事宜。</t>
  </si>
  <si>
    <t>1.具备优秀的客户需求分析能力，具备大客户项目把握及商务谈判能力；2.市场触觉敏锐，责任心强，沟通和协调能力优秀，团队合作能力强；3.思维逻辑要好，勤快认学，抗压能力强。</t>
  </si>
  <si>
    <t>辽宁中信高盛科技有限公司</t>
  </si>
  <si>
    <t>市场营销专员，负责区域内客户的拓展，开发，售前售后服务的关系维护等。</t>
  </si>
  <si>
    <t>优秀的沟通表达能力，能够规划自己的工作任务及内容。</t>
  </si>
  <si>
    <t>18309839922</t>
  </si>
  <si>
    <t>辽宁中元木业有限公司</t>
  </si>
  <si>
    <t>1.负责公司招聘计划执行、落实与检查、汇报；2.负责人事行政部门及人员的管理，组织部门工作，进行合理的工作安排、指导、监督等；3.协助制定、监督、执行公司各项行政管理。</t>
  </si>
  <si>
    <t>1.在人员招募、引进、培训开发及员工考核、激励等方面有实际操作能力；2.具有优秀的书面、口头表达能力、极强的亲和力与服务意识，沟通领悟能力，判断决策能力强；3.工作细致认真，原则性强，有良好的执行力及职业素养。</t>
  </si>
  <si>
    <t>李长跃</t>
  </si>
  <si>
    <t>13904127028</t>
  </si>
  <si>
    <t>职责：1.对财务部门的日常管理、税务筹划等各项工作进行；2.根编制财务预算并汇总，预算的执行情况；3.会计核算和账务处理工作，编制、汇总财务报告并及时上报。</t>
  </si>
  <si>
    <t>岫岩满族自治县恒源热力有限公司</t>
  </si>
  <si>
    <t>从事管道设计与施工工作</t>
  </si>
  <si>
    <t>精通管道设计与施工，大专学历以上。</t>
  </si>
  <si>
    <t>刁云峰</t>
  </si>
  <si>
    <t>0412-8780288</t>
  </si>
  <si>
    <t>岫岩满族自治县万友矿业有限公司</t>
  </si>
  <si>
    <t>采矿安全生产</t>
  </si>
  <si>
    <t>30周岁-60周岁</t>
  </si>
  <si>
    <t>张鹤</t>
  </si>
  <si>
    <t>18624127777</t>
  </si>
  <si>
    <t>岫岩满族自治县亿衡金属制品有限公司</t>
  </si>
  <si>
    <t>铸造砂型工艺工程师</t>
  </si>
  <si>
    <t>能够自主解决生产过程中所遇到的技术难题</t>
  </si>
  <si>
    <t>孙海全</t>
  </si>
  <si>
    <t>13898031355</t>
  </si>
  <si>
    <t>亚世光电（集团）股份有限公司</t>
  </si>
  <si>
    <t>协助人力资源经理完成人力资源部工作</t>
  </si>
  <si>
    <t>具有5年以上人力资源管理经验，1年以上部门管理经验。</t>
  </si>
  <si>
    <t>那松</t>
  </si>
  <si>
    <t>0412-5216159</t>
  </si>
  <si>
    <t>协助采购部经理完成采购部工作</t>
  </si>
  <si>
    <t>5年采购工作经验，具有1年以上部门经理管理经验。</t>
  </si>
  <si>
    <t>画电路板及单片机开发和应用</t>
  </si>
  <si>
    <t>2年以上相关经验</t>
  </si>
  <si>
    <t>白猫（辽宁）有限公司</t>
  </si>
  <si>
    <t>维修设备</t>
  </si>
  <si>
    <t>持低压电工证、懂仪表或可兼一般焊工作业者优先。</t>
  </si>
  <si>
    <t>024-54411577</t>
  </si>
  <si>
    <t>04抚顺市</t>
  </si>
  <si>
    <t>北京永茂建工机械制造有限公司抚顺分公司</t>
  </si>
  <si>
    <t>负责塔机的设计与方案的制定</t>
  </si>
  <si>
    <t>熟练掌握二维、三维制图软件。</t>
  </si>
  <si>
    <t>齐宇馨</t>
  </si>
  <si>
    <t>024-57646703</t>
  </si>
  <si>
    <t>抚顺勃朗服装有限公司</t>
  </si>
  <si>
    <t>机台操作</t>
  </si>
  <si>
    <t>周帆</t>
  </si>
  <si>
    <t>18609883136</t>
  </si>
  <si>
    <t>抚顺博田丝网制品有限公司</t>
  </si>
  <si>
    <t>市场开发，对接客户，售前售后服务。</t>
  </si>
  <si>
    <t>身体健康，有责任心，沟通能力强。</t>
  </si>
  <si>
    <t>刘洪腾</t>
  </si>
  <si>
    <t>13942370681</t>
  </si>
  <si>
    <t>按图纸要求生产出石笼网网片、网卷等产品。</t>
  </si>
  <si>
    <t>身体健康，有责任心，计件工资。</t>
  </si>
  <si>
    <t>按图纸要求将半成品石笼网网片组装成网箱等产品</t>
  </si>
  <si>
    <t>抚顺城南热电有限公司</t>
  </si>
  <si>
    <t>火电焊</t>
  </si>
  <si>
    <t>独立上岗操作</t>
  </si>
  <si>
    <t xml:space="preserve">王浩	</t>
  </si>
  <si>
    <t>15049050117</t>
  </si>
  <si>
    <t>抚顺大阳日酸气体有限公司</t>
  </si>
  <si>
    <t>负责车间设备操作，钢瓶、长管车充填，并做好记录，机械设备日常维护等。</t>
  </si>
  <si>
    <t>男性，30-35岁以下，有化工、工业气体工作经验者优先。爱岗敬业，责任心强。</t>
  </si>
  <si>
    <t>高丽莎</t>
  </si>
  <si>
    <t>024-53787909</t>
  </si>
  <si>
    <t>抚顺东工冶金材料技术有限公司</t>
  </si>
  <si>
    <t>时爽</t>
  </si>
  <si>
    <t>抚顺东科新能源科技有限公司</t>
  </si>
  <si>
    <t>分析化验</t>
  </si>
  <si>
    <t>有化学分析经验或化学专业</t>
  </si>
  <si>
    <t>韩翠翠</t>
  </si>
  <si>
    <t>15668540563</t>
  </si>
  <si>
    <t>生产工艺的运作，监督管理及提升。</t>
  </si>
  <si>
    <t>有相关专业及相关工作经验</t>
  </si>
  <si>
    <t>抚顺东联安信化学有限公司</t>
  </si>
  <si>
    <t>负责办公楼、浴室的卫生情况。</t>
  </si>
  <si>
    <t>有保洁工作经验</t>
  </si>
  <si>
    <t>张勤泽</t>
  </si>
  <si>
    <t>13841392639</t>
  </si>
  <si>
    <t>负责员工午餐、晚餐的制作，食堂的卫生情况。</t>
  </si>
  <si>
    <t>有健康证</t>
  </si>
  <si>
    <t>原材料、产品的取样，产品灌装后的外观和重量检查，产品包装物（包括槽车）的质量检查。</t>
  </si>
  <si>
    <t>有化工厂工作经验</t>
  </si>
  <si>
    <t>负责对原料、产品的检验工作。</t>
  </si>
  <si>
    <t>负责产品的灌装及包装工作</t>
  </si>
  <si>
    <t>负责装置现场设备的操作，切换阀门以及现场巡检工作。</t>
  </si>
  <si>
    <t>抚顺飞鹤金属制品有限公司</t>
  </si>
  <si>
    <t>金属结构焊接</t>
  </si>
  <si>
    <t>需同时会气保焊何氩弧焊</t>
  </si>
  <si>
    <t>范先鹤</t>
  </si>
  <si>
    <t>15841348111</t>
  </si>
  <si>
    <t>抚顺丰硕机械制造有限公司</t>
  </si>
  <si>
    <t>1.负责产品统计并形成报表及分析表；2.产品信息录入及数据核算3.准确使用生产物料、反馈现场生产情况等；熟悉电脑办公软件。</t>
  </si>
  <si>
    <t>积极耐劳、责任心强、工作认真细心、踏实稳重。</t>
  </si>
  <si>
    <t>李静</t>
  </si>
  <si>
    <t>13591545770</t>
  </si>
  <si>
    <t>1.熟悉仓库进出货操作流程，具备物资保管专业知识和技能；2.熟悉电脑办公软件。</t>
  </si>
  <si>
    <t>1.协助总经理做好经营服务各项管理并督促、检查落实贯彻执行情况；2.协助总经理调查研究、了解公司经营管理情况并提出处理意见或建议，供总经理决策等工作。</t>
  </si>
  <si>
    <t>抚顺福鼎包装制品有限公司</t>
  </si>
  <si>
    <t>驾驶叉车</t>
  </si>
  <si>
    <t>王宇</t>
  </si>
  <si>
    <t>15001201305</t>
  </si>
  <si>
    <t>抚顺海创电子科技有限公司</t>
  </si>
  <si>
    <t>负责安装调试机器，焊接芯片，贴片，航空插头，有电工经验者优先考虑。</t>
  </si>
  <si>
    <t>3年以上的工作经验</t>
  </si>
  <si>
    <t>杨存广</t>
  </si>
  <si>
    <t>13940121802</t>
  </si>
  <si>
    <t>能够独立完成PLC项目实施工作，并编写技术文档，熟悉工业以太网通讯，MODBUS协议，TCP/IP协议，OPC协议。</t>
  </si>
  <si>
    <t>抚顺海洲机械制造有限责任公司</t>
  </si>
  <si>
    <t>焊接砂箱</t>
  </si>
  <si>
    <t>刘丽丽</t>
  </si>
  <si>
    <t>024-53816551</t>
  </si>
  <si>
    <t>清理铸件</t>
  </si>
  <si>
    <t>造型工</t>
  </si>
  <si>
    <t>抚顺罕王傲牛矿业股份有限公司</t>
  </si>
  <si>
    <t>遵守《通风、防尘管理制度》等管理制度和有关规程、执行《通风作业安全操作规程》</t>
  </si>
  <si>
    <t>地质学学科</t>
  </si>
  <si>
    <t>1.深入井下，掌握现场情况，及时排查处理矿井“一通三防”工作中的问题及隐患，参与制定矿井及采区通风方案，编制技术安全措施；2.掌握矿井通风动态，提出矿井通风工程实施意见。</t>
  </si>
  <si>
    <t>蔡琳</t>
  </si>
  <si>
    <t>15898384470</t>
  </si>
  <si>
    <t>抚顺罕王兴洲矿业有限公司</t>
  </si>
  <si>
    <t>1.负责车间设备运行状况；2.负责检修计划编制；3.负责设备安装、调试、验收工作。</t>
  </si>
  <si>
    <t>1.3-5年以上选矿车间工作经验；2.从事过选矿车间设备、维修、点检等相关管理工作。</t>
  </si>
  <si>
    <t>芦玲</t>
  </si>
  <si>
    <t>14704237512</t>
  </si>
  <si>
    <t>1.负责设计和实施测量方案；2.负责对设计图纸和数据进行审核；3.负责测量现场监管4.带班下井工作。</t>
  </si>
  <si>
    <t>1.3-5年以上工作经验；2.能独立完成矿山测量计并进行结果分析成图；3.确保测量数据的准确性和可靠性；4.熟练应用cad等办公软件。</t>
  </si>
  <si>
    <t>1.采矿工程总体规划及单体设计；2.编制短期生产计划及中长期生产计划；3.采矿工程施工现场监管；4.在工作中不断推广应用新工艺、新技术；5.带班下井工作。</t>
  </si>
  <si>
    <t>1.3-5年以上工作经验；2.能独立完成金属矿山地下开采开拓、采切等工程设计；3.能独立完成采矿设计，尤其熟悉无底柱分段崩落法工艺及采矿中深孔相关设计；4.熟练应用cad等办公软件。</t>
  </si>
  <si>
    <t>1.编制地质生产探矿设计，及时提交生产探矿报告；2.及时掌握地质储量变化、生产矿量保有情况；3.观测、研究矿床水文地质工作；4.现场地质技术监管工作；5.带班下井工作。</t>
  </si>
  <si>
    <t>地质工程</t>
  </si>
  <si>
    <t>1.3-5年以上工作经验；2.能独立完成矿山探矿设计并进行结果分析成图；3.能依据区域地质情况掌握区域成矿特点；4.熟练应用cad等办公软件。</t>
  </si>
  <si>
    <t xml:space="preserve">1.全面负责财务核算体系的建立、会计凭证审核、报表复核、涉税事项监督等日常业务工作；2.组织会计核算、报表编制和分析；3.成本控制与管理，应收、应付款项管理。	</t>
  </si>
  <si>
    <t>1.财经类相关专业；2.具有3-5年以上管理工作经验；3.中级会计师职称、税务师优先；4.较强的沟通协调能力，具备较高的执行力；5.熟练使用财务办公软件。</t>
  </si>
  <si>
    <t>抚顺黑又亮炭黑有限公司</t>
  </si>
  <si>
    <t>生产线工人</t>
  </si>
  <si>
    <t>无犯罪记录，身体健康。</t>
  </si>
  <si>
    <t>许家健</t>
  </si>
  <si>
    <t>抚顺华兴石油化工有限公司</t>
  </si>
  <si>
    <t>负责产品的包装，操作中必须做好防尘工作，戴好防尘用具，产品计量必须准确，不可短缺重量。</t>
  </si>
  <si>
    <t>相关工作经验</t>
  </si>
  <si>
    <t>马云莉</t>
  </si>
  <si>
    <t>18904231202</t>
  </si>
  <si>
    <t>按规定进行巡回检查，并记录各工艺参数，认真观察设备运行情况，确保处于良好运行状态。</t>
  </si>
  <si>
    <t>化工相关专业或相关工作经验</t>
  </si>
  <si>
    <t>组织设备预检修计划，设备大中小修计划，备件采购计划。</t>
  </si>
  <si>
    <t>化工设备相关专业或相关工作经验</t>
  </si>
  <si>
    <t>抚顺汇金耐火材料制造有限公司</t>
  </si>
  <si>
    <t>李莉</t>
  </si>
  <si>
    <t>15141399921</t>
  </si>
  <si>
    <t>抚顺机械设备制造有限公司</t>
  </si>
  <si>
    <t>行政专员</t>
  </si>
  <si>
    <t>张玮</t>
  </si>
  <si>
    <t>13841331193</t>
  </si>
  <si>
    <t>抚顺嘉添包装制品有限公司</t>
  </si>
  <si>
    <t>生产设备操作</t>
  </si>
  <si>
    <t>能适应倒班</t>
  </si>
  <si>
    <t>由林</t>
  </si>
  <si>
    <t>024-56109999</t>
  </si>
  <si>
    <t>抚顺科隆化工实业有限公司</t>
  </si>
  <si>
    <t xml:space="preserve">电气线路日常维护巡检	</t>
  </si>
  <si>
    <t xml:space="preserve">经验丰富，有电工证。	</t>
  </si>
  <si>
    <t>杨月</t>
  </si>
  <si>
    <t>024-54102080</t>
  </si>
  <si>
    <t>抚顺矿业集团有限责任公司</t>
  </si>
  <si>
    <t>负责综采面采煤机、刮板输送机、液压支架的检、维修工作。</t>
  </si>
  <si>
    <t>10年以上本工种从业经历，高级工以上技术等级。</t>
  </si>
  <si>
    <t xml:space="preserve">廖洪飞	</t>
  </si>
  <si>
    <t>024-52534147</t>
  </si>
  <si>
    <t>负责设备检修、维护、改造过程中的设备起吊维修工作。</t>
  </si>
  <si>
    <t>负责自翻车维修</t>
  </si>
  <si>
    <t>负责电气设备运行、维修维护、设备集控监测，互感器、电能表、指示仪表定期校验等工作。</t>
  </si>
  <si>
    <t>负责爆破施工作业</t>
  </si>
  <si>
    <t>火炮、自动武器与弹药工程</t>
  </si>
  <si>
    <t>负责勘察治理工作，编写各阶段结构设计任务书各阶段结构设计的治理。</t>
  </si>
  <si>
    <t>结构工程</t>
  </si>
  <si>
    <t xml:space="preserve">学习能力强、成绩优异，善于沟通协调，敢于创新，具有较强的团队合作精神和责任担当意识，能吃苦耐劳，服从企业分配。		</t>
  </si>
  <si>
    <t>负责原始资料整理，等土试结果出来进行勘察报告编写；负责建设项目地下结构或基坑支撑的设计。</t>
  </si>
  <si>
    <t>岩土工程</t>
  </si>
  <si>
    <t>负责新建项目的基础资料收集整理、方案汇报和施工图纸设计阶段的各项工作。</t>
  </si>
  <si>
    <t>学习能力强、成绩优异，善于沟通协调，敢于创新，具有较强的团队合作精神和责任担当意识，能吃苦耐劳，服从企业分配</t>
  </si>
  <si>
    <t>负责页岩炼油厂原油车间页岩干馏设备操作及日常维护、巡检工作。</t>
  </si>
  <si>
    <t>承担给排水、消防设计工作。</t>
  </si>
  <si>
    <t>学习能力强、成绩优异，善于沟通协调，敢于创新，具有较强的团队合作精神和责任担当意识，能吃苦耐劳，服从企业分配。</t>
  </si>
  <si>
    <t>承担化工设备设计工作</t>
  </si>
  <si>
    <t>承担露天开采设计工作</t>
  </si>
  <si>
    <t>承担建筑工程施工图设计工作</t>
  </si>
  <si>
    <t>承担动力及自动化技术研究等工作</t>
  </si>
  <si>
    <t>承担电气技术研究等工作</t>
  </si>
  <si>
    <t>承担硅酸盐项目技术研究等工作</t>
  </si>
  <si>
    <t>承担土壤及肥料技术研究等工作</t>
  </si>
  <si>
    <t>养老金计算与发放、退休病亡人员丧葬费审核与发放、退休各类人员工资帐号变更；工资变动各项报表及数据库管理工作。</t>
  </si>
  <si>
    <t>负责财务收、付、转、预、决算、统计、报表等相关工作。</t>
  </si>
  <si>
    <t>负责集团公司道路交通安全综合治理、道路交通安全宣传教育、道路交通秩序专项整治等相关工作。</t>
  </si>
  <si>
    <t>负责集团各单位防火安全检查、日常用火审批、消防火知识培训、灭火逃生应急预案演练等相关工作。</t>
  </si>
  <si>
    <t>护理教学</t>
  </si>
  <si>
    <t>机电教学</t>
  </si>
  <si>
    <t>语文教学</t>
  </si>
  <si>
    <t>煤矿安全培训教学</t>
  </si>
  <si>
    <t>施工现场管理</t>
  </si>
  <si>
    <t>负责财务方面各项业务</t>
  </si>
  <si>
    <t>负责参与编写施工组织设计及专项施工方案、技术措施并监督执行情况。</t>
  </si>
  <si>
    <t>负责分公司成本核算和成本管理工作</t>
  </si>
  <si>
    <t>负责金属材料热处理生产操作与工艺设计及质量检测工作</t>
  </si>
  <si>
    <t>负责电气设备的安装与调试，电气设备故障处理，电气设备改造设计工作。</t>
  </si>
  <si>
    <t>负责产品机械设计、工艺设计、安装与检修技术指导等相关工作。</t>
  </si>
  <si>
    <t>财务核算、报表、凭证装订、绩效工资分配、考勤、人力资源管理等相关工作。</t>
  </si>
  <si>
    <t>绿化工程设计、测量，施工图、效果图绘制，绿化工程施工、预结算等相关工作。</t>
  </si>
  <si>
    <t>负责法律方面工作</t>
  </si>
  <si>
    <t>负责工厂电气技术管理等方面工作</t>
  </si>
  <si>
    <t>负责通信网络建设、维护、传输等技术工作。</t>
  </si>
  <si>
    <t>1.负责变电所及变电站技术运行管理；2.负责电气设备检修维护、电气设备试验、电力工程施工建设及管理等工作；3.负责光伏发电项目建设和运行管理、新能源项目筹划开发等工作。</t>
  </si>
  <si>
    <t>负责铁路信号方面技术工作</t>
  </si>
  <si>
    <t>负责舍场建设方面技术工作</t>
  </si>
  <si>
    <t>负责机车车辆方面技术工作</t>
  </si>
  <si>
    <t>负责行车组织、站务组织工作。</t>
  </si>
  <si>
    <t>负责制定安全生产管理制度，对员工进行安全生产教育，定期进行安全检查，做好安全生产事故的调查等工作。</t>
  </si>
  <si>
    <t>负责制定环保制度，做好大气污染监测及达标排放，做好生产生活污水处理环保排放等工作。</t>
  </si>
  <si>
    <t>负责制定并熟练掌握锅炉系统操作规程，妥善协调并处理锅炉运行过程中出现的各种工艺性问题。</t>
  </si>
  <si>
    <t>负责地面工程计划、审核、上报，施工现场管理及相关内业管理等工作。</t>
  </si>
  <si>
    <t>负责矿井机电技术管理和施工作业技术管理，编制机电作业规程，技术内业管理等工作。</t>
  </si>
  <si>
    <t>负责矿井机械技术管理和施工作业管理，编制作业规程，技术内业管理等工作。</t>
  </si>
  <si>
    <t>负责矿井采煤技术管理和施工作业管理，编制采煤作业规程，技术内业管理等工作。</t>
  </si>
  <si>
    <t>负责矿井测量技术管理，填绘工程平面动态图等工作。</t>
  </si>
  <si>
    <t>负责矿井现场通风技术管理，编制安全技术措施，隐患排查和系统自检自查等工作。</t>
  </si>
  <si>
    <t>负责矿井地质技术管理，绘制矿井地质平面、剖面图，做好地质预测预报和图件数据资料保管、保密等工作。</t>
  </si>
  <si>
    <t>负责矿井水文地质技术和防治水技术管理，水文地质的日常观测，并制定防治水措施等工作。</t>
  </si>
  <si>
    <t>负责自动化仪表维护管理和升级改造管理工作</t>
  </si>
  <si>
    <t>仪器科学与技术学科</t>
  </si>
  <si>
    <t>负责采矿汽车及工程设备的修程管理及故障分析统计工作，确保内燃设备安全高效稳定运行。</t>
  </si>
  <si>
    <t>负责工业自动化集中控制系统运行管理，软件编程，日常维护。</t>
  </si>
  <si>
    <t>负责各类植物的设计、修剪、移载、补种的整形美化和病虫害防治的养护等工作。</t>
  </si>
  <si>
    <t>负责工程项目检查与技术指导，现场管理等工作。</t>
  </si>
  <si>
    <t xml:space="preserve">负责对治理区域进行测量、验收，及时绘制和修改地质图纸，对坑下边坡进行监测，分析数据。	</t>
  </si>
  <si>
    <t>抚顺力特机械有限公司</t>
  </si>
  <si>
    <t>机械设计类工程师</t>
  </si>
  <si>
    <t>全日制大学本科学历，专业机械设计类。</t>
  </si>
  <si>
    <t>晋照普</t>
  </si>
  <si>
    <t>13841385662</t>
  </si>
  <si>
    <t>抚顺隆烨化工有限公司</t>
  </si>
  <si>
    <t>产品研发</t>
  </si>
  <si>
    <t>井元广</t>
  </si>
  <si>
    <t>抚顺伦成技术工程有限公司</t>
  </si>
  <si>
    <t>无损检测技术员</t>
  </si>
  <si>
    <t>品行端正、爱岗敬业。</t>
  </si>
  <si>
    <t>赵锐</t>
  </si>
  <si>
    <t>13941391835</t>
  </si>
  <si>
    <t>抚顺铝业有限公司</t>
  </si>
  <si>
    <t>为实现公司制定的生产计划，在质量目标的指导下，保质、保量，按时完成产品的生产任务。</t>
  </si>
  <si>
    <t>1.自动控制、机电一体化等专业毕业，大学本科学历；2.具有完全独立的工作能力3.具备良好的业务交流能力和工作协调能力。</t>
  </si>
  <si>
    <t>王群</t>
  </si>
  <si>
    <t>024-53813456</t>
  </si>
  <si>
    <t>抚顺平天蜡制品有限公司</t>
  </si>
  <si>
    <t>蜡烛制作、蜡烛包装。</t>
  </si>
  <si>
    <t>按照工序操作要求进行作业，严格遵守公司规章制度。</t>
  </si>
  <si>
    <t>谢春莲</t>
  </si>
  <si>
    <t>024-57115680</t>
  </si>
  <si>
    <t>抚顺青松药业有限公司</t>
  </si>
  <si>
    <t>质量控制部主管理，在质量管理部经理的领导下，全面负责中心化验室的工作，保证本部室人员自觉遵守公司的各项规章制度，遵守劳动纪律，坚守工作岗位，努力按时完成好各项检验任务，自觉遵守药检人员守则，保证检验工作的公正和严肃。</t>
  </si>
  <si>
    <t>专业对口，有实际工作经验三年以上。</t>
  </si>
  <si>
    <t>裘晓楠</t>
  </si>
  <si>
    <t>13470529927</t>
  </si>
  <si>
    <t>必须严格按照有关质量标准与检验操作规程，正确地进行物料、中间产品、成品的检验、记录、计算和结果制定，及时完成检验任务，填写检验记录，不得擅自改变检验标准和凭主观下结论。</t>
  </si>
  <si>
    <t>有实际工作经验优先</t>
  </si>
  <si>
    <t>抚顺日鑫电力科技有限公司</t>
  </si>
  <si>
    <t>配合生产部负责人完成变电所日常巡检及突发抢修工作</t>
  </si>
  <si>
    <t>符合全日制大专及以上学历要求，非应届毕业生应符合2年及以上工作经验，并持有高、低压电工作业证，能适应电力行业突发、艰苦工作条件。</t>
  </si>
  <si>
    <t>徐波</t>
  </si>
  <si>
    <t>13081346190</t>
  </si>
  <si>
    <t>抚顺荣盛机械制造有限公司</t>
  </si>
  <si>
    <t>起重工</t>
  </si>
  <si>
    <t>持有起重操作证</t>
  </si>
  <si>
    <t>安宏宇</t>
  </si>
  <si>
    <t>024-58309828</t>
  </si>
  <si>
    <t>对工作进行探伤检测工作</t>
  </si>
  <si>
    <t>持有射线、超声、磁粉、渗透四项二季检测证。</t>
  </si>
  <si>
    <t>车床工人</t>
  </si>
  <si>
    <t>设备维修</t>
  </si>
  <si>
    <t>持有电工操作证</t>
  </si>
  <si>
    <t>下料工</t>
  </si>
  <si>
    <t>有无工作经验均可</t>
  </si>
  <si>
    <t>抚顺瑞华纤维有限公司</t>
  </si>
  <si>
    <t xml:space="preserve">焊工、钳工、仪表工等维修工，熟练掌握本岗位安全操作技能，检查使用工具的安全可靠性。	</t>
  </si>
  <si>
    <t xml:space="preserve">能够严格执行焊接等作业操作规程，持上岗证。		</t>
  </si>
  <si>
    <t>杨丽丽</t>
  </si>
  <si>
    <t>024-56682999</t>
  </si>
  <si>
    <t>巡查自动装置运行情况，处理异常运行及未完成的操作指令。</t>
  </si>
  <si>
    <t xml:space="preserve">能够熟练掌握电气设备维修工作，持上岗证。	。	</t>
  </si>
  <si>
    <t xml:space="preserve">与前后工序密切配合，确保工艺参数稳定、设备运转正常。	</t>
  </si>
  <si>
    <t>严格执行工艺纪律，保证生产操作平稳。</t>
  </si>
  <si>
    <t>抚顺润益化工有限公司</t>
  </si>
  <si>
    <t>有相关工作经验优先考虑</t>
  </si>
  <si>
    <t>杨丽</t>
  </si>
  <si>
    <t>13842314914</t>
  </si>
  <si>
    <t>抚顺市晁元机械有限公司</t>
  </si>
  <si>
    <t>需要工作经验3年以上</t>
  </si>
  <si>
    <t>韩东卓</t>
  </si>
  <si>
    <t>13841368888</t>
  </si>
  <si>
    <t>抚顺市德恒矿山机械有限公司</t>
  </si>
  <si>
    <t>刘玉波</t>
  </si>
  <si>
    <t>15242305666</t>
  </si>
  <si>
    <t>抚顺市东元无损检测有限公司</t>
  </si>
  <si>
    <t>负责从事无损检测射线、超声、磁粉、渗透检测作业。</t>
  </si>
  <si>
    <t>熟练掌握射线、超声、磁粉、渗透检测技术，能够独立进行相关检测作业，能够适应出差，有相关检测证书者优先。</t>
  </si>
  <si>
    <t>宫赫远</t>
  </si>
  <si>
    <t>024-56091688</t>
  </si>
  <si>
    <t>抚顺市抚中有机玻璃厂</t>
  </si>
  <si>
    <t>流水线操作</t>
  </si>
  <si>
    <t>李亚南</t>
  </si>
  <si>
    <t>15304244186</t>
  </si>
  <si>
    <t>抚顺市富森金峰木业有限公司</t>
  </si>
  <si>
    <t>技工</t>
  </si>
  <si>
    <t>李昌志</t>
  </si>
  <si>
    <t>024-5406875</t>
  </si>
  <si>
    <t>有相关经验者优先</t>
  </si>
  <si>
    <t>抚顺市宏业机械厂</t>
  </si>
  <si>
    <t>铸造工程师</t>
  </si>
  <si>
    <t>需要资格证书、工作经验。</t>
  </si>
  <si>
    <t>贺立新</t>
  </si>
  <si>
    <t>13942377401</t>
  </si>
  <si>
    <t>抚顺市惠风供热有限责任公司</t>
  </si>
  <si>
    <t>负责居民供暖管线的维护与安装</t>
  </si>
  <si>
    <t>技校以上学历，30岁以下，两年以上相关专业工作经验。</t>
  </si>
  <si>
    <t xml:space="preserve">姜微	</t>
  </si>
  <si>
    <t>13941359959</t>
  </si>
  <si>
    <t>负责居民供暖管线焊接维护</t>
  </si>
  <si>
    <t>抚顺市炼化配件厂</t>
  </si>
  <si>
    <t>熟练使用火切</t>
  </si>
  <si>
    <t>杨博雅</t>
  </si>
  <si>
    <t>15668563919</t>
  </si>
  <si>
    <t>熟练使用氩弧焊</t>
  </si>
  <si>
    <t>抚顺市马郡城铁矿有限责任公司</t>
  </si>
  <si>
    <t>建立管理台账，负责安全管理技术及安全宣贯，监督、指导各单位安全环保管理工作，服从领导，积极完成上级领导交代的各项工作。</t>
  </si>
  <si>
    <t>矿业工程学科</t>
  </si>
  <si>
    <t>了解矿山生产工艺及流程，能熟练使用办公软件，有一定的文字功底，经验不限，年龄50岁以下，身体健康。</t>
  </si>
  <si>
    <t>罗雪晶</t>
  </si>
  <si>
    <t>18642301663</t>
  </si>
  <si>
    <t xml:space="preserve">负责矿山生产统计管理工作，建立健全生产技术档案，组织制定、修编各项生产管理制度，服从领导，积极完成上级领导交代的各项工作。	</t>
  </si>
  <si>
    <t>能独立进行采掘工程系统及单体工程设计，熟练使用办公及制图软件，有地下非煤矿山5年以上工作经验，年龄55岁以下，身体健康。</t>
  </si>
  <si>
    <t>制定采掘计划，负责采掘现场管理，及时解决生产中存在的问题，服从领导，积极完成上级领导交代的各项工作。</t>
  </si>
  <si>
    <t xml:space="preserve">能独立进行采掘工程系统及单体工程设计，熟练使用办公及制图软件，有地下非煤矿山5年以上工作经验，年龄55岁以下，身体健康。	</t>
  </si>
  <si>
    <t>抚顺市清原助剂厂有限公司</t>
  </si>
  <si>
    <t>化工产品的化验和分析</t>
  </si>
  <si>
    <t>车亮</t>
  </si>
  <si>
    <t>13188299969</t>
  </si>
  <si>
    <t>抚顺市双盈耐火材料厂</t>
  </si>
  <si>
    <t>销售耐火材料工作</t>
  </si>
  <si>
    <t>相关工作经验2年以上</t>
  </si>
  <si>
    <t xml:space="preserve">岳冬	</t>
  </si>
  <si>
    <t>15898303889</t>
  </si>
  <si>
    <t>负责产品生产的质量技术把关工作</t>
  </si>
  <si>
    <t>相关工作经验3年以上</t>
  </si>
  <si>
    <t>抚顺市添泷耐火材料有限公司</t>
  </si>
  <si>
    <t>负责生产工作</t>
  </si>
  <si>
    <t>有耐材生产经验</t>
  </si>
  <si>
    <t>陈郁</t>
  </si>
  <si>
    <t>18640844399</t>
  </si>
  <si>
    <t>抚顺市欣鑫矿业有限公司</t>
  </si>
  <si>
    <t>对于财务软件能够熟练运用，责任心强。</t>
  </si>
  <si>
    <t>从事该职业5年以上</t>
  </si>
  <si>
    <t>于欣</t>
  </si>
  <si>
    <t>024-56202997</t>
  </si>
  <si>
    <t>从事该职业2年以上</t>
  </si>
  <si>
    <t>对于办公软件能够熟练运用，责任心强。</t>
  </si>
  <si>
    <t>抚顺市鑫龙化工有限公司</t>
  </si>
  <si>
    <t>负责本厂所有仪表的巡检、维修、维护工作。</t>
  </si>
  <si>
    <t>具有丰富的多年的仪表工作经验</t>
  </si>
  <si>
    <t>马旭</t>
  </si>
  <si>
    <t>15541383883</t>
  </si>
  <si>
    <t>车间一线工人，流水线工人，负责配料。</t>
  </si>
  <si>
    <t>掌握化工工艺技术原理</t>
  </si>
  <si>
    <t>抚顺市鑫盛挖掘机配件制造有限公司</t>
  </si>
  <si>
    <t>保管仓库相关业务</t>
  </si>
  <si>
    <t>13941353572</t>
  </si>
  <si>
    <t>使用数控龙门加工中心</t>
  </si>
  <si>
    <t>会操作使用数控龙门加工中心</t>
  </si>
  <si>
    <t>用射砂机制造砂壳模具</t>
  </si>
  <si>
    <t>打磨铸件</t>
  </si>
  <si>
    <t>使用车床，铣床，钻床。</t>
  </si>
  <si>
    <t>会使用车床，铣床，钻床。</t>
  </si>
  <si>
    <t>从事炉上作业</t>
  </si>
  <si>
    <t>抚顺市永信安防电子有限公司</t>
  </si>
  <si>
    <t>熟悉计算机硬件设备、网络设备，能够独立完成工作任务。</t>
  </si>
  <si>
    <t>马丽</t>
  </si>
  <si>
    <t>18241363633</t>
  </si>
  <si>
    <t>2年以上现场施工管理工作经验，有高级职称证或一级建造师证者优先。</t>
  </si>
  <si>
    <t>1.三年以上弱电领域维保工作经验；2.熟悉弱电系统架构、相关产品规格及性能以及相关技术规范；3.具有较强的专业知识及操作技能，具有相关的职业资格证书；4.有项目智能化设备维护经验，责任心强。</t>
  </si>
  <si>
    <t>熟悉网络设备交换机、路由器、防火墙配置，工作细心、责任心强、工作主动性强、具有团队协作精神和执行力。</t>
  </si>
  <si>
    <t>熟悉主流厂商服务器、交换机、存储等设备的安装及配置，可根据客户需求进行中小型机房建设设计，掌握网络基本知识。</t>
  </si>
  <si>
    <t>可以独立解决集成项目技术问题，制定项目实施方案。</t>
  </si>
  <si>
    <t>抚顺市裕龙化工有限公司</t>
  </si>
  <si>
    <t>有机化工技术研发与设计管理</t>
  </si>
  <si>
    <t>有化工研发与管理工作经验</t>
  </si>
  <si>
    <t>黄秀艳</t>
  </si>
  <si>
    <t>抚顺市远东橡胶有限公司</t>
  </si>
  <si>
    <t xml:space="preserve">熟悉车床操作，数控车床和普通车床。	</t>
  </si>
  <si>
    <t>罗许莹</t>
  </si>
  <si>
    <t>13304936077</t>
  </si>
  <si>
    <t>抚顺顺能化工有限公司</t>
  </si>
  <si>
    <t xml:space="preserve">装置楼操作，检查设备运行情况，投料、装桶、离心、取样、切阀等。	</t>
  </si>
  <si>
    <t xml:space="preserve">40岁以下，高中以上学历，有化工相关工作经验，能适应倒班工作，东洲附近有通勤车。		</t>
  </si>
  <si>
    <t>张佳菊</t>
  </si>
  <si>
    <t>024-54634516</t>
  </si>
  <si>
    <t>抚顺特殊钢股份有限公司</t>
  </si>
  <si>
    <t>负责冶炼、锻造、轧制主机和辅机操作工作。</t>
  </si>
  <si>
    <t>应届毕业，成绩优异者优先。</t>
  </si>
  <si>
    <t>任航</t>
  </si>
  <si>
    <t>18841360307</t>
  </si>
  <si>
    <t>负责工艺、设备、质量等管控工作。</t>
  </si>
  <si>
    <t>抚顺天成环保科技有限公司</t>
  </si>
  <si>
    <t>1.在上级的领导和监督下定期完成量化的工作要求，并能独立处理和解决所负责的任务；2.开发客户资源，寻找潜在客户；3.签订销售合同4.从销售和客户需求的角度，对产品的研发提供指导性建议。</t>
  </si>
  <si>
    <t>1.专科及以上学历，市场营销等相关专业；2.应届毕业生；3.性格外向、反应敏捷、表达能力强，具有较强的沟通能力，具有亲和力；4.良好的客户服务意识；5.有责任心，能承受较大的工作压力；6.身体健康，无不良记录。</t>
  </si>
  <si>
    <t>崔奡</t>
  </si>
  <si>
    <t>024-56598889</t>
  </si>
  <si>
    <t>抚顺祥赢新能源科技有限公司</t>
  </si>
  <si>
    <t>1.负责环境监测、排污申报、环保局现场检查、要求报告、会议等；2.负责新项目环保审批：环评、总量购买、三同时、试生产、竣工验收、排污许可证的申请；3.负责新建及管理环保治理设施：废水站、固废站、在线监测设施；4.负责月度检查、季度检查，问题追踪。</t>
  </si>
  <si>
    <t>1.环境工程、化学及相关专业大专以上学历；2.具有丰富环保工程施工设计经验及现场施工管理经验；3.具有较深厚的专业理论基础和技术知识。</t>
  </si>
  <si>
    <t>崔守伦</t>
  </si>
  <si>
    <t>抚顺欣和石化设备制造有限公司</t>
  </si>
  <si>
    <t>谢丹</t>
  </si>
  <si>
    <t>024-54163377</t>
  </si>
  <si>
    <t>焊、铆检察员。</t>
  </si>
  <si>
    <t>抚顺新东方滤料工贸有限公司</t>
  </si>
  <si>
    <t>客户维护及开发</t>
  </si>
  <si>
    <t>中专以上学历，男女不限，纺织专业。</t>
  </si>
  <si>
    <t>刘凤梅</t>
  </si>
  <si>
    <t>024-58217960</t>
  </si>
  <si>
    <t>抚顺新钢铁有限责任公司</t>
  </si>
  <si>
    <t>1.负责高炉工艺研究及技术开发；2.负责围绕国家标准、客户需求、指标提升等对工艺进行优化改进；3.负责组织对炼铁厂工艺技术组编制的工艺操作规程进行审核；4.负责炼铁新技术、新工艺、新材料的研究、引进、推广应用等工作.</t>
  </si>
  <si>
    <t>1.本科及以上学历，冶金工程相关专业，从事3年以上炼铁生产或技术相关管理工作经验；2.具有助理工程师以上职称，熟悉铁前或炼铁生产技术工艺原理、相关技术标准及工作参数；3.能够熟练使用电脑和其他自动化办公设施，具有较强的分析能力和解决问题的能力。</t>
  </si>
  <si>
    <t>刘志伟</t>
  </si>
  <si>
    <t>13504137413</t>
  </si>
  <si>
    <t>1.负责围绕国家标准、客户需求、指标提升等对工艺进行优化改进；2.负责组织对炼铁厂工艺技术组编制的工艺操作规程进行审核；3.负责炼铁新技术、新工艺、新材料的研究、引进、推广应用等工作。</t>
  </si>
  <si>
    <t>1.本科及以上学历，冶金工程相关专业，从事3年以上铁前或炼铁生产或技术相熟悉铁前或炼铁生产技术工艺原理、相关技术标准及工作参数；2.能够熟练使用电脑和其他自动化办公设施，具有较强的分析能力和解决问题的能力。</t>
  </si>
  <si>
    <t>1.负责高炉工艺研究及技术开发；2.负责围绕国家标准、客户需求、指标提升等对工艺进行优化改进；3.负责组织对炼铁厂工艺技术组编制的工艺操作规程进行审核。</t>
  </si>
  <si>
    <t>1.本科及以上学历，冶金/材料/能源/环保专业背景，10年以上相关工作经验；2.对相关行业有全面认识和深入研究，具有丰富的工作经验、较多的行业资源和人脉，掌握行业宏观政策、发展方向和前沿技术，能够为公司发展提出前瞻性指导意见并牵头推进实施。</t>
  </si>
  <si>
    <t>抚顺新星肠衣有限公司</t>
  </si>
  <si>
    <t>成品肠衣的挑选以及分炼</t>
  </si>
  <si>
    <t>女45岁以下</t>
  </si>
  <si>
    <t>王卓</t>
  </si>
  <si>
    <t>13842324650</t>
  </si>
  <si>
    <t>抚顺鑫业食品有限公司</t>
  </si>
  <si>
    <t>加工、包装、食品。</t>
  </si>
  <si>
    <t>能吃苦有团队意识</t>
  </si>
  <si>
    <t>崔明军</t>
  </si>
  <si>
    <t>15668582800</t>
  </si>
  <si>
    <t>抚顺鑫亿通保温材料工程有限公司</t>
  </si>
  <si>
    <t>操作工，能够很快掌握工作流程。</t>
  </si>
  <si>
    <t>要求能吃苦，身体健康，有敬业精神。</t>
  </si>
  <si>
    <t>许秀花</t>
  </si>
  <si>
    <t>13019651448</t>
  </si>
  <si>
    <t>抚顺星环实业有限公司</t>
  </si>
  <si>
    <t xml:space="preserve">工作内容：负责安全现场及相关材料；负责环保现场及相关材料。工作时间：早八晚五、月休2天。	</t>
  </si>
  <si>
    <t xml:space="preserve">1.年龄：25岁-40岁；2.具有团队合作意识和执行能力；3.听从指挥，服从管理；4.必须严格遵守有关的安全管理制度；5.具有责任心和工作热情，能吃苦耐劳，基础素质高。	</t>
  </si>
  <si>
    <t>姜宇恒</t>
  </si>
  <si>
    <t>15941355742</t>
  </si>
  <si>
    <t xml:space="preserve">1.后勤部门各种零活；2.公司内部公共设施一般性维修工作；3.负责厂区指定公共区域卫生打扫，清运垃圾，保持道路整洁；4.完成领导布置的其他勤杂工作。工作时间：夏季：早七点-晚七点，冬季：早八点–晚五点月休2天。	</t>
  </si>
  <si>
    <t>1.年龄：55岁以下；2.听从指挥，服从管理；3.工作积极主动，勤劳肯干。</t>
  </si>
  <si>
    <t>1.负责货物料的上下运输操作工作；2.负责装卸车铺料。工作时间：夏季：早七点-晚七点；冬季：早八点–晚五点、月休2天</t>
  </si>
  <si>
    <t xml:space="preserve">1.年龄：30岁-45岁；2.会火切者优先；3.听从指挥，服从管理；4.必须严格遵守有关的安全管理制度；5.具有责任心和工作热情，能吃苦耐劳，基础素质高；6.具有团队合作意识和执行能力。		</t>
  </si>
  <si>
    <t xml:space="preserve">工作内容：负责对废钢的切割。工作时间：夏季：早七点-晚七点；冬季：早八点–晚五点、月休2天。	</t>
  </si>
  <si>
    <t xml:space="preserve">1.年龄：30岁-45岁；2.从事过切割工作，持有焊接与热切割证；3.听从指挥，服从管理；4.必须严格遵守有关的安全管理制度；5.具有责任心和工作热情，能吃苦耐劳，基础素质高；6.具有团队合作意识和执行能力。		</t>
  </si>
  <si>
    <t>1.工作内容：负责对废钢的分拣；2.工作时间：夏季：早七点-晚七点，冬季：早八点–晚五点、月休2天。</t>
  </si>
  <si>
    <t xml:space="preserve">1.年龄：30岁-45岁；2.听从指挥，服从管理；3.必须严格遵守有关的安全管理制度；4.具有责任心和工作热情，能吃苦耐劳，基础素质高；5.具有团队合作意识和执行能力。	</t>
  </si>
  <si>
    <t>抚顺伊科思新材料有限公司</t>
  </si>
  <si>
    <t>1.负责装置现场设备的操作，切换阀门以及现场巡检工作；2.对产品质量负责、对产品外观及保证检查2.50斤成品橡胶码放及收取；3.保证后处理设备稳定运行。</t>
  </si>
  <si>
    <t>1.大专及以上学历；2.有化工工作经验。</t>
  </si>
  <si>
    <t>申雪</t>
  </si>
  <si>
    <t>18642325870</t>
  </si>
  <si>
    <t>抚顺亿方新材料有限公司</t>
  </si>
  <si>
    <t>内操：要求会用电脑进行化工装置操作。外操：到装置上进行巡检，开关阀门。</t>
  </si>
  <si>
    <t>高中以上学历，有化工操作经验，懂得化工基础和安全知识。</t>
  </si>
  <si>
    <t>张广娟</t>
  </si>
  <si>
    <t>13842394806</t>
  </si>
  <si>
    <t>抚顺亿龙工程材料有限公司</t>
  </si>
  <si>
    <t>负责开铲车</t>
  </si>
  <si>
    <t>熟练操作铲车，负责任。</t>
  </si>
  <si>
    <t>15898398538</t>
  </si>
  <si>
    <t>抚顺宇鹏蜡业有限公司</t>
  </si>
  <si>
    <t>专业技术人员</t>
  </si>
  <si>
    <t>有相关工作经验及证书</t>
  </si>
  <si>
    <t>白宇</t>
  </si>
  <si>
    <t>抚顺远东混凝土有限公司</t>
  </si>
  <si>
    <t>办公室主任</t>
  </si>
  <si>
    <t>有管理才能</t>
  </si>
  <si>
    <t>仇同元</t>
  </si>
  <si>
    <t>抚顺中燃城市燃气发展有限公司</t>
  </si>
  <si>
    <t>从事燃气服务维修或者抢修工作</t>
  </si>
  <si>
    <t>从事过管工岗位工作2年以上，有管工证优先录用。</t>
  </si>
  <si>
    <t>白杰</t>
  </si>
  <si>
    <t>024-52440238</t>
  </si>
  <si>
    <t>抚顺中油检测工程有限公司</t>
  </si>
  <si>
    <t>从事常规探伤检测工作</t>
  </si>
  <si>
    <t>能吃苦耐劳，责任心强，学习能力强，适应能力强。</t>
  </si>
  <si>
    <t>王旭</t>
  </si>
  <si>
    <t>024-57738410</t>
  </si>
  <si>
    <t>从事各个工程项目的无损检测工作</t>
  </si>
  <si>
    <t>哥俩好新材料股份有限公司</t>
  </si>
  <si>
    <t>1.负责区域市场经销商开发，终端客户开发；2.负责公司产品在区域市场的销售达成和推广；3.负责指导、协助区域经销商进行市场拓展、促销活动开展；4.负责区域市场竞品调研，提升品牌在当地竞争力。</t>
  </si>
  <si>
    <t>1.具有2年以上销售工作经验，有胶粘剂、建材行业销售工作经验优先；2.具有良好的沟通能力、谈判能力、客户开发能力。</t>
  </si>
  <si>
    <t>吴易阳</t>
  </si>
  <si>
    <t>13942350068</t>
  </si>
  <si>
    <t>制订营销策划方案并负责具体营销活动的策划、组织及实施。</t>
  </si>
  <si>
    <t>1.具有5年以上胶粘剂、建材行业工作经验；2.有较强的沟通能力、文字功底，能够独立撰写市场营销方案及文案，能够独立组织、策划大型营销会议；3.具有较强的学习能力，能够掌握市场发展趋势，为产品的研发和销售提供支持。</t>
  </si>
  <si>
    <t>负责公司销售团队的建设、培训、管理及考核，激发销售团队的工作热情和主观能动性，带领销售团队完成销售目标。</t>
  </si>
  <si>
    <t>1.具有5年以上胶粘剂、建材等行业同等岗位工作经验；2.具备丰富的市场开拓、销售管理、团队管理工作经验，具有良好的行业人脉及客户积累，既往销售业绩良好。</t>
  </si>
  <si>
    <t>1.负责对产品、水质、蔬菜等进行抽样及检验；2.指导监督生产过程质量、计量控制。</t>
  </si>
  <si>
    <t>1.具备一定的化工专业知识，熟练掌握胶粘剂、化工原料有关的标准方法；2.具备较强的仪器设备操作能力，工作细心，敬业心强；3.能够熟练操作相应办公用电脑软件及其他办公设备。</t>
  </si>
  <si>
    <t>佳化化学（抚顺）新材料有限公司</t>
  </si>
  <si>
    <t>DCS操作</t>
  </si>
  <si>
    <t>沟通表达能力良好，执行力强。</t>
  </si>
  <si>
    <t>宋胜男</t>
  </si>
  <si>
    <t>18624339152</t>
  </si>
  <si>
    <t>联宇(抚顺)蜡业有限公司</t>
  </si>
  <si>
    <t>化验</t>
  </si>
  <si>
    <t>孔荧</t>
  </si>
  <si>
    <t>15141360266</t>
  </si>
  <si>
    <t>辽宁艾热机电科技有限公司</t>
  </si>
  <si>
    <t>设备的装配、试验。</t>
  </si>
  <si>
    <t>严格安装工序操作要求进行工作，严格准守公司规章制度。</t>
  </si>
  <si>
    <t>庞杰</t>
  </si>
  <si>
    <t>024-57177888</t>
  </si>
  <si>
    <t>负责产品机械液压水切割机的研发与设计</t>
  </si>
  <si>
    <t>机械液压类或相关专业，娴熟掌握液压系统设计，能熟练使用相关软件。</t>
  </si>
  <si>
    <t>辽宁本慧机电设备制造有限公司</t>
  </si>
  <si>
    <t>懂财务，懂企业管理；能及时做出企业经济分析，为总经理提供第一手运产方案。</t>
  </si>
  <si>
    <t>崔相玉</t>
  </si>
  <si>
    <t>13591551195</t>
  </si>
  <si>
    <t>懂得激光焊接技术，能自行操作。</t>
  </si>
  <si>
    <t>能独立完成一般工件的焊接，懂得激光焊接技术。</t>
  </si>
  <si>
    <t>辽宁博大环保产业有限公司</t>
  </si>
  <si>
    <t>全面控制、协调生产人员管理及各项生产活动；组织生产计划和任务安排，控制生产作业进度；及时对生产异常做出反应，发现问题及时追踪反馈，并提出合理建议。</t>
  </si>
  <si>
    <t>男性，45周岁以下，大专及以上学历，环保、化工相关专业，5年以上现场生产管理经验，具有企业管理、生产管理、等相关专业知识。</t>
  </si>
  <si>
    <t>石妍</t>
  </si>
  <si>
    <t>024-58687777</t>
  </si>
  <si>
    <t>辽宁晨曦助剂科技有限公司</t>
  </si>
  <si>
    <t>辽宁城建设计院有限公司</t>
  </si>
  <si>
    <t>使用办公软件完成设计内容，完成部门领导交办的工作。</t>
  </si>
  <si>
    <t>熟练使用办公软件，敬业负责，态度端正。</t>
  </si>
  <si>
    <t>崔华</t>
  </si>
  <si>
    <t>辽宁抚工实业有限公司</t>
  </si>
  <si>
    <t>数控机床、无心磨床。</t>
  </si>
  <si>
    <t>年龄25-45岁之间，有无工作经验均可。</t>
  </si>
  <si>
    <t>王一童</t>
  </si>
  <si>
    <t>024-53979511</t>
  </si>
  <si>
    <t>辽宁抚清助剂有限公司</t>
  </si>
  <si>
    <t>公司人力资源主管</t>
  </si>
  <si>
    <t>本岗位工作经验5年以上</t>
  </si>
  <si>
    <t>陈春</t>
  </si>
  <si>
    <t>13604137979</t>
  </si>
  <si>
    <t>辽宁海浪防爆电器有限责任公司</t>
  </si>
  <si>
    <t>1.会使用CAD，能够看懂电气类图纸；2.能够按时完成生产的出图任务；3.及时沟通并解决车间工人生产中的问题。</t>
  </si>
  <si>
    <t>杜智宇</t>
  </si>
  <si>
    <t>13664117611</t>
  </si>
  <si>
    <t>1.负责工厂各类资料编制、收集、整理、归档的工作；2.前期有人手把手指导；3.要求严谨，有耐心和责任心。</t>
  </si>
  <si>
    <t>负责对公司的产品进行装配；熟悉各类电气元件、能看懂装配图纸优先；前期有人指导，需要踏实肯干，肯学习。</t>
  </si>
  <si>
    <t>辽宁鸿安新型建材有限公司</t>
  </si>
  <si>
    <t>负责锅炉的操作</t>
  </si>
  <si>
    <t>需有蒸汽锅炉岗位资格证</t>
  </si>
  <si>
    <t>卢雪莲</t>
  </si>
  <si>
    <t>024-58109888</t>
  </si>
  <si>
    <t>按车间主任要求完成生产</t>
  </si>
  <si>
    <t>辽宁后金生物科技有限公司</t>
  </si>
  <si>
    <t>水质检验员</t>
  </si>
  <si>
    <t>有水质检验工作经验，或相似产品的检验经验。</t>
  </si>
  <si>
    <t>陶勇</t>
  </si>
  <si>
    <t>辽宁华驰专用汽车制造有限公司</t>
  </si>
  <si>
    <t>负责液压系统调试，维修设计安装，设备绘制液压原理及管路图。</t>
  </si>
  <si>
    <t>机电一体化、液压控制专业，熟练掌握液压系统调试，维修设计安装，结合设备绘制液压原理及管路图，有汽车制造、改装行业工作经验优先考虑。</t>
  </si>
  <si>
    <t>时维涛</t>
  </si>
  <si>
    <t>负责电气系统图纸设计、调试，指导生产安装，负责电气工艺图。</t>
  </si>
  <si>
    <t>电气自动化专业，会用CAD制图；熟练使用caxa/cad等绘图软件，有汽车制造、改装行业工作经验优先考虑。</t>
  </si>
  <si>
    <t>负责机械结构图纸设计、调试，指导生产制作，负责编制工艺图。</t>
  </si>
  <si>
    <t>1.机械制造专业，会用CAD制图；2.熟练使用caxa/cad等绘图软件，从事或有汽车制造、改装行业工作经验优先考虑。</t>
  </si>
  <si>
    <t>辽宁嘉香食品有限公司</t>
  </si>
  <si>
    <t>制馅、包装、质检，能倒班，有责任心，吃苦耐劳。</t>
  </si>
  <si>
    <t>有工作经验优先</t>
  </si>
  <si>
    <t>任世海</t>
  </si>
  <si>
    <t>17504237566</t>
  </si>
  <si>
    <t>辽宁金易化工有限公司</t>
  </si>
  <si>
    <t>制订公司设备台账。设备检修，维护，改造计划。</t>
  </si>
  <si>
    <t xml:space="preserve">机械设备、自动化相关专业。		</t>
  </si>
  <si>
    <t>张译允</t>
  </si>
  <si>
    <t>18519011555</t>
  </si>
  <si>
    <t xml:space="preserve">认真做好交接班记录，岗位操作记录，服从领导工作安排。	</t>
  </si>
  <si>
    <t xml:space="preserve">能适应化工厂生产环境，能接受倒班。有工作经验优先。		</t>
  </si>
  <si>
    <t xml:space="preserve">建立健全公司环保台账，编制环保工作计划，了解相关环保法律，法规，方针，相关政策。	</t>
  </si>
  <si>
    <t xml:space="preserve">应用化学、环保相关专业。		</t>
  </si>
  <si>
    <t>负责车间生产过程中的各种技术事故进行分析调查，对工艺流程中可能出现的问题进行预防。负责对车间内部的各种工艺卡和改进记录管理，填写工艺记录，定期整理和归档。</t>
  </si>
  <si>
    <t>1.能适应倒班工作；2.懂得相关化工操作工艺；3.责任心强，吃苦耐劳。</t>
  </si>
  <si>
    <t>辽宁晶花高新环保过滤材料有限公司</t>
  </si>
  <si>
    <t>有经验优先</t>
  </si>
  <si>
    <t>管鹏越</t>
  </si>
  <si>
    <t>024-58686020</t>
  </si>
  <si>
    <t>辽宁钧顺化工科技有限公司</t>
  </si>
  <si>
    <t>人力经理</t>
  </si>
  <si>
    <t>工作经验5年以上</t>
  </si>
  <si>
    <t>辽宁润裕精细化工有限公司</t>
  </si>
  <si>
    <t>设备维修、设备维护。</t>
  </si>
  <si>
    <t>化工专业</t>
  </si>
  <si>
    <t>王玉婵</t>
  </si>
  <si>
    <t>18641321566</t>
  </si>
  <si>
    <t>辽宁三友农业生物科技有限公司</t>
  </si>
  <si>
    <t xml:space="preserve">拟合同，日常内勤工作。	</t>
  </si>
  <si>
    <t xml:space="preserve">语言表达能力强，有进取心。		</t>
  </si>
  <si>
    <t xml:space="preserve">刘春艳	</t>
  </si>
  <si>
    <t>024-54041666</t>
  </si>
  <si>
    <t xml:space="preserve">车间及人员管理	</t>
  </si>
  <si>
    <t xml:space="preserve">工作认真负责，有责任心。		</t>
  </si>
  <si>
    <t xml:space="preserve">成本、总账、费用。	</t>
  </si>
  <si>
    <t xml:space="preserve">有较强责任心和工作压力		</t>
  </si>
  <si>
    <t>辽宁森源化工股份有限公司</t>
  </si>
  <si>
    <t>生产统计员</t>
  </si>
  <si>
    <t>付辰</t>
  </si>
  <si>
    <t>15104134900</t>
  </si>
  <si>
    <t>辽宁省华顺热力集团抚顺新北方供热有限公司</t>
  </si>
  <si>
    <t>程慧</t>
  </si>
  <si>
    <t>024-57361106</t>
  </si>
  <si>
    <t>辽宁省健康产业集团抚矿总医院</t>
  </si>
  <si>
    <t>要求掌握医疗理论知识，具备一定的临床操作和创新能力，能够解决病。</t>
  </si>
  <si>
    <t>应届毕业生或中级职称以上</t>
  </si>
  <si>
    <t>张柏玲</t>
  </si>
  <si>
    <t>024-52533590</t>
  </si>
  <si>
    <t>负责后勤成本规划、核算，水系统工程的开发、规划、设计和管理。</t>
  </si>
  <si>
    <t>负责网络、计算机、通讯视频设备设施的日常管理及维护。</t>
  </si>
  <si>
    <t>辽宁晟通系统集成工程有限公司</t>
  </si>
  <si>
    <t>计算机软硬件及维修，监控网络布控。</t>
  </si>
  <si>
    <t>吴艳微</t>
  </si>
  <si>
    <t>13252761380</t>
  </si>
  <si>
    <t>辽宁腾丰包装有限公司</t>
  </si>
  <si>
    <t>维修</t>
  </si>
  <si>
    <t>要求能够维修保养机械和电气类设备</t>
  </si>
  <si>
    <t>韩艳春</t>
  </si>
  <si>
    <t>18641369777</t>
  </si>
  <si>
    <t>辽宁天湖啤酒有限责任公司</t>
  </si>
  <si>
    <t>1.负责体验馆内售卖啤酒的品评工作；2.负责体验馆内售卖啤酒的讲解。</t>
  </si>
  <si>
    <t>1.身体健康，对酒精不过敏，具有敏锐的视觉、味觉及嗅觉；2.具有一定的普通话水平，较强的语言表达和沟通能力，可出差。</t>
  </si>
  <si>
    <t>张辛昕</t>
  </si>
  <si>
    <t>024-53799801</t>
  </si>
  <si>
    <t>辽宁天宇创新生物科技有限公司</t>
  </si>
  <si>
    <t>负责所属区域的产品宣传、市场调研、推广、分析、销售并制定执行相应的市场营销方案，并根据市场营销计划完成既定的销售指标。</t>
  </si>
  <si>
    <t>1.2-3年以上销售工作经验，能够独立进行销售工作，具有一定的谈判技巧；2.能独立完成投标工作，具有较强的人际交往能力和沟通能力，以及良好的客户服务意识。</t>
  </si>
  <si>
    <t>季勇</t>
  </si>
  <si>
    <t>辽宁纬恒科技发展有限公司</t>
  </si>
  <si>
    <t>涉及计算机网络工程布线与调试</t>
  </si>
  <si>
    <t>熟练掌握计算机网络工程布线，安装与调试。</t>
  </si>
  <si>
    <t>王柏力</t>
  </si>
  <si>
    <t>024-53872807</t>
  </si>
  <si>
    <t>软件开发制作、软件调试。</t>
  </si>
  <si>
    <t>能够熟练掌握各种软件语言，如JAVA和.net等。</t>
  </si>
  <si>
    <t>辽宁芯诺电子科技有限公司</t>
  </si>
  <si>
    <t>各类半导体分立器件、IC等产品的设计、研发。</t>
  </si>
  <si>
    <t>年龄35岁及以下，本科及以上学历，学习半导体，微电子，电子信息相关专业。</t>
  </si>
  <si>
    <t>汤宝俊</t>
  </si>
  <si>
    <t>辽宁鑫盾医药化工有限公司</t>
  </si>
  <si>
    <t>手把焊和氩弧焊</t>
  </si>
  <si>
    <t>要求有焊工证</t>
  </si>
  <si>
    <t>张婷婷</t>
  </si>
  <si>
    <t>15898381877</t>
  </si>
  <si>
    <t>辽宁迅达检验检测工程有限公司</t>
  </si>
  <si>
    <t>可长年外出本市工作</t>
  </si>
  <si>
    <t>赵春颖</t>
  </si>
  <si>
    <t>辽宁优尔实业有限公司</t>
  </si>
  <si>
    <t>1.行业及市场调研，竞争对手情报分析、为公司各项策略制定提供参考；2.新项目市场营销推广、策划，实施；3.引导和控制市场销售工作的方向和进度，宏观控制营销中心各项工作按公司既定目标发展。</t>
  </si>
  <si>
    <t>1.本科以上学历，至少2年以上市场营销、策划等相关工作经验，市场营销相关专业；2.出色的表达能力，良好的客户意识，完善的独立工作能力；3.较强的观察力、判断力和应变能力，思维敏捷、思路清晰；4.工作积极热情，责任心强，执行力强。</t>
  </si>
  <si>
    <t>刘赫</t>
  </si>
  <si>
    <t>辽宁兆利高新路面材料有限公司</t>
  </si>
  <si>
    <t>1.组织管理企业有序进行经营；2.配合公司总经理开展各项管理工作；3.协调与政府及有关相关部门的工作。</t>
  </si>
  <si>
    <t>1.对企业管理备五年以上的工作经验；2.能够独立处理企业日常经营管理的各项工作，具有良好的沟通及协调能力，对企业的管理有独到的见解；3.具备超强的执行力，能够不折不扣的落实企业的各项政令，并取得效益。</t>
  </si>
  <si>
    <t>刘强</t>
  </si>
  <si>
    <t>清原满族自治县广友中药材销售有限公司</t>
  </si>
  <si>
    <t>负责公司药材选购，能识别药材真伪及质量优劣。</t>
  </si>
  <si>
    <t>从事此工作3年及以上优先</t>
  </si>
  <si>
    <t>初广作</t>
  </si>
  <si>
    <t>清原满族自治县杨树崴乡民政防腐厂</t>
  </si>
  <si>
    <t>主要销售防腐油木杆</t>
  </si>
  <si>
    <t>做事有条有理，有较强的表达能力和沟通能力，有团队精神，勤奋好学。</t>
  </si>
  <si>
    <t>包海清</t>
  </si>
  <si>
    <t>15941333399</t>
  </si>
  <si>
    <t>清原鑫亿达防腐杆有限公司</t>
  </si>
  <si>
    <t>会操作电脑，会简单表格。</t>
  </si>
  <si>
    <t>姜程</t>
  </si>
  <si>
    <t>15141333999</t>
  </si>
  <si>
    <t>沈阳宏城精细化工科技有限公司</t>
  </si>
  <si>
    <t>负责日常费用报销审核，工资核算，编制各类财务报表，定期做好会计档案，归档，整理。</t>
  </si>
  <si>
    <t>中级以上职称，系统的掌握财务会计理论和专业知识；具有三年以上工业企业会计工作经验，熟练操作记账软件。</t>
  </si>
  <si>
    <t>李丰15998899396</t>
  </si>
  <si>
    <t>沈阳市宏城精细化工厂</t>
  </si>
  <si>
    <t>中级以上职称，系统的掌握财务会计理论和专业知识。具有三年以上工业企业会计工作经验，熟练操作记账软件。</t>
  </si>
  <si>
    <t>李丰</t>
  </si>
  <si>
    <t>024-86624875</t>
  </si>
  <si>
    <t>新宾满族自治县水利勘测设计院</t>
  </si>
  <si>
    <t>相关工作经验3年以上者优先</t>
  </si>
  <si>
    <t>唐世敏</t>
  </si>
  <si>
    <t>024-55022351</t>
  </si>
  <si>
    <t>中国工商银行股份有限公司抚顺分行</t>
  </si>
  <si>
    <t>金融产品销售</t>
  </si>
  <si>
    <t>责任心强，政治素质高。</t>
  </si>
  <si>
    <t>冯泽妍</t>
  </si>
  <si>
    <t>中国石油天然气第八建设有限公司</t>
  </si>
  <si>
    <t>过程控制专业技术</t>
  </si>
  <si>
    <t>3年以上实际工作经验</t>
  </si>
  <si>
    <t>米树军</t>
  </si>
  <si>
    <t>18641336080</t>
  </si>
  <si>
    <t>焊接工艺技术</t>
  </si>
  <si>
    <t>中国邮政集团有限公司抚顺市分公司</t>
  </si>
  <si>
    <t>负责物流营销及管理，邮件揽收、投递，寄递项目开发。</t>
  </si>
  <si>
    <t>1.遵纪守法，诚实守信，无违规违纪行为；2.品学兼优，思维活跃，具有较强的学习创新能力；3.乐观进取，善于沟通，具有良好的团队协作精神；4.享体健康，具备与工作岗位要求相适应的身体条件。</t>
  </si>
  <si>
    <t>闫君涵</t>
  </si>
  <si>
    <t>18841358358</t>
  </si>
  <si>
    <t>主要负责经办各项开户、销户、存款、取款、转账、挂失、查询等柜面业务。</t>
  </si>
  <si>
    <t>中国有色集团抚顺红透山矿业有限公司</t>
  </si>
  <si>
    <t>负责选矿厂设备科机械相关技术工作，熟练使用计算机制图软件。</t>
  </si>
  <si>
    <t>熟练使用计算机软件，具有较强的语言表达能力，具备协调工作的素质和能力。</t>
  </si>
  <si>
    <t>田欣</t>
  </si>
  <si>
    <t>13614234961</t>
  </si>
  <si>
    <t>负责选矿厂设备科电气相关技术工作，熟练使用计算机制图软件。</t>
  </si>
  <si>
    <t>负责选矿厂选矿相关技术工作</t>
  </si>
  <si>
    <t>完成日常测量工作，及时准确的为采矿工作和地质工作提供所需的测绘资料。</t>
  </si>
  <si>
    <t>熟悉矿山地质规程，绘制矿山地质图纸，协助技术部门完成地质勘探工作。</t>
  </si>
  <si>
    <t>根据公司下达的生产作业计划，做好矿山的生产技术工作。</t>
  </si>
  <si>
    <t>本溪奥林电梯配件有限公司</t>
  </si>
  <si>
    <t>能看懂图纸、会使用电脑。</t>
  </si>
  <si>
    <t>李晨溪</t>
  </si>
  <si>
    <t>15174008777</t>
  </si>
  <si>
    <t>05本溪市</t>
  </si>
  <si>
    <t>本溪宝利橡胶制品有限公司</t>
  </si>
  <si>
    <t>与合作企业洽谈业务，拓展新合作企业。</t>
  </si>
  <si>
    <t>葛婉玥</t>
  </si>
  <si>
    <t>13841463163</t>
  </si>
  <si>
    <t>本溪参铁汽车部件有限公司</t>
  </si>
  <si>
    <t>需要开发新市场销售人员，开发新市场首先要有良好的心理素质和专业素养。</t>
  </si>
  <si>
    <t>1.负责本公司产品的销售与客户回款工作，完成公司下达销售指标；2.负责开拓市场、市场调研、业务拓展，提供项目销售支持与销售推进。</t>
  </si>
  <si>
    <t>13194147775</t>
  </si>
  <si>
    <t>本溪东华铸造有限公司</t>
  </si>
  <si>
    <t>熟悉树脂砂铸造工艺</t>
  </si>
  <si>
    <t>徐日</t>
  </si>
  <si>
    <t>本溪福耀浮法玻璃有限公司</t>
  </si>
  <si>
    <t>保证电气设备处于良好的安全运行状态，确保设备处于受控状态以满足生产工艺要求。</t>
  </si>
  <si>
    <t>1.负责电气设备的安装、调试、检修及设备技改攻关；2.建立电气设备管理台帐、档案；3.协助工程部制定电气设备PM计划及备品备件储备计划；4.编制电气设备维护保养指导书；5.负责电气设备突发性故障的抢修。</t>
  </si>
  <si>
    <t>仲丹丹</t>
  </si>
  <si>
    <t>本溪钢联金属资源有限公司</t>
  </si>
  <si>
    <t>电工、钳工。</t>
  </si>
  <si>
    <t>专业技术熟练</t>
  </si>
  <si>
    <t>石磊</t>
  </si>
  <si>
    <t>18341418833</t>
  </si>
  <si>
    <t>本溪钢联天元机械设备制造有限公司</t>
  </si>
  <si>
    <t>要求会电脑制图，掌握机械制造知识，了解机械备件相关知识，工资待遇3000元/月，缴纳五险，周末单休早8：00晚4：30。</t>
  </si>
  <si>
    <t>要求会电脑制图，掌握机械制造知识，了解机械备件相关知识。</t>
  </si>
  <si>
    <t>冯娜</t>
  </si>
  <si>
    <t>13304241515</t>
  </si>
  <si>
    <t>熟悉财税相关法律法规，熟练使用财务软件，有生产企业相关经验。</t>
  </si>
  <si>
    <t>本溪钢联液压设备制造有限公司</t>
  </si>
  <si>
    <t>有特殊工种上岗证</t>
  </si>
  <si>
    <t>要求有5年以上工作经验</t>
  </si>
  <si>
    <t>石欣</t>
  </si>
  <si>
    <t>15041412508</t>
  </si>
  <si>
    <t>熟练掌握普车技能</t>
  </si>
  <si>
    <t>本溪罕王矿业有限公司</t>
  </si>
  <si>
    <t>负责矿山机械维修</t>
  </si>
  <si>
    <t>吃苦耐劳，爱岗敬业。</t>
  </si>
  <si>
    <t>王斌</t>
  </si>
  <si>
    <t>13029231666</t>
  </si>
  <si>
    <t>安全管理</t>
  </si>
  <si>
    <t>爱岗敬业</t>
  </si>
  <si>
    <t>本溪和泰废旧玻璃加工有限公司</t>
  </si>
  <si>
    <t>废旧玻璃挑选</t>
  </si>
  <si>
    <t>身体健康，50周岁以下。</t>
  </si>
  <si>
    <t>朱元鹏</t>
  </si>
  <si>
    <t>13941429911</t>
  </si>
  <si>
    <t>本溪黑马化工实业有限公司</t>
  </si>
  <si>
    <t>日常工作、会议管理、档案管理、信息化、应急管理、保密管理。</t>
  </si>
  <si>
    <t>赵军</t>
  </si>
  <si>
    <t>18041313888</t>
  </si>
  <si>
    <t>本溪红叶家俬制造有限公司</t>
  </si>
  <si>
    <t>需要网络运营，网络的活动策划，在线宣传推广，品牌定位，日常运营。</t>
  </si>
  <si>
    <t>郑维钢</t>
  </si>
  <si>
    <t>024-46853188</t>
  </si>
  <si>
    <t>本溪鸿岩矿业有限公司</t>
  </si>
  <si>
    <t>安全员矿山生产管理</t>
  </si>
  <si>
    <t>能在矿山艰苦条件下工作人员</t>
  </si>
  <si>
    <t>李福佳</t>
  </si>
  <si>
    <t>13704245377</t>
  </si>
  <si>
    <t>本溪华亚热网有限公司</t>
  </si>
  <si>
    <t>大专以上学历，热能控制、暖通相关专业。负责对供热系统运行进行调度、实时监控运行数据等相关工作。</t>
  </si>
  <si>
    <t>孟女士</t>
  </si>
  <si>
    <t>024-42987820</t>
  </si>
  <si>
    <t>本溪鉴泰工业技术玻璃有限公司</t>
  </si>
  <si>
    <t>负责玻璃深加工产品销售，客户维护等。</t>
  </si>
  <si>
    <t>具备一定外语基础</t>
  </si>
  <si>
    <t>本溪江阴冷拔油缸有限责任公司</t>
  </si>
  <si>
    <t>1.液压缸筒加工；2.岗位操作。</t>
  </si>
  <si>
    <t>身体健壮，有责任心，服从安排，吃苦耐劳。</t>
  </si>
  <si>
    <t>黎淼</t>
  </si>
  <si>
    <t>18741411982</t>
  </si>
  <si>
    <t>本溪金亿石灰石有限责任公司</t>
  </si>
  <si>
    <t>装车上料</t>
  </si>
  <si>
    <t>爱岗敬业，无不良嗜好，有工作经验。</t>
  </si>
  <si>
    <t>18241373922</t>
  </si>
  <si>
    <t>无不良嗜好，爱岗敬业，技术良好。</t>
  </si>
  <si>
    <t>操控设备运行</t>
  </si>
  <si>
    <t>有进取心，爱学习，爱专研。</t>
  </si>
  <si>
    <t>本溪锦成炉料有限公司</t>
  </si>
  <si>
    <t>专业铸造</t>
  </si>
  <si>
    <t>勤学苦练，爱岗敬业。</t>
  </si>
  <si>
    <t>李明</t>
  </si>
  <si>
    <t>13841407222</t>
  </si>
  <si>
    <t>本溪卡倍亿电气技术有限公司</t>
  </si>
  <si>
    <t>1.负责生产设备、高低压电力设施进行设备维护，检修工作；2.负责维修压力化成柜、化成分容柜等；3.协助完成新设备电、气安装工作；4.具备良好的协调沟通能力，能积极配合同事完成设备维修工作。</t>
  </si>
  <si>
    <t>1.懂电气控制原理，懂变频器原理，了解PLC工作原理；2.按照维护计划和维护规范定期对设备进行维护；3.动手能力较强，能指导下属开展设备日常维护与保养维修工作。</t>
  </si>
  <si>
    <t>刘清泽</t>
  </si>
  <si>
    <t>024-47602926</t>
  </si>
  <si>
    <t>1.了解IATF16949/或者熟悉ISO19001；2.了解质量标准、质量验收规范、质量验收程序等；3.熟悉公司的程序文件及公司生产的产品；4.了解SPC、MSA、PPAP、APQP、FMEA等知识；5.汽车行业3年以上现场管理工作经验；6.具备向客户提交整改报告和8D的能力。</t>
  </si>
  <si>
    <t>30-50岁，男女不限，本科以上学历，机械、自动化等相关专业，5年以上质量管理方面从业经验，2年以上的汽车行业经验。</t>
  </si>
  <si>
    <t>本溪龙山泉啤酒有限公司</t>
  </si>
  <si>
    <t>从事电气相关工作</t>
  </si>
  <si>
    <t>有3-5年工作经验</t>
  </si>
  <si>
    <t>郭女士</t>
  </si>
  <si>
    <t>13842414472</t>
  </si>
  <si>
    <t>从事啤酒的研发品控工作</t>
  </si>
  <si>
    <t>发酵工程</t>
  </si>
  <si>
    <t>本溪满族自治县丰易矿业有限公司</t>
  </si>
  <si>
    <t>查看工作设备是否正常运行，工作环境是否良好，并做到发现问题及时上报维修。</t>
  </si>
  <si>
    <t>55岁以下，吃苦耐劳，有铁选厂工作经验者优先。</t>
  </si>
  <si>
    <t>张永</t>
  </si>
  <si>
    <t>18941485566</t>
  </si>
  <si>
    <t>本溪满族自治县同达铁选有限责任公司</t>
  </si>
  <si>
    <t>45周岁以下，会计等相关专业。</t>
  </si>
  <si>
    <t>初级及以上职称，3年以上工作经验。</t>
  </si>
  <si>
    <t>耿女士</t>
  </si>
  <si>
    <t>本溪鹏达矿业有限公司</t>
  </si>
  <si>
    <t>对矿山及选矿厂设备有所了解，能在第一时间发现设备存在的问题及解决方式。</t>
  </si>
  <si>
    <t>能够独立完成加工件的绘图和设备型号的认知，及大型设备的保养。</t>
  </si>
  <si>
    <t>张柏德</t>
  </si>
  <si>
    <t>18041416600</t>
  </si>
  <si>
    <t>本溪森茂电子有限公司</t>
  </si>
  <si>
    <t>能够胜任自动化设备开发，机械结构设计，工装治具胡设计，绘制3D图纸，工程图纸。</t>
  </si>
  <si>
    <t>有基础专业知识，并熟练使用3D制图等软件，表达和沟通能力较好。</t>
  </si>
  <si>
    <t>黎虹</t>
  </si>
  <si>
    <t>024-44834758-8005</t>
  </si>
  <si>
    <t>本溪山水实业有限公司</t>
  </si>
  <si>
    <t>张鑫</t>
  </si>
  <si>
    <t>15641482521</t>
  </si>
  <si>
    <t>本溪晟恒精线有限公司</t>
  </si>
  <si>
    <t>根据客户需求，合理制定加工工艺，做好技术指导及跟踪。</t>
  </si>
  <si>
    <t>专业知识掌握全面，应对不同材料制定合理的加工工艺及工艺过程监管、把控，积极上进、勇于探索、有岗位责任担当。</t>
  </si>
  <si>
    <t>郭静</t>
  </si>
  <si>
    <t>本溪盛丰农机制造有限公司</t>
  </si>
  <si>
    <t>负责数控车床的操作、日常保养。</t>
  </si>
  <si>
    <t>能熟练操作数控车床</t>
  </si>
  <si>
    <t>佟殿军</t>
  </si>
  <si>
    <t>024-46823712</t>
  </si>
  <si>
    <t>制定车间工艺生产、操作相关的技术规章制度，引进生产相关的技术，促进产品推陈出新，指导返工产品技术处理工作，对产生的质量相关的问题提供技术支持。</t>
  </si>
  <si>
    <t>大学本科学历，在机械制造方面具有一定的技术能力。</t>
  </si>
  <si>
    <t>本溪市艾墨科技有限公司</t>
  </si>
  <si>
    <t>负责对外营销</t>
  </si>
  <si>
    <t>教育经济与管理</t>
  </si>
  <si>
    <t>具备营销的相关能力</t>
  </si>
  <si>
    <t>朱岩</t>
  </si>
  <si>
    <t>13390179595</t>
  </si>
  <si>
    <t>本溪市海蕴铁业有限公司</t>
  </si>
  <si>
    <t>能够熟练操作设备</t>
  </si>
  <si>
    <t>矿物加工工程</t>
  </si>
  <si>
    <t>要求身体健康，有责任心，能够熟练操作相关设备。</t>
  </si>
  <si>
    <t>陈克新</t>
  </si>
  <si>
    <t>13942433281</t>
  </si>
  <si>
    <t>本溪市金山红铁选厂</t>
  </si>
  <si>
    <t>熟练操作设备</t>
  </si>
  <si>
    <t>王洪霞</t>
  </si>
  <si>
    <t>13941437775</t>
  </si>
  <si>
    <t>管理企业生产</t>
  </si>
  <si>
    <t>熟练生产流程</t>
  </si>
  <si>
    <t>本溪市龙新矿业有限公司</t>
  </si>
  <si>
    <t>1.负责公司电气设备的管理，熟悉矿山供电系统标准并认真执行；2.负责公司电气备品备件、技术攻关、支撑和工程技改工作实施，电气外协事务办理；3.能正确分析、判断和处理各类突发性停电事故并组织人员参加应急预案的演练。</t>
  </si>
  <si>
    <t>1.全日制本科及以上学历，电气等专业；2.男性，45周岁以下；3.具备矿山电气管理3年以上工作经验，中级及以上职称；4.特别优秀可适当放宽条件。</t>
  </si>
  <si>
    <t>蔡晓庆</t>
  </si>
  <si>
    <t>024-47391611</t>
  </si>
  <si>
    <t>1.负责公司机械设备管理；2.负责设备检修整体平衡组织；3.负责机械设备专业的新技术新材料的研究与引进；4.负责各项目部机械设备专业的技术支持及基础管理检查指导工作；5.负责解决设备技术问题的处理。</t>
  </si>
  <si>
    <t>1.全日制本科及以上学历，机械等专业；2.男性，45周岁以下；3.具备矿山设备管理3年以上工作经验，中级及以上职称；4.特别优秀可适当放宽条件。</t>
  </si>
  <si>
    <t>1.负责公司所有工程项目和施工单位的测量管理工作；2.负责测量仪器、设备的保管、使用、维护、维修等工作；3.负责测量资料的审核、管理、收集、存档、移交工作。4、参与工程验收，确保验收数据的及时、准确、真实。</t>
  </si>
  <si>
    <t>1.全日制本科及以上学历，机械等专业；2.男性，45周岁以下；3.具备矿山测量3年以上工作经验，中级及以上职称；4.特别优秀可适当放宽条件。</t>
  </si>
  <si>
    <t>1.悉铁矿勘查和矿山地质工作，掌握先进研究方向与前沿技术；2.熟悉矿产资源政策法规，具备一定的矿业权维护和拓展能力。</t>
  </si>
  <si>
    <t>1.全日制本科及以上学历，地质等专业；2.男性，45周岁以下；3.具备矿山地质管理3年以上工作经验，中级及以上职称；4.特别优秀可适当放宽条件。</t>
  </si>
  <si>
    <t>1.负责组织开展人力资源专业培训事项；2.负责本部门年度预算编制与控制的事项；3.人事招聘、员工关系管理等工作。</t>
  </si>
  <si>
    <t>1.全日制本科及以上学历，人力资源等专业；2.男性，40周岁以下；3.具备厂矿人力资源管理3年以上工作经验，助理人力资源管理师以上职称；4.特别优秀可适当放宽条件。</t>
  </si>
  <si>
    <t>本溪市平安车业有限责任公司</t>
  </si>
  <si>
    <t>计件工资+车补+午餐+节日福利。</t>
  </si>
  <si>
    <t>55岁以下，有焊工证，有二氧气体保护焊工作经验，共产党员优先。</t>
  </si>
  <si>
    <t>邹秋丽</t>
  </si>
  <si>
    <t>15641457277</t>
  </si>
  <si>
    <t>底薪2000元/月+双休/周+五险+车补+午餐+法定假日+节日福利+年假。</t>
  </si>
  <si>
    <t>25--35岁，大专以上学历，文秘等相关专业，共产党员优先。</t>
  </si>
  <si>
    <t>底薪3000元/月+单休/周+五险+车补+午餐+法定假日+节日福利+年假。</t>
  </si>
  <si>
    <t>25--40岁，大专以上学历，会计学、财务管理专业，共产党员优先。</t>
  </si>
  <si>
    <t>底薪4000元/月+奖金+单休/周+五险+车补+午餐+法定假日+节日福利+年假约5000元-7000元/月。</t>
  </si>
  <si>
    <t>30--45岁，大专以上学历，汽车、机械制造专业，共产党员优先。</t>
  </si>
  <si>
    <t>底薪3000元/月+奖金+单休/周+五险+车补+午餐+法定假日+节日福利+年假约3500元-4500元/月。</t>
  </si>
  <si>
    <t>25--40岁，中专以上学历，汽车、机械制造专业，共产党员优先。</t>
  </si>
  <si>
    <t>25--40岁，大专以上学历，汽车、机械制造专业，应届毕业生、共产党员优先。</t>
  </si>
  <si>
    <t>底薪面议/月＋奖金+单休/周＋五险＋车补+午餐＋法定假日＋节日福利+年假。</t>
  </si>
  <si>
    <t>30-45岁，大专以上学历，市场营销、汽车、机械制造专业，C1以上驾照，共产党员优先。</t>
  </si>
  <si>
    <t>30-45岁，大专以上学历，汽车、机械制造专业，有相关工作经验，C1以上驾照，共产党员优先。</t>
  </si>
  <si>
    <t>底薪2000元/月+单休/周+五险+车补+餐补+法定假日+节日福利+年假。</t>
  </si>
  <si>
    <t>25--40岁，大专以上学历，市场营销、财务、会计专业，有从业资格证，共产党员、应届毕业生优先。</t>
  </si>
  <si>
    <t>底薪3000元/月+提成+奖金+单休/周+五险+车补+餐补+法定假日+节日福利+年假。</t>
  </si>
  <si>
    <t>18--45岁，中专以上学历，市场营销、汽车、机械制造专业，C照以上驾驶证，共产党员、应届生优先。</t>
  </si>
  <si>
    <t>底薪4000元/月+奖金+单休/周＋五险+车补+餐补+法定假日+节日福利+年假约5000-6000元/月。</t>
  </si>
  <si>
    <t>18--45岁，大专以上学历，汽车、机械制造专业，共产党员、应届毕业生优先。</t>
  </si>
  <si>
    <t>本溪市三合钙粉有限公司</t>
  </si>
  <si>
    <t>1.负责制定公司销售与订货数字化目标，分解目标，推移管理；2.生产进度跟踪；3.按时登记台账，做到台账齐全，账账相符；4.协调管理统计信息系统，统计归档工作。</t>
  </si>
  <si>
    <t>1.熟练运用表格、文档等APP；2.能与同事准确沟通、有效工作；3.服从领导安排。</t>
  </si>
  <si>
    <t>刘子菲</t>
  </si>
  <si>
    <t>18641106319</t>
  </si>
  <si>
    <t>本溪市双花熟食品有限公司</t>
  </si>
  <si>
    <t>直播带货类，经验丰富。</t>
  </si>
  <si>
    <t>仇登伟</t>
  </si>
  <si>
    <t>024-45584651</t>
  </si>
  <si>
    <t>本溪市腾达矿业有限公司</t>
  </si>
  <si>
    <t>3年以上工业企业办公室主任岗位工作经验</t>
  </si>
  <si>
    <t>掌握行政职能、行政组织等行政管理学的基本知识。</t>
  </si>
  <si>
    <t>谢华</t>
  </si>
  <si>
    <t>15804142333</t>
  </si>
  <si>
    <t>本溪市天恩精制钙业有限公司</t>
  </si>
  <si>
    <t>负责市场调研、市场开及销售。</t>
  </si>
  <si>
    <t>市场营销或其他相关专业毕业，具备企业管理、市场营销、市场策划等专业知识；五年以上市场营销工作经验，了解本行业的市场动向，具有较强的组织协调能力、销售数据分析能力和独立解决问题的能力；具有良好的沟通技巧。</t>
  </si>
  <si>
    <t>赵楠楠</t>
  </si>
  <si>
    <t>18041415005</t>
  </si>
  <si>
    <t>本溪市天蓝蓝环保设备有限责任公司</t>
  </si>
  <si>
    <t>可以出差，独立完成测量，设计，制图，跟踪生产，制造。</t>
  </si>
  <si>
    <t>卢希</t>
  </si>
  <si>
    <t>13842404181</t>
  </si>
  <si>
    <t>本溪市永强铜材厂</t>
  </si>
  <si>
    <t>沟通能力，适应能力，市场应变能力，最终目的要以满足目标客户需求为首要。</t>
  </si>
  <si>
    <t>丁永秋</t>
  </si>
  <si>
    <t>13904149963</t>
  </si>
  <si>
    <t>本溪市正源矿业有限公司</t>
  </si>
  <si>
    <t>接受过生产管理、安全生产、使用法律法规和其他要求方面的培训。</t>
  </si>
  <si>
    <t>秦学顺</t>
  </si>
  <si>
    <t>13904249265</t>
  </si>
  <si>
    <t>本溪市中联化工厂</t>
  </si>
  <si>
    <t>有电工证，有工作经验。</t>
  </si>
  <si>
    <t>陈帅</t>
  </si>
  <si>
    <t>13942476293</t>
  </si>
  <si>
    <t>本溪思山岭云新矿业有限公司</t>
  </si>
  <si>
    <t>主要负责公司生产车间设备的选型，维护与保养。</t>
  </si>
  <si>
    <t>对选厂设备了解，能独立带领团队对公司设备进行维修与维护。</t>
  </si>
  <si>
    <t>史振姝</t>
  </si>
  <si>
    <t>本溪思山岭中泰矿业有限公司</t>
  </si>
  <si>
    <t>有选厂工作经验，懂管理。对铁选厂生产工艺了解。</t>
  </si>
  <si>
    <t>15241435055</t>
  </si>
  <si>
    <t>有选厂设备维修工作经验</t>
  </si>
  <si>
    <t>最好是机械或电气专业，对选厂设备了解。</t>
  </si>
  <si>
    <t>协助矿长做好矿山工作，并懂地下矿山安全管理，做安全内业资料。</t>
  </si>
  <si>
    <t>五年以上地下开采经验，协助矿长做好矿山工作，并懂地下矿山安全管理，做安全内业资料。</t>
  </si>
  <si>
    <t>本溪天慧矿业有限公司</t>
  </si>
  <si>
    <t>负责矿山机电相关工作</t>
  </si>
  <si>
    <t>有3年及以上工作经验，有机械工程师证书。</t>
  </si>
  <si>
    <t>孙方旭</t>
  </si>
  <si>
    <t>18941415100</t>
  </si>
  <si>
    <t>负责矿山测量相关工作</t>
  </si>
  <si>
    <t>有2年及以上工作经验，有测量工程师证书。</t>
  </si>
  <si>
    <t>负责矿山地质相关工作</t>
  </si>
  <si>
    <t>有2年及以上工作经验，有地质工程师证书。</t>
  </si>
  <si>
    <t>负责矿山的全部采矿工程</t>
  </si>
  <si>
    <t>有3年及以上工作经验，有采矿工程师证书。</t>
  </si>
  <si>
    <t>矿山及选厂的安全事宜</t>
  </si>
  <si>
    <t>有3年及以上工作经验，具有国家注册安全工程师中级证书。</t>
  </si>
  <si>
    <t>本溪鑫钰冶金炉料有限公司</t>
  </si>
  <si>
    <t>无技术要求，能吃苦即可。</t>
  </si>
  <si>
    <t>能接受倒班制度</t>
  </si>
  <si>
    <t>王丽丽</t>
  </si>
  <si>
    <t>18004240550</t>
  </si>
  <si>
    <t>本溪星光硅质原料有限公司</t>
  </si>
  <si>
    <t>负责机电相关事宜</t>
  </si>
  <si>
    <t>有机电工程师证书，有3年及以上工作经验。</t>
  </si>
  <si>
    <t>负责矿山的测量工作</t>
  </si>
  <si>
    <t>有测量工程师证书，有2年以上工程经验。</t>
  </si>
  <si>
    <t>负责矿山采矿全部事宜</t>
  </si>
  <si>
    <t>具有3年以上工作经验，有采矿工程师证书。</t>
  </si>
  <si>
    <t>负责矿山开采及选矿的全部安全事宜</t>
  </si>
  <si>
    <t>中级及以上注册安全工程师职称</t>
  </si>
  <si>
    <t>本溪玉晶玻璃有限公司</t>
  </si>
  <si>
    <t>具备相关工作经验3年以上，年龄40周岁以下。</t>
  </si>
  <si>
    <t>负责除强电以外的所有电工工作</t>
  </si>
  <si>
    <t>具备电气工程相关工作经验3年以上</t>
  </si>
  <si>
    <t>本溪铸新冶炼有限公司</t>
  </si>
  <si>
    <t>负责生产线电器安装，线路维护和检修工作。</t>
  </si>
  <si>
    <t>有3年以下工作经验，能吃苦耐劳，适应夜班工作。</t>
  </si>
  <si>
    <t>石双姐</t>
  </si>
  <si>
    <t>024-46821797</t>
  </si>
  <si>
    <t>德科斯米尔（本溪）汽车电气有限公司</t>
  </si>
  <si>
    <t>1.在人力资源问题上，为业务部门提供支持和建议；2.负责业务部门招聘工作，确保人才招聘质量和时效；3.为业务部门提供绩效管理及评估支持；4.根据业务部门要求，支持部门分析岗位职责，明确工作内容及岗位。</t>
  </si>
  <si>
    <t>1.2-5年HRBP经验，熟悉汽车行业知识；2.本科以上学历；3.熟悉人力资源相关知识；4.熟悉劳动法；5.熟悉办公软件；6.良好的英语沟通能力。</t>
  </si>
  <si>
    <t>马金秋</t>
  </si>
  <si>
    <t>行天健药业集团有限公司</t>
  </si>
  <si>
    <t>负责车间现场、人员管理。</t>
  </si>
  <si>
    <t>全日制大专以上学历，药学专业。</t>
  </si>
  <si>
    <t>张晓鹏</t>
  </si>
  <si>
    <t>13390352606</t>
  </si>
  <si>
    <t>桓仁金山热电有限公司</t>
  </si>
  <si>
    <t>负责汽机设备的启停操作和日常情况监视调整及维护</t>
  </si>
  <si>
    <t>了解电厂汽机运行相关知识，有一定分析判断事故处理能力、语言表达和协调能力。</t>
  </si>
  <si>
    <t>黄雪松</t>
  </si>
  <si>
    <t>13190494622</t>
  </si>
  <si>
    <t>负责锅炉设备启停操作和正常情况的监视调整及日常维护</t>
  </si>
  <si>
    <t>了解电厂锅炉运行相关知识，有一定分析判断事故处理能力、语言表达和协调能力。</t>
  </si>
  <si>
    <t>负责化学运行设备的启停操作和日常监视调整及及维护</t>
  </si>
  <si>
    <t>了解电厂化学专业知识，有一定分析判断事故处理能力、语言表达和协调能力。</t>
  </si>
  <si>
    <t>负责电气设备维护工作及停送电倒闸操作</t>
  </si>
  <si>
    <t>了解一定的电气专业理论知识、电力法规，有一定分析判断事故处理能力。</t>
  </si>
  <si>
    <t>桓仁盛美牧业有限公司</t>
  </si>
  <si>
    <t>负责人力资源部“六大模块”管理与开发。</t>
  </si>
  <si>
    <t>有人力资源四级证书以上，生产型企业工作经验者优先。</t>
  </si>
  <si>
    <t>王雨琦</t>
  </si>
  <si>
    <t>024-48918499</t>
  </si>
  <si>
    <t>负责行政日常工作；档案管理；外事接待，食堂宿舍管理。</t>
  </si>
  <si>
    <t>基础办公软件熟练使用</t>
  </si>
  <si>
    <t>桓仁温度测控仪表厂</t>
  </si>
  <si>
    <t>李相辰</t>
  </si>
  <si>
    <t>15941495937</t>
  </si>
  <si>
    <t>辽宁奥鹏交通科技集团股份有限公司</t>
  </si>
  <si>
    <t>负责集团及所属分公司、子公司与市政工程相关质量、安全、进度、文明施工等相关工作。</t>
  </si>
  <si>
    <t>市政工程</t>
  </si>
  <si>
    <t>具有道路与桥梁专业副高职称，并有总工程师工作经验5年以上。</t>
  </si>
  <si>
    <t>李红梅</t>
  </si>
  <si>
    <t>15241420109</t>
  </si>
  <si>
    <t>辽宁参中堂健康产业股份有限公司</t>
  </si>
  <si>
    <t>负责公司前景的构造，为公司发展搭建框架并做到及时分析，协助总经理做人事六大模块的工作。</t>
  </si>
  <si>
    <t>1年以上相关工作经历，熟练掌握办公软件，精通劳动保险及薪酬、钉钉等操作，善于数据统计，23-35岁，严谨认真，善于沟通，善于总结。</t>
  </si>
  <si>
    <t>李芸桂</t>
  </si>
  <si>
    <t>13204262669</t>
  </si>
  <si>
    <t>辽宁东铄新材料科技有限公司</t>
  </si>
  <si>
    <t>具体现场解说</t>
  </si>
  <si>
    <t>具体现场实习</t>
  </si>
  <si>
    <t>黄志晶</t>
  </si>
  <si>
    <t>辽宁高端金属材料有限公司</t>
  </si>
  <si>
    <t>出纳岗位：资金收付业务，银行票据对接等业务。结算会计：采购销售业务结算，会计报表等相关工作。</t>
  </si>
  <si>
    <t>女性，有冶金行业工作经验优先，应届毕业生需全日制本科以上学历。</t>
  </si>
  <si>
    <t>张丽波</t>
  </si>
  <si>
    <t>13842403369</t>
  </si>
  <si>
    <t>做好总经理的参谋助手，起到承上启下的作用，负责呈送文件并转交处理，组织公司会议并做好文件起草，负责接待领导及来访客人，掌握总经理日程并做好安排，负责起草公司工作总结，完成领导安排的临时工作。要求形象好气质佳，文笔好。</t>
  </si>
  <si>
    <t>要求形象好、气质佳，文笔好。懂经济懂管理，会熟练开车。</t>
  </si>
  <si>
    <t>辽宁海宝轧辊有限公司</t>
  </si>
  <si>
    <t>掌握行政职能、行政组织等行政管理学的基本知识，掌握人力资源管理相关知识。</t>
  </si>
  <si>
    <t>鲁纶</t>
  </si>
  <si>
    <t>18777116666</t>
  </si>
  <si>
    <t>辽宁濠逸矿业有限公司</t>
  </si>
  <si>
    <t>会计相关工作</t>
  </si>
  <si>
    <t>从事过会计相关工作，能独立完成会计工作。</t>
  </si>
  <si>
    <t>万欣</t>
  </si>
  <si>
    <t>13394145950</t>
  </si>
  <si>
    <t>辽宁华日高新材料股份有限公司</t>
  </si>
  <si>
    <t>负责项目方法转移、方法验证等检验，实验数据处理等分析工作。</t>
  </si>
  <si>
    <t>根据拟定的实验方案完成分析实验，确保实验真实、及时、完整。详细观察和记录实验过程中出现的各种情况，掌握分析实验记录管理要求，能及时、详细、完整的完成实验记录。</t>
  </si>
  <si>
    <t>单丹</t>
  </si>
  <si>
    <t>024-43167299</t>
  </si>
  <si>
    <t>1.负责公司销售合同等文件资料的管理，归类，整理、建档和保管；2.负责各类销售指标的月度、季度、年度统计报表和报告的制作，编写，并随时汇报销售动态；3.负责收集、整理、归纳市场行情，提出分析报告。</t>
  </si>
  <si>
    <t>1.简单识图、会CAD、能看懂图纸；2.大专以上学历；3.负责公司销售合同等文件资料的管理，归类，整理、建档和保管；4.负责各类销售指标的月度、季度、年度统计报表和报告的制作，编写，并随时汇报销售动态。</t>
  </si>
  <si>
    <t>辽宁华兴热电集团有限公司</t>
  </si>
  <si>
    <t>能够具体实施施工工程方案，现场指导疏通工程施工过程并提供技术支持；熟练使用CAD，熟悉对暖通设备及原理，能够独立完成换热站及供暖管网的设计等。</t>
  </si>
  <si>
    <t>暖通热能方向，具有专业的领域知识。</t>
  </si>
  <si>
    <t>能够全面处理增值税一般纳税人账务，报税，统计财务数据等工作。</t>
  </si>
  <si>
    <t>熟练使用U8系统，有工业、制造业、建筑业工作经验优先。</t>
  </si>
  <si>
    <t>辽宁桓仁农村商业银行股份有限公司</t>
  </si>
  <si>
    <t>024-48826611</t>
  </si>
  <si>
    <t>辽宁桓仁森实美木业有限公司</t>
  </si>
  <si>
    <t>协助业务经理实时监控订单状态</t>
  </si>
  <si>
    <t>工作细心、责任心强。</t>
  </si>
  <si>
    <t>王丙江</t>
  </si>
  <si>
    <t>13304147667</t>
  </si>
  <si>
    <t>辽宁吉凯隆实业有限公司</t>
  </si>
  <si>
    <t>全铝制品销售，要求有建筑工程销售经验。</t>
  </si>
  <si>
    <t>能独立完成工作，善于思考，善于与客户沟通，不怕吃苦，能适应经常出差。</t>
  </si>
  <si>
    <t>李</t>
  </si>
  <si>
    <t>024-46305555</t>
  </si>
  <si>
    <t>辽宁交通水泥有限责任公司</t>
  </si>
  <si>
    <t>能够熟练运用操作各种办公设备，熟悉办公室相关流程。</t>
  </si>
  <si>
    <t>赵世胜</t>
  </si>
  <si>
    <t>13941498603</t>
  </si>
  <si>
    <t>辽宁康顿门业集团有限公司</t>
  </si>
  <si>
    <t>负责公司财务的全面工作</t>
  </si>
  <si>
    <t>能熟练使用用友、金蝶财务软件，有过工业类企业管理财务总监相关工作经验者优先考虑。</t>
  </si>
  <si>
    <t>史晓飞</t>
  </si>
  <si>
    <t>13904140260</t>
  </si>
  <si>
    <t>负责全面主抓公司的销售团队建设、销售团队日常管理以及销售任务的推进执行等工作。</t>
  </si>
  <si>
    <t>有过建材类企业相关管理经验者优先考虑</t>
  </si>
  <si>
    <t>负责协助董事长全面主抓公司生产、销售等工作。</t>
  </si>
  <si>
    <t>机械制造专业，能熟悉冲床、折弯机、液压机及数控设备，有过门类企业生产方面的相关工作经验者优先考虑。</t>
  </si>
  <si>
    <t>辽宁矿渣微粉有限责任公司</t>
  </si>
  <si>
    <t>系统理论</t>
  </si>
  <si>
    <t>王铁运</t>
  </si>
  <si>
    <t>024-45533020</t>
  </si>
  <si>
    <t>辽宁辽东水务经营管理有限责任公司</t>
  </si>
  <si>
    <t>根据施工要求及施工现场环境设计泵房、桥等建筑物的土建及钢筋结构；完整技术资料的整理并对外输出，项目进度的控制和跟踪。</t>
  </si>
  <si>
    <t>有注册二级及以上结构工程师执业资格证书和注册证书；掌握工程力学、流体力学、岩上力学的基本理论，掌握工程规划与选型、结构分析与设计、地基处理的基本知识，掌握建筑机械、电工、工程测量与试验等方面的基本技术；会使用制图软件及相关仪器。</t>
  </si>
  <si>
    <t>包正</t>
  </si>
  <si>
    <t>根据生产工艺流程及生产运行相关规定，开展制水生产运行、设备运维、水质监测等相关工作。</t>
  </si>
  <si>
    <t>掌握对水的处理、输送、回收与给水排水管网设计的基本理论、基本技能；熟悉净水厂、污水厂的工艺流程、设施设备内部构造；了解水资源利用与保护、节水、二次供水相关知识；能熟练使用office、WPS等办公软件。</t>
  </si>
  <si>
    <t>辽宁龙参健康药业有限公司</t>
  </si>
  <si>
    <t>负责行政文件档案，会议纪要、协助完善公司各项管理制度。</t>
  </si>
  <si>
    <t>专科以上学历较强的书面和口头表达能力，具有较强的文字组织能力，熟练使用办公软件。</t>
  </si>
  <si>
    <t>代桂红</t>
  </si>
  <si>
    <t>17091748555</t>
  </si>
  <si>
    <t>辽宁民盛橡塑机械有限公司</t>
  </si>
  <si>
    <t>数控机床操作工</t>
  </si>
  <si>
    <t>爱岗敬业，习能力强，机械相关专业毕业优先</t>
  </si>
  <si>
    <t>陆敏</t>
  </si>
  <si>
    <t>024-42535955</t>
  </si>
  <si>
    <t>从事机械类或焊接类的技术及工艺工作。</t>
  </si>
  <si>
    <t>会看图，熟练使用CAD画图，有相关经验5年以上优先。</t>
  </si>
  <si>
    <t>辽宁上药好护士药业（集团）有限公司</t>
  </si>
  <si>
    <t>药品检验</t>
  </si>
  <si>
    <t>工作认真，责任心强，团队协作沟通能力强，有从业经验者优先。</t>
  </si>
  <si>
    <t>于倩</t>
  </si>
  <si>
    <t>024-48861330</t>
  </si>
  <si>
    <t>辽宁省悦农文化传播有限公司</t>
  </si>
  <si>
    <t>具有相关工作经验</t>
  </si>
  <si>
    <t>积极上进</t>
  </si>
  <si>
    <t>孟伟</t>
  </si>
  <si>
    <t>13841469717</t>
  </si>
  <si>
    <t>辽宁五女山米兰酒业有限公司</t>
  </si>
  <si>
    <t>应聘人员需经过3个月试用期，被公司正式录用后，可被安排到公司本部销售部门工作；或者派往公司沈阳、大连直销处从事销售业务员工作，公司提供基本工资和食宿条件，销售业务员设定年度销售任务，获取销售提成。</t>
  </si>
  <si>
    <t>全日制大专以上学历，男女不限；营销或销售专科以上学历、3年以上销售经验且业绩突出者优先录用；年龄在30—40周岁（销售能力较强，年龄可适当放宽）；具有较强的沟通协调能力和团队协作意识，工作认真扎实，有责任心和吃苦耐劳精神。</t>
  </si>
  <si>
    <t>张悦晖</t>
  </si>
  <si>
    <t>13941471077</t>
  </si>
  <si>
    <t>辽宁祥云药业有限公司</t>
  </si>
  <si>
    <t>行政管理、文秘相关工作、大专以上学历，3000-4000转正后五险一金。</t>
  </si>
  <si>
    <t>行政管理、文秘相关工作、大专以上学历。</t>
  </si>
  <si>
    <t>赵恒扬</t>
  </si>
  <si>
    <t>024-48915008</t>
  </si>
  <si>
    <t>辽宁鑫合钙业有限公司</t>
  </si>
  <si>
    <t>白灰的生产和制造</t>
  </si>
  <si>
    <t>刘锡学</t>
  </si>
  <si>
    <t>15174001899</t>
  </si>
  <si>
    <t>辽宁炎佳工业有限公司</t>
  </si>
  <si>
    <t>装修网站店铺，表写产品信息，产品细节描述，店铺日常维护产品上架，更新。店铺活动设计，网店推广。</t>
  </si>
  <si>
    <t>精通修图软件，思维活跃，踏实稳重。</t>
  </si>
  <si>
    <t>王颖娜</t>
  </si>
  <si>
    <t>13942400396</t>
  </si>
  <si>
    <t>辽宁一一三（集团）化工有限责任公司</t>
  </si>
  <si>
    <t>本公司主要生产乳胶漆和水性木器漆，销售人员主要负责销售公司产品，开发销售渠道。</t>
  </si>
  <si>
    <t>有销售工作经验者优先</t>
  </si>
  <si>
    <t>王美光</t>
  </si>
  <si>
    <t>13470085291</t>
  </si>
  <si>
    <t>本公司主要生产乳胶漆和水性木器漆，研发人员主要负责产品的改进和新产品的研发。</t>
  </si>
  <si>
    <t>化工专业或相关专业毕业，有相关工作经验者优先。</t>
  </si>
  <si>
    <t>辽宁源达矿业有限公司</t>
  </si>
  <si>
    <t>许跃</t>
  </si>
  <si>
    <t>18642404149</t>
  </si>
  <si>
    <t>龙宝参茸股份有限公司</t>
  </si>
  <si>
    <t>1.中药成分水分重金属农残质量化验人才；2.职业中药师。</t>
  </si>
  <si>
    <t>具有一年以上工作经验，熟练掌握QAQC操作规范。</t>
  </si>
  <si>
    <t>18841462522</t>
  </si>
  <si>
    <t>天士力东北现代中药资源有限公司</t>
  </si>
  <si>
    <t>负责班组生产品种工艺跟踪和质量分析。生产标准操作类文件的起草与升级工作。指导部门生产人员按照工艺要求进行生产。建立并维护产品技术资料档案。负责批指令签批及自控系统工艺参数的核查。对车间现场及时跟踪，对工艺技术标准执行情况进行监督检查。</t>
  </si>
  <si>
    <t>一年以上相关制药行业工作经验。</t>
  </si>
  <si>
    <t>毕莉丽</t>
  </si>
  <si>
    <t>024-43988918</t>
  </si>
  <si>
    <t>正兴集团本溪车轮有限公司</t>
  </si>
  <si>
    <t>1.大专以上学历；2.年龄40周岁以下；3.熟练使用办公软件，具有一定的表达能力；4.从事过车轮行业。</t>
  </si>
  <si>
    <t>宗文</t>
  </si>
  <si>
    <t>15841484334</t>
  </si>
  <si>
    <t>艾琳精密机械（丹东）有限公司</t>
  </si>
  <si>
    <t>金哲</t>
  </si>
  <si>
    <t>18606313133</t>
  </si>
  <si>
    <t>06丹东市</t>
  </si>
  <si>
    <t>丹东阿尔卑斯电子有限公司</t>
  </si>
  <si>
    <t>能适应倒班工作</t>
  </si>
  <si>
    <t>曹女士</t>
  </si>
  <si>
    <t>13604155029</t>
  </si>
  <si>
    <t>熟悉企业局域网络的建设和维护、对企业办公设备、应用软件进行日常管理。</t>
  </si>
  <si>
    <t>日语2级或英语6级者优先</t>
  </si>
  <si>
    <t>丹东爱克特服装工业有限公司</t>
  </si>
  <si>
    <t>徐应伟</t>
  </si>
  <si>
    <t>0415-7501982</t>
  </si>
  <si>
    <t>丹东安邦涂料有限公司</t>
  </si>
  <si>
    <t>负责产品研发</t>
  </si>
  <si>
    <t>1.大专以上学历，化工、高分子材料等相关专业，有无工作经验均可。2.态度端正、积极进取，有较强的责任心，有好较好的沟通能力。3.具备一定的理论知识基础，对色彩较敏感。4.身体健康。</t>
  </si>
  <si>
    <t>杜芳</t>
  </si>
  <si>
    <t>0415-6256197</t>
  </si>
  <si>
    <t>丹东安康精细化工有限公司</t>
  </si>
  <si>
    <t>负责企业技术研发，技术资料管理等工作。化工专业本科以上学历，责任心强，能吃苦耐劳。</t>
  </si>
  <si>
    <t>负责企业技术研发，技术资料管理等工作。化工专业本科以上学历，责任心强，能吃苦耐劳，有3至5年工作经验。</t>
  </si>
  <si>
    <t>冀红</t>
  </si>
  <si>
    <t>负责企业日常管理工作，化工专业本科以上学历，责任心强，吃苦耐劳。</t>
  </si>
  <si>
    <t>负责企业日常管理工作，化工专业本科以上学历，责任心强，吃苦耐劳，有3至5年工作经验。</t>
  </si>
  <si>
    <t>丹东安顺微电子有限公司</t>
  </si>
  <si>
    <t>1.进行设备安装调试、设备改造与性能提升等相关工作；2.负责制定设备保养规范，并按照计划组织完成设备维护保养工作；负责设备故障检测、分析判断、故障修复验证等工作；3.按照设备体系要求开展设备管理工作。</t>
  </si>
  <si>
    <t>35周岁以下；自动化类、机械类等相关专业。</t>
  </si>
  <si>
    <t>王晓强</t>
  </si>
  <si>
    <t>15842500706</t>
  </si>
  <si>
    <t>根据公司技术发展规划与市场需求，进行新产品设计开发；组织、指导新产品在线试验与试制；产品规范书、测试规范标准的制定、审核与更新；为市场销售人员提供技术支持。</t>
  </si>
  <si>
    <t>35周岁以下；电子类专业相关(微电子类优先）。</t>
  </si>
  <si>
    <t>进行工艺管控、规范、整合、优化、改进、提升及推广；负责生产制造过程中工艺执行状况的监督、审核及良率管控提升工作；负责工艺平台的搭建、解决生产制造过程中的质量技术问题；新产品、新工艺的量产导入工作等。</t>
  </si>
  <si>
    <t>35周岁以下；电子类专业相关(微电子类优先；本科及以上（统招）。</t>
  </si>
  <si>
    <t>丹东奥龙射线仪器集团有限公司</t>
  </si>
  <si>
    <t>基础业务</t>
  </si>
  <si>
    <t>练女士</t>
  </si>
  <si>
    <t>0415-6278897</t>
  </si>
  <si>
    <t>可接受出差</t>
  </si>
  <si>
    <t>研发经验</t>
  </si>
  <si>
    <t>丹东奥美佳食品有限公司</t>
  </si>
  <si>
    <t>会电脑操作</t>
  </si>
  <si>
    <t>王军</t>
  </si>
  <si>
    <t>0415-7597388</t>
  </si>
  <si>
    <t>丹东博达机械有限公司</t>
  </si>
  <si>
    <t>毕航玮</t>
  </si>
  <si>
    <t>0415-7817165</t>
  </si>
  <si>
    <t>丹东承丰海洋饲料有限公司</t>
  </si>
  <si>
    <t>姜承杰</t>
  </si>
  <si>
    <t>0415-7723134</t>
  </si>
  <si>
    <t>丹东大丰食品有限公司</t>
  </si>
  <si>
    <t>王琳琳</t>
  </si>
  <si>
    <t>18642519166</t>
  </si>
  <si>
    <t>丹东大王精铸有限公司</t>
  </si>
  <si>
    <t>0415-7706276</t>
  </si>
  <si>
    <t>丹东东方测控技术股份有限公司</t>
  </si>
  <si>
    <t>适合出差</t>
  </si>
  <si>
    <t>孙丽丽</t>
  </si>
  <si>
    <t>0415-3860789</t>
  </si>
  <si>
    <t>丹东东方希望强大动物营养有限公司</t>
  </si>
  <si>
    <t>要求年龄40周岁以下，大专以上学历，畜牧兽医专业或有养殖场经验优先，退伍军人优先。</t>
  </si>
  <si>
    <t>要求年龄40周岁以下，大专以上学历，有畜牧兽医专业或有养殖场经验者优先，退伍军人优先。</t>
  </si>
  <si>
    <t>13644151227</t>
  </si>
  <si>
    <t>要求年龄50岁以下，吃苦耐劳。</t>
  </si>
  <si>
    <t>要求年龄50岁以下，吃苦耐劳，能适应倒班工作。</t>
  </si>
  <si>
    <t>丹东飞马特制衣有限公司</t>
  </si>
  <si>
    <t>金勇灿</t>
  </si>
  <si>
    <t>0415-7155555</t>
  </si>
  <si>
    <t>丹东丰能工业股份有限公司</t>
  </si>
  <si>
    <t>机械制造</t>
  </si>
  <si>
    <t>0415-7592200-8889</t>
  </si>
  <si>
    <t>丹东釜鼎工程机械有限公司</t>
  </si>
  <si>
    <t>邢立波</t>
  </si>
  <si>
    <t>0415-7155518</t>
  </si>
  <si>
    <t>丹东富田精工机械有限公司</t>
  </si>
  <si>
    <t>机械、电气自动化方向。</t>
  </si>
  <si>
    <t>于先生</t>
  </si>
  <si>
    <t>18004051618</t>
  </si>
  <si>
    <t>数控车床调试</t>
  </si>
  <si>
    <t>精通机加工行业品质管理</t>
  </si>
  <si>
    <t>口语尚可，精通英文资料和邮件翻译。</t>
  </si>
  <si>
    <t>熟悉机加工品质管理</t>
  </si>
  <si>
    <t>熟悉机加工现场管理</t>
  </si>
  <si>
    <t>丹东高新烘缸制造有限公司</t>
  </si>
  <si>
    <t>会使用制图软件</t>
  </si>
  <si>
    <t>曲志国</t>
  </si>
  <si>
    <t>0415-7150078</t>
  </si>
  <si>
    <t>丹东浩元仪器有限公司</t>
  </si>
  <si>
    <t>1.做好公司人员招聘及培训工作；2.对公司ISO9000认证管理工作；3.申报科技项目工作；4.申报高新技术企业等企业荣誉资质工作。</t>
  </si>
  <si>
    <t>李春艳</t>
  </si>
  <si>
    <t>13470495080</t>
  </si>
  <si>
    <t>1.机械制造图纸（机加工、装配类）识图能力较强。2.熟练使用千分尺，游标卡尺等机械制造行业通用量具。3.具有良好的职业素养，原则性强，沟通交流能力好。4.机械设计相关专业，有3年以上工作经验者优先。</t>
  </si>
  <si>
    <t>1.独立进行自动化设备的电气系统的安装，布线。2.能独立焊接电路板。3.能够多人配合完成整机的安装、调试工作。4.有3年以上工作经验者优先。</t>
  </si>
  <si>
    <t>丹东禾丰成三牧业有限公司</t>
  </si>
  <si>
    <t>负责产品营销</t>
  </si>
  <si>
    <t>无经验要求</t>
  </si>
  <si>
    <t>韩铁民</t>
  </si>
  <si>
    <t>18904153992</t>
  </si>
  <si>
    <t>丹东禾丰成三食品有限公司</t>
  </si>
  <si>
    <t>负责食品销售管理</t>
  </si>
  <si>
    <t>13940973992</t>
  </si>
  <si>
    <t>丹东恒通工艺品有限公司</t>
  </si>
  <si>
    <t>实验室操作员</t>
  </si>
  <si>
    <t>张运开</t>
  </si>
  <si>
    <t>13304957266</t>
  </si>
  <si>
    <t>丹东华骏机床有限责任公司</t>
  </si>
  <si>
    <t>人力资源岗位职责；熟练使用常用办公软件及相关人事管理工作。</t>
  </si>
  <si>
    <t>人力资源专业毕业优先；具有良好的书面、口头表达能力；能够用专业术语编辑公司管理制度等技能。</t>
  </si>
  <si>
    <t>林凤嵋</t>
  </si>
  <si>
    <t>13842564141</t>
  </si>
  <si>
    <t>会制图，工艺设计和机械设计都可以。</t>
  </si>
  <si>
    <t>有工作经验，成手优先。有基础，会制图，学徒也可以。</t>
  </si>
  <si>
    <t>丹东黄海电机有限公司</t>
  </si>
  <si>
    <t>航空宇航推进理论与工程</t>
  </si>
  <si>
    <t>矫银恒</t>
  </si>
  <si>
    <t>0415-7189597</t>
  </si>
  <si>
    <t>丹东黄海特种专用车有限责任公司</t>
  </si>
  <si>
    <t>具有配电类或通信电源类产品开发和主设计经验，有较强的系统把握能力；熟练使用CAD等设计软件；具有从事专用车行业经验者优先。</t>
  </si>
  <si>
    <t>电气自动化或机电一体化专业本科及以上学历，5年以上产品开发经验。</t>
  </si>
  <si>
    <t>杨长玲</t>
  </si>
  <si>
    <t>懂图纸，从事专用车行业经验者优先。</t>
  </si>
  <si>
    <t>相关专业大专以上学历，5年以上工作经验。</t>
  </si>
  <si>
    <t>13304253075</t>
  </si>
  <si>
    <t>丹东今昌水产食品有限公司</t>
  </si>
  <si>
    <t>市场销售</t>
  </si>
  <si>
    <t>金毅</t>
  </si>
  <si>
    <t>0415-3311889</t>
  </si>
  <si>
    <t>丹东金洋针织有限公司</t>
  </si>
  <si>
    <t>公司电商部门管理，天猫店、拼多多店铺运营管理。</t>
  </si>
  <si>
    <t>有独立运营电商店铺经验，能够胜任此项工作。</t>
  </si>
  <si>
    <t>何彦科</t>
  </si>
  <si>
    <t>13904957955</t>
  </si>
  <si>
    <t>丹东锦达密封有限公司</t>
  </si>
  <si>
    <t>从事各类热控设备的编程工作</t>
  </si>
  <si>
    <t>掌握各类数控编程的软件操作，熟悉广数、发那科等操作系统，具备各种数控设备的编程经验。</t>
  </si>
  <si>
    <t>朱莉</t>
  </si>
  <si>
    <t>0415-6220688</t>
  </si>
  <si>
    <t>从事生产分厂生产运营、工序流程的管理工作。</t>
  </si>
  <si>
    <t>机械相关专业，本科以上学历，了解生产型企业的现场管理模式，熟悉各类金切设备的工艺。</t>
  </si>
  <si>
    <t>机械产品的设计及研发工作</t>
  </si>
  <si>
    <t>机械相关专业，熟练使用制图及设计相关软件，良好的沟通能力，有机械设计相关工作经验3年以上。</t>
  </si>
  <si>
    <t>丹东锦鸿汽车配件有限责任公司</t>
  </si>
  <si>
    <t>1.能看懂图纸，对质量体系有宏观认识。2.熟练使用办公软件，有较强的责任心。</t>
  </si>
  <si>
    <t>毕甲婷</t>
  </si>
  <si>
    <t>13842597392</t>
  </si>
  <si>
    <t>有较强的责任心，熟练使用办公软件。</t>
  </si>
  <si>
    <t>1.具有良好的机械绘图能力，会使用UG、MasterCam等编程软件。2.对数控车床或加工中心设备（卧加，立加，龙门，五面机，铣床，镗床等）有基础了解。</t>
  </si>
  <si>
    <t>有一定的财务基础知识，能熟练使用办公软件。</t>
  </si>
  <si>
    <t>责任心较强，学习能力较强。</t>
  </si>
  <si>
    <t>外语口语流利，专业等级达到4级以上。</t>
  </si>
  <si>
    <t>熟练使用办公软件及财务软件，对企业会计法则及税法有一定了解。</t>
  </si>
  <si>
    <t>熟练使用AUTOCAD/UG/SOLIDWORKS等制图软件制图，参与过工业工艺设计项目者优先考虑。</t>
  </si>
  <si>
    <t>对数控机床构造有一定了解</t>
  </si>
  <si>
    <t>能看懂机械图纸，熟练使用办公软件。</t>
  </si>
  <si>
    <t>1.对PLC及变频器有一定的深入了解；2.熟练应用EPLAN绘制电气原理图，对AUTOCAD熟练使用。</t>
  </si>
  <si>
    <t>学习能力强，有责任心。</t>
  </si>
  <si>
    <t>熟知安全规范和操作规程，学习能力强，有较强的责任心和执行能力。</t>
  </si>
  <si>
    <t>丹东克达饲料有限公司</t>
  </si>
  <si>
    <t>赵子良</t>
  </si>
  <si>
    <t>0415-7927888</t>
  </si>
  <si>
    <t>丹东克隆集团有限责任公司</t>
  </si>
  <si>
    <t>钳工、插工、焊工、加工中心、数控车工、装配工、车工、研磨工、下料工、造型工、打磨工、冲压工、天车工、波纹管焊接工。具有相关岗位从业经验优先，可接收机械相关专业或有机加行业经验的人员为学徒。</t>
  </si>
  <si>
    <t>具备机械加工类图纸识图能力，可熟练使用游标卡尺、千分尺类测量工具，掌握基本计算机录入技能，原则性强。</t>
  </si>
  <si>
    <t>具有机械识图能力，掌握测量测绘技能，可适应出差性质的工作，良好的沟通表达能力，动手能力强。</t>
  </si>
  <si>
    <t>两年以上文职岗位从业经验，逻辑思维强，熟练使用办公自动化软件。</t>
  </si>
  <si>
    <t>丹东克隆先锋泵业有限公司</t>
  </si>
  <si>
    <t>1.全日制本科学历，机械相关专业，综合素质良好，有上进心；2.可熟练使用CAD、SOLIDWORKS制图软件；3.英语四级以上，有较强的团队意识和沟通协调能力；4.可适应短期出差工作。</t>
  </si>
  <si>
    <t>1.相关产品图纸设计、审核及归档录入；2.内部合同的处理及相关生产、供应、试验等技术支持；3.接待用户或业务员的电话咨询；4.现场测绘，故障处理及技术交流。</t>
  </si>
  <si>
    <t>丹东利丰硅镁有限责任公司</t>
  </si>
  <si>
    <t>35岁以下，有文字基础。宽甸籍优先。</t>
  </si>
  <si>
    <t>无工作经验要求</t>
  </si>
  <si>
    <t>崔振歧</t>
  </si>
  <si>
    <t>13942534253</t>
  </si>
  <si>
    <t>丹东零点食品有限公司</t>
  </si>
  <si>
    <t>会销售</t>
  </si>
  <si>
    <t>0415-7812998</t>
  </si>
  <si>
    <t>丹东隆强科技有限责任公司</t>
  </si>
  <si>
    <t>丹东绿星食品有限公司</t>
  </si>
  <si>
    <t>蒋鸿睿</t>
  </si>
  <si>
    <t>0415-7113003</t>
  </si>
  <si>
    <t>丹东明珠特种树脂有限公司</t>
  </si>
  <si>
    <t>初中以上学历，年龄45周岁以下，可适当放宽年龄。</t>
  </si>
  <si>
    <t>吴部长</t>
  </si>
  <si>
    <t>17641501577</t>
  </si>
  <si>
    <t>年龄40周岁以下，有市场营销经验。</t>
  </si>
  <si>
    <t>45周岁以下，男性，相关化工专业毕业及有安保工作经验的优先。</t>
  </si>
  <si>
    <t>年龄40周岁以下，有从事过化工生产技术研究、工艺管理经验者优先。</t>
  </si>
  <si>
    <t>丹东铭程环保制品有限公司</t>
  </si>
  <si>
    <t>销售产品</t>
  </si>
  <si>
    <t>崔倩倩</t>
  </si>
  <si>
    <t>13125567363</t>
  </si>
  <si>
    <t>丹东纳泰石油机械有限公司</t>
  </si>
  <si>
    <t>王殿臣</t>
  </si>
  <si>
    <t>0415-7170267</t>
  </si>
  <si>
    <t>丹东日牵物流装备有限公司</t>
  </si>
  <si>
    <t>0415-6677200</t>
  </si>
  <si>
    <t>丹东瑞辉环保设备有限公司</t>
  </si>
  <si>
    <t>制定企业长远战略，督导各职能部门执行工作。</t>
  </si>
  <si>
    <t>有制造业企业管理经验</t>
  </si>
  <si>
    <t>张常辉</t>
  </si>
  <si>
    <t>18641505297</t>
  </si>
  <si>
    <t>商品销售，市场调查，研究生产和供应之间的平衡，及创造市场需求。</t>
  </si>
  <si>
    <t>有良好的人品及修养，思路清晰，善于与人沟通，具有说服顾客的能力、敏锐的观察力、强烈的敬业精神、良好的服务态度及宽阔的知识面。</t>
  </si>
  <si>
    <t>丹东山川电机有限公司</t>
  </si>
  <si>
    <t>谷义红</t>
  </si>
  <si>
    <t>13384150326</t>
  </si>
  <si>
    <t>丹东升泰乳业有限公司</t>
  </si>
  <si>
    <t>唐祯</t>
  </si>
  <si>
    <t>13125575903</t>
  </si>
  <si>
    <t>丹东盛海食品有限公司</t>
  </si>
  <si>
    <t>飞行器设计</t>
  </si>
  <si>
    <t>于海青</t>
  </si>
  <si>
    <t>0415-7550678</t>
  </si>
  <si>
    <t>丹东市蓝信电器有限公司</t>
  </si>
  <si>
    <t>具有质量检验工作及识图能力；适应生产车间工作状态；具备较强的责任心及执行力；服从领导安排，并严格遵守公司的各项规章制度和有关规定；合理有序做好车间生产计划工作，做好车间日常工作。</t>
  </si>
  <si>
    <t>掌握电子专业基本理论和基本知识。了解一般的测量仪表专业知识。能接受中短期出差任务。</t>
  </si>
  <si>
    <t>13464556802</t>
  </si>
  <si>
    <t>负责项目所有工程的电气工程的技术支持工作，解答现场及公司提出的所有电气技术问题。负责出具各种电气技术难题的解决方案，为公司提供开发项目所需电气工程技术资料及各项技术数字指标，对电气工程质量进度进行指导。</t>
  </si>
  <si>
    <t>精通C、C++、C#等编程语言基础，掌握至少一种编程软件平台的程序设计及开发。</t>
  </si>
  <si>
    <t>初步了解一般的数据库知识；具备良好的编码习惯和文档编写能力，具备软件版本的维护和管理能力；具有想学习、会学习、能学习的意识；有现场仪表安装调试经验，可解决项目现场出现的相关问题。能接受中短期出差任务。</t>
  </si>
  <si>
    <t>掌握机械工程专业基本理论和基本知识、掌握某一类测量仪表的专业知识、掌握关于机械工程设计标准。具有良好的沟通能力，具备良好的标准解读能力，具有较强的创新意识。</t>
  </si>
  <si>
    <t>丹东市起重机械有限公司</t>
  </si>
  <si>
    <t>卢胜波</t>
  </si>
  <si>
    <t>0415-6685199</t>
  </si>
  <si>
    <t>丹东市日升制衣有限公司</t>
  </si>
  <si>
    <t>汪泓利</t>
  </si>
  <si>
    <t>0415-7741677</t>
  </si>
  <si>
    <t>丹东市盛兴造纸机械有限公司</t>
  </si>
  <si>
    <t>刘英</t>
  </si>
  <si>
    <t>18841539789</t>
  </si>
  <si>
    <t>丹东市无损检测设备有限公司</t>
  </si>
  <si>
    <t>通过电话或走访客户，销售企业产品及售后维护。</t>
  </si>
  <si>
    <t>能出差，具有独立开拓市场能力，表达能力强，善于沟通。</t>
  </si>
  <si>
    <t>满园园</t>
  </si>
  <si>
    <t>能独立设计机械图纸，电器图纸。</t>
  </si>
  <si>
    <t>丹东市兄弟建材有限公司</t>
  </si>
  <si>
    <t>王春清</t>
  </si>
  <si>
    <t>0415-6677171</t>
  </si>
  <si>
    <t>丹东市药用滑石粉厂</t>
  </si>
  <si>
    <t>负责市场营销销售工作</t>
  </si>
  <si>
    <t>吴希明</t>
  </si>
  <si>
    <t>13842563835</t>
  </si>
  <si>
    <t>丹东四方食品有限公司</t>
  </si>
  <si>
    <t>谭深永</t>
  </si>
  <si>
    <t>0415-7167878</t>
  </si>
  <si>
    <t>丹东四海水产有限公司</t>
  </si>
  <si>
    <t>孙志刚</t>
  </si>
  <si>
    <t>0415-7721777</t>
  </si>
  <si>
    <t>丹东泰丰食品有限公司</t>
  </si>
  <si>
    <t>于志国</t>
  </si>
  <si>
    <t>丹东泰华食品有限公司</t>
  </si>
  <si>
    <t>杜志华</t>
  </si>
  <si>
    <t>0415-7194567</t>
  </si>
  <si>
    <t>丹东天光反光材料有限公司</t>
  </si>
  <si>
    <t>熟练操作缝纫机</t>
  </si>
  <si>
    <t>安娟</t>
  </si>
  <si>
    <t>13941528525</t>
  </si>
  <si>
    <t>从事总务、行政、人事三年以上工作经验，有较强的责任心和敬业精神，具有较强的解决问题的能力和实施执行的能力。</t>
  </si>
  <si>
    <t>1.负责公司生产设备日常维修、维护；2.负责对设备、设施进行安全检查；3.进行综合维修的日常工作。</t>
  </si>
  <si>
    <t>1.高中以上学历；2年以上相关工作经验；2.有电工操作证；3.具备良好的个人素养及职业道德，吃苦耐劳，有责任心。</t>
  </si>
  <si>
    <t>负责缝制车间生产运营整体规划，并且编制生产计划报表；把控各个生产环节进度、质量，确保产品保质保量按时完成；控制各环节费用，降低生产消耗避免浪费，管理好机器的基本维护，保持机器的良好运行。</t>
  </si>
  <si>
    <t>1.从事梭织服装，生产主管岗位3年以上工作经验，有良好的沟通能力；2.熟悉服装厂各个环节的流程，有一套完整的管理生产思路；3.了解吊挂系统；4、全面负责服装缝制车间的日常生产，管理，运营等工作；5、建立以及完善生产车间的规章制度。</t>
  </si>
  <si>
    <t>1.3年以上服装行业标准工时IE背景，大专以上学历。2.熟悉梭织（职业装，工装，户外装）工艺，会车缝。3.有良好的逻辑思维能力、沟通能力和说服能力，精通IE的改善手法。</t>
  </si>
  <si>
    <t>1.全面负责服装厂的日常生产、管理、运营等工作；2.建立、完善工厂的规章制度、规范生产流程和员工行为；3.执行生产计划，监控生产进度，严把产品质量关，确保货物按质按量的完成；4.管控各环节的浪费，降低生产消耗、避免浪费。</t>
  </si>
  <si>
    <t>1.五年以上服装工厂生产管理工作经验，精通服装厂各个流程和环节；2.了解GST工艺软件、吊挂系统、Mes系统；3.具有敬业精神和团队合作精神，善于沟通，有责任心为人稳重、踏实，勤奋肯干；4.具备良好的计划能力、指导能力、协调能力、决策能力。</t>
  </si>
  <si>
    <t>要求有五年以上企业财务管理经验，熟悉财务、会计、财税相关法律法规及财务内控制度工作流程，熟悉财务软件，具有良好的沟通表达能力。</t>
  </si>
  <si>
    <t>丹东同合高新科技有限公司</t>
  </si>
  <si>
    <t>负责机电管理工作</t>
  </si>
  <si>
    <t>机电专业本科学历，熟悉回转窑生产工艺，全面掌握回转窑相关设备。</t>
  </si>
  <si>
    <t>梅建波</t>
  </si>
  <si>
    <t>15041551023</t>
  </si>
  <si>
    <t>丹东万通城市燃气有限公司</t>
  </si>
  <si>
    <t>40岁以下适合四班三倒工时制</t>
  </si>
  <si>
    <t>丁女士</t>
  </si>
  <si>
    <t>15114136755</t>
  </si>
  <si>
    <t>45岁以下长白班工时制</t>
  </si>
  <si>
    <t>45岁以下适合长白班或三班两倒工时制</t>
  </si>
  <si>
    <t>丹东希悦鸭绿江食品有限公司</t>
  </si>
  <si>
    <t>有人资部门管理经验</t>
  </si>
  <si>
    <t>程君汝</t>
  </si>
  <si>
    <t>13654930911</t>
  </si>
  <si>
    <t>丹东欣时代生物医药科技有限公司</t>
  </si>
  <si>
    <t>有生产设备或相应机电维修经验，懂得机械原理，技术高、能力强。</t>
  </si>
  <si>
    <t>夏莹</t>
  </si>
  <si>
    <t>0415-6151538</t>
  </si>
  <si>
    <t>吃苦耐劳，高中及以上学历，1年以上生产企业仓库保管相关工作经验。</t>
  </si>
  <si>
    <t>熟悉日化产品工艺流程，具备较强执行能力。</t>
  </si>
  <si>
    <t>有劳动能力轻度残疾，残疾证件在有效期内，无精神严重肢体残缺。</t>
  </si>
  <si>
    <t>48岁以下，身体健康，吃苦耐劳，踏实肯干，服从管理，适应加班工作。</t>
  </si>
  <si>
    <t>三年以上制造业车间管理工作经验，从事过日化、医药行业者优先。</t>
  </si>
  <si>
    <t>有化妆品、牙膏、湿巾研发相关工作经验。</t>
  </si>
  <si>
    <t>五年以上生产企业设备电气自动化工程相关工作经验</t>
  </si>
  <si>
    <t>三年以上制造企业设备管理经验</t>
  </si>
  <si>
    <t>具备出色的财务管理经验与组织协调能力，熟练掌握财务分析、预算管理、成本控制、资金运作、审计、税收筹划等方面技能，擅长财务管理、税收筹划；熟悉国家各项相关财务、税务、审计法规和政策。</t>
  </si>
  <si>
    <t>三年以上制造业成本核算工作经验</t>
  </si>
  <si>
    <t>能编制新原料检验标准、半成品检验标准、产品检验标准、生产工艺操作规程；做事谨慎细致，思路开阔，有实验成果者优先。</t>
  </si>
  <si>
    <t>1.五年以上化妆品、湿巾、牙膏相关研发工作经验；2.有较强的新产品开发和老产品改进能力、专业分析和逻辑思维能力。</t>
  </si>
  <si>
    <t>丹东新飞制衣有限公司</t>
  </si>
  <si>
    <t>房业皓</t>
  </si>
  <si>
    <t>0415-7868017</t>
  </si>
  <si>
    <t>丹东新豐服装有限公司</t>
  </si>
  <si>
    <t>有工作经验，逻辑思维能力较强者优先。</t>
  </si>
  <si>
    <t>有从业资格证</t>
  </si>
  <si>
    <t>黄女士</t>
  </si>
  <si>
    <t>0415-3116878</t>
  </si>
  <si>
    <t>丹东新龙泰服装实业有限公司</t>
  </si>
  <si>
    <t>邓飞雄</t>
  </si>
  <si>
    <t>0415-7817206</t>
  </si>
  <si>
    <t>丹东新陆电子有限公司</t>
  </si>
  <si>
    <t>自动化设备操作及维修</t>
  </si>
  <si>
    <t>1.男女不限，18-40周岁；2.有无经验均可；3.大专以上学历；4.能适应倒班，可接受应届毕业生。</t>
  </si>
  <si>
    <t>丁勇</t>
  </si>
  <si>
    <t>15841500790</t>
  </si>
  <si>
    <t>从事生产车间现场管理</t>
  </si>
  <si>
    <t>1.男性，25-30岁；2.本科学历；3.有管理工作经验者优先，可接受应届毕业生。</t>
  </si>
  <si>
    <t>丹东幸福食品有限公司</t>
  </si>
  <si>
    <t>13019808468</t>
  </si>
  <si>
    <t>C1司机</t>
  </si>
  <si>
    <t>B2驾照司机</t>
  </si>
  <si>
    <t>丹东鸭绿江磨片有限公司</t>
  </si>
  <si>
    <t>5年以上工作经验，退伍军人优先。</t>
  </si>
  <si>
    <t>王燕</t>
  </si>
  <si>
    <t>13304253191</t>
  </si>
  <si>
    <t>依据不同工种，按劳取酬。</t>
  </si>
  <si>
    <t>3年及以上钳工工作经验，懂机械图纸。</t>
  </si>
  <si>
    <t>3年及以上车床工作经验，立车优先。</t>
  </si>
  <si>
    <t>5年及以上铣床工作经验</t>
  </si>
  <si>
    <t>丹东医创药业有限责任公司</t>
  </si>
  <si>
    <t>孙中泽</t>
  </si>
  <si>
    <t>0415-2595500</t>
  </si>
  <si>
    <t>丹东亿丰服装有限公司</t>
  </si>
  <si>
    <t>兰海洋</t>
  </si>
  <si>
    <t>0415-6605788</t>
  </si>
  <si>
    <t>丹东英硕管桩有限公司</t>
  </si>
  <si>
    <t>陶元伟</t>
  </si>
  <si>
    <t>0415-7113195</t>
  </si>
  <si>
    <t>丹东元一海产精制品有限公司</t>
  </si>
  <si>
    <t>电气</t>
  </si>
  <si>
    <t>高飞</t>
  </si>
  <si>
    <t>0415-7182567</t>
  </si>
  <si>
    <t>丹东耘垦牧业有限公司</t>
  </si>
  <si>
    <t>从事鸡肉分割包装，摆型称重以及成品、冻品的转运、出入库等相关工作。</t>
  </si>
  <si>
    <t>同行业工作者优先</t>
  </si>
  <si>
    <t>吕映辰</t>
  </si>
  <si>
    <t>18241594396</t>
  </si>
  <si>
    <t>东港澳镁新型材料科技有限公司</t>
  </si>
  <si>
    <t>铸造</t>
  </si>
  <si>
    <t>周颖</t>
  </si>
  <si>
    <t>15604956789</t>
  </si>
  <si>
    <t>东港大闰肉禽食品有限公司</t>
  </si>
  <si>
    <t>关荣环</t>
  </si>
  <si>
    <t>0415-6682868</t>
  </si>
  <si>
    <t>东港广林服装有限公司</t>
  </si>
  <si>
    <t>0415-7591098</t>
  </si>
  <si>
    <t>东港今佳水产食品有限公司</t>
  </si>
  <si>
    <t>金鑫</t>
  </si>
  <si>
    <t>0415-3313988</t>
  </si>
  <si>
    <t>东港巨龙食品有限公司</t>
  </si>
  <si>
    <t>胡俊刚</t>
  </si>
  <si>
    <t>0415-7174888</t>
  </si>
  <si>
    <t>东港市昌平食品有限公司</t>
  </si>
  <si>
    <t>逄玉林</t>
  </si>
  <si>
    <t>13942539222</t>
  </si>
  <si>
    <t>东港市大河电子有限公司</t>
  </si>
  <si>
    <t>由能君</t>
  </si>
  <si>
    <t>15641518899</t>
  </si>
  <si>
    <t>东港市海增纸箱有限责任公司</t>
  </si>
  <si>
    <t>宋善阁</t>
  </si>
  <si>
    <t>0415-7562752</t>
  </si>
  <si>
    <t>东港市华瑞彩钢有限公司</t>
  </si>
  <si>
    <t>曲庆华</t>
  </si>
  <si>
    <t>0415-6689911</t>
  </si>
  <si>
    <t>东港市佳明食品有限公司</t>
  </si>
  <si>
    <t>吕明堂</t>
  </si>
  <si>
    <t>0415-7902007</t>
  </si>
  <si>
    <t>东港市锦都食品有限公司</t>
  </si>
  <si>
    <t>赵明军</t>
  </si>
  <si>
    <t>0415-7521772</t>
  </si>
  <si>
    <t>东港市辽成机械有限公司</t>
  </si>
  <si>
    <t>陈景成</t>
  </si>
  <si>
    <t>0415-7561116</t>
  </si>
  <si>
    <t>东港市绿苑食品有限公司</t>
  </si>
  <si>
    <t>王孝成</t>
  </si>
  <si>
    <t>0415-7161126</t>
  </si>
  <si>
    <t>东港市奇云水产加工有限公司</t>
  </si>
  <si>
    <t>王云平</t>
  </si>
  <si>
    <t>0415-6605741</t>
  </si>
  <si>
    <t>东港市天晟曲轴有限公司</t>
  </si>
  <si>
    <t>庄景波</t>
  </si>
  <si>
    <t>0415-7123714</t>
  </si>
  <si>
    <t>东港市新安纺织有限公司</t>
  </si>
  <si>
    <t>王开臻</t>
  </si>
  <si>
    <t>0415-6671577</t>
  </si>
  <si>
    <t>东港市新星服装有限公司</t>
  </si>
  <si>
    <t>杨振</t>
  </si>
  <si>
    <t>0415-7503795</t>
  </si>
  <si>
    <t>东港市益鹏食品有限公司</t>
  </si>
  <si>
    <t>孙洪道</t>
  </si>
  <si>
    <t>13941531585</t>
  </si>
  <si>
    <t>东港市英硕机械有限公司</t>
  </si>
  <si>
    <t>会机械制造</t>
  </si>
  <si>
    <t>徐盛晨</t>
  </si>
  <si>
    <t>15641567020</t>
  </si>
  <si>
    <t>东港市长山机械修造厂</t>
  </si>
  <si>
    <t>康成玉</t>
  </si>
  <si>
    <t>0415-7879668</t>
  </si>
  <si>
    <t>东港市铸钢厂有限公司</t>
  </si>
  <si>
    <t>程显武</t>
  </si>
  <si>
    <t>18841515733</t>
  </si>
  <si>
    <t>东港天泉水产食品有限公司</t>
  </si>
  <si>
    <t>高杨</t>
  </si>
  <si>
    <t>13644156515</t>
  </si>
  <si>
    <t>东港威远油泵油嘴有限公司</t>
  </si>
  <si>
    <t>韩伟</t>
  </si>
  <si>
    <t>0415-7512477</t>
  </si>
  <si>
    <t>东港众远实业有限公司</t>
  </si>
  <si>
    <t>会机械设计</t>
  </si>
  <si>
    <t>曹连友</t>
  </si>
  <si>
    <t>凤城市格汝特汽研有限责任公司</t>
  </si>
  <si>
    <t>模具设计制造与维修</t>
  </si>
  <si>
    <t>能独立完成模具设计、制造、维修。</t>
  </si>
  <si>
    <t>张晓芳</t>
  </si>
  <si>
    <t>13898519422</t>
  </si>
  <si>
    <t>凤城市三义红山石灰石有限公司</t>
  </si>
  <si>
    <t>进行原始地质编录工作，及时准确的指导爆破与采装工作；负责生产勘探设计、钻探单体设计的编制和施工，编制生产勘探报告。</t>
  </si>
  <si>
    <t>相关专业本科学历，熟悉电脑硬件及常用办公软件，男性，55岁以下。</t>
  </si>
  <si>
    <t>负责矿山机电的管理工作</t>
  </si>
  <si>
    <t>相关专业本科学历，能处理解决设备大、中修及安装调试中出现的重大技术问题。55岁以下，男性。</t>
  </si>
  <si>
    <t>参与负责矿山采掘工作面地质情况变化资料收集等日常管理工作；组织分析、研究、制订、解决生产中遇到各种采矿技术问题；组织编制、审查各类采掘作；负责矿山采准、回采爆破设计、采掘计划的编制。</t>
  </si>
  <si>
    <t>具有采矿专业本科学历，并从事矿山技术工作满二年。熟悉矿山安全生产法律法规，身体健康，能适应矿山技术工作需要，年龄不超过55周岁。</t>
  </si>
  <si>
    <t>凤城市中盛精密材料有限公司</t>
  </si>
  <si>
    <t>高级工程师，熟悉制图、设备机床加工，在行业有一定威望。</t>
  </si>
  <si>
    <t>杜宏刚</t>
  </si>
  <si>
    <t>13841519488</t>
  </si>
  <si>
    <t>凤城太平洋神龙增压器有限公司</t>
  </si>
  <si>
    <t>负责建立、建全公司人力资源管理系统。依据公司各部门人力资源需求计划，进行人员的招聘、选拔、聘用及配置。对不合格的员工进行解聘。负责员工薪酬方案的传达、实施和修订，并对公司薪酬情况进行监控。</t>
  </si>
  <si>
    <t>大专以上学历，男女不限，熟练掌握办公软件，熟悉人力资源管理，具有较强的沟通协调能力，有责任心，有企业人力资源相关工作经验者优先。</t>
  </si>
  <si>
    <t>张弘</t>
  </si>
  <si>
    <t>13125568558</t>
  </si>
  <si>
    <t>熟练使用测绘软件，了解一定的机械原理，有识图能力，机械制造专业优先。</t>
  </si>
  <si>
    <t>1.开发新客户；2.负责客户询盘，下单，订单跟踪，发货，报关，清关，售后事宜；3.客户来款登记及对账；4.客户关系维护，客户来访接待；5.各自负责区域的市场情况信息收集整理并反馈；6.根据公司安排参加各类站类性展会。</t>
  </si>
  <si>
    <t>岗位要求：大专以上学历，英语四级以上，国际贸易等相关专业。</t>
  </si>
  <si>
    <t>哈曼（中国）科技有限公司</t>
  </si>
  <si>
    <t>会看图纸，能编制工艺文件，制定工艺流程，从事相关工作经验2年以上。语言表达和沟通能力强，能接受加班和倒班。</t>
  </si>
  <si>
    <t>孙女士</t>
  </si>
  <si>
    <t>0415-3889666</t>
  </si>
  <si>
    <t>韩瑞汽车部件（丹东）有限公司</t>
  </si>
  <si>
    <t>产品调动，出入库统计，人员调动。</t>
  </si>
  <si>
    <t>熟练运用韩语口语笔译</t>
  </si>
  <si>
    <t>隋成良</t>
  </si>
  <si>
    <t>18642516555</t>
  </si>
  <si>
    <t>华润雪花啤酒（丹东）有限公司</t>
  </si>
  <si>
    <t>从事啤酒酿造、包装机台操作。</t>
  </si>
  <si>
    <t>大专学历以上，28周岁以内。</t>
  </si>
  <si>
    <t>任超</t>
  </si>
  <si>
    <t>15941549511</t>
  </si>
  <si>
    <t>九三集团丹东大豆科技有限公司</t>
  </si>
  <si>
    <t>文员</t>
  </si>
  <si>
    <t>范立刚</t>
  </si>
  <si>
    <t>0415-7782888</t>
  </si>
  <si>
    <t>凯司玛（丹东）高新材料科技有限公司</t>
  </si>
  <si>
    <t>宫雪</t>
  </si>
  <si>
    <t>0415-7148666</t>
  </si>
  <si>
    <t>孔雀表业（集团）有限公司</t>
  </si>
  <si>
    <t>数控车/雕刻机/自动车/通用车床/模具工等技能工种，有车床相关经验优先考虑。</t>
  </si>
  <si>
    <t>董玉丽</t>
  </si>
  <si>
    <t>0415-6123829</t>
  </si>
  <si>
    <t>零部件加工/机芯组装等技能工种，操作简单，上手快，可接受退役军人/应届毕业生。</t>
  </si>
  <si>
    <t>原则性强，优秀的职业素养，会看图纸优先考虑。</t>
  </si>
  <si>
    <t>具备较强的学习能力</t>
  </si>
  <si>
    <t>宽甸满族自治县金友耐火材料有限公司</t>
  </si>
  <si>
    <t>负责市场调研</t>
  </si>
  <si>
    <t>姜斌</t>
  </si>
  <si>
    <t>13841553899</t>
  </si>
  <si>
    <t>宽甸满族自治县亿源热力有限公司</t>
  </si>
  <si>
    <t>有相关工作经验2年以上</t>
  </si>
  <si>
    <t>宋希国</t>
  </si>
  <si>
    <t>13942563456</t>
  </si>
  <si>
    <t>辽宁程瑞砂轮有限公司</t>
  </si>
  <si>
    <t>相关经验</t>
  </si>
  <si>
    <t>谭瑞利</t>
  </si>
  <si>
    <t>0415-6682518</t>
  </si>
  <si>
    <t>辽宁丹炭科技集团有限公司</t>
  </si>
  <si>
    <t>证券相关业务沟通</t>
  </si>
  <si>
    <t>1.统招本科及以上学历，金融、财会、法律等相关专业。2.具备较强的文字功底，熟悉各类公文写作。3.具有较强的组织、协调、沟通、领导能力及人际交往能力。4.具有高度的敬业精神和良好的团队协作精神。</t>
  </si>
  <si>
    <t>彭翠云</t>
  </si>
  <si>
    <t>18741589067</t>
  </si>
  <si>
    <t>国际客户单据、合同等相关业务。</t>
  </si>
  <si>
    <t>1.年龄22-38周岁，男女不限；2.本科以上学历，英语口语交流无障碍；3.熟练掌握OFFICE办公软件；4.英语或其他语种语言沟通无障碍；5.有很强的学习能力、踏实肯干、有责任心。</t>
  </si>
  <si>
    <t>企业法律相关业务</t>
  </si>
  <si>
    <t>1.年龄40周岁以下；2.统招本科以上学历，法律相关专业；3.可接受应届毕业生；4.认真仔细、踏实肯干、有责任心；5.具有较强的组织、协调、沟通、领导能力及人际交往能力。</t>
  </si>
  <si>
    <t>1.年龄28-35周岁；2.会计及相关专业本科以上学历；3.助理会计师以上职称；4.熟练掌握OFFICE办公软件；5.具有工业企业工作经验者优先。</t>
  </si>
  <si>
    <t>辽宁东港电磁线有限公司</t>
  </si>
  <si>
    <t>机电制造</t>
  </si>
  <si>
    <t>会机电制造</t>
  </si>
  <si>
    <t>孙丽娜</t>
  </si>
  <si>
    <t>13842577597</t>
  </si>
  <si>
    <t>辽宁凤城老窖酒业有限责任公司</t>
  </si>
  <si>
    <t>白酒销售行业</t>
  </si>
  <si>
    <t>白酒销售行业（含饮料、快销品行业）一年以上销售经验。</t>
  </si>
  <si>
    <t>13941532515</t>
  </si>
  <si>
    <t>要有一定的财务、会计、税务知识，懂项目合并、资本运营的专业人员，熟练使用电脑及办公软件。</t>
  </si>
  <si>
    <t>要有一定的财务、会计、税务知识，懂项目合并、资本运营的专业人员，熟练使用电脑及办公软件，工作经验3-5年。</t>
  </si>
  <si>
    <t>辽宁光华酿造有限公司</t>
  </si>
  <si>
    <t>食品、发酵等相关行业专业人才，有食品微生物发酵相关工作经验。</t>
  </si>
  <si>
    <t>有发酵行业相关工作经验</t>
  </si>
  <si>
    <t>赵复玺</t>
  </si>
  <si>
    <t>0415-2813373</t>
  </si>
  <si>
    <t>辽宁国测黄金股份有限公司</t>
  </si>
  <si>
    <t>负责安排和实施维修、维护计划；负责各种设备的技术改造和革新；负责部分自制机械设备及有关零部件的图纸设计、安装和试运行；制定机械设备的操作规程；制定机械设备的预防性维修、保养及大修计划，并负责对维修工作的组织实施及检查，确保维修质量。</t>
  </si>
  <si>
    <t>1.具备良好的组织协调能力、沟通能力、统筹管理能力；2.熟练操作CAD，熟练操作办公软件及其他专业技术软件；3.对机械类图纸具有丰富的工作经验和设计能力，精通机械能源等方面专业知识；4.具备很强的协调能力，有丰富的工作经验。</t>
  </si>
  <si>
    <t>15114104039</t>
  </si>
  <si>
    <t>辽宁好食鸡食品有限公司</t>
  </si>
  <si>
    <t>善于沟通</t>
  </si>
  <si>
    <t>0415-7500728</t>
  </si>
  <si>
    <t>辽宁金鼎科技发展有限公司</t>
  </si>
  <si>
    <t>研发</t>
  </si>
  <si>
    <t>李晓峰</t>
  </si>
  <si>
    <t>13942581645</t>
  </si>
  <si>
    <t>辽宁金洋科技发展集团有限公司</t>
  </si>
  <si>
    <t>具备AI应用系统开发经验者优先</t>
  </si>
  <si>
    <t>0415-3879701</t>
  </si>
  <si>
    <t>有从业经验者优先</t>
  </si>
  <si>
    <t>辽宁精化科技有限公司</t>
  </si>
  <si>
    <t>石春梅</t>
  </si>
  <si>
    <t>13614254833</t>
  </si>
  <si>
    <t>辽宁九和食品有限公司</t>
  </si>
  <si>
    <t>郑晓华</t>
  </si>
  <si>
    <t>0415-7161008</t>
  </si>
  <si>
    <t>辽宁宽甸板栗有限公司</t>
  </si>
  <si>
    <t>国际贸易相关工作</t>
  </si>
  <si>
    <t>英语4级以上</t>
  </si>
  <si>
    <t>姜殿臣</t>
  </si>
  <si>
    <t>负责食品加工管理</t>
  </si>
  <si>
    <t>负责财务相关业务</t>
  </si>
  <si>
    <t>辽宁蓝亿实业有限公司</t>
  </si>
  <si>
    <t>负责电力工作</t>
  </si>
  <si>
    <t>有电力工作相关经验</t>
  </si>
  <si>
    <t>都业刚</t>
  </si>
  <si>
    <t>13342165558</t>
  </si>
  <si>
    <t>辽宁莲盛钛业有限公司</t>
  </si>
  <si>
    <t>0415-7858055</t>
  </si>
  <si>
    <t>辽宁摩利特新型建筑材料有限公司</t>
  </si>
  <si>
    <t>0415-3311566</t>
  </si>
  <si>
    <t>辽宁鹏宇高科钛业有限公司</t>
  </si>
  <si>
    <t>江乾军</t>
  </si>
  <si>
    <t>18941588552</t>
  </si>
  <si>
    <t>辽宁盛德源微生物科技有限责任公司</t>
  </si>
  <si>
    <t>金福艳</t>
  </si>
  <si>
    <t>0415-7180978</t>
  </si>
  <si>
    <t>辽宁盛世电工有限公司</t>
  </si>
  <si>
    <t>秦学刚</t>
  </si>
  <si>
    <t>13842591082</t>
  </si>
  <si>
    <t>辽宁双增食品开发（集团）有限公司</t>
  </si>
  <si>
    <t>宋和明</t>
  </si>
  <si>
    <t>0415-3357555</t>
  </si>
  <si>
    <t>辽宁顺成实业有限公司</t>
  </si>
  <si>
    <t>张贵森</t>
  </si>
  <si>
    <t>0415-3327558</t>
  </si>
  <si>
    <t>辽宁思凯科技股份有限公司</t>
  </si>
  <si>
    <t>负责售后</t>
  </si>
  <si>
    <t>1.能够接受长期出差的工作性质；2.具备一定沟通协调能力、适应能力强、能够承受一定工作压力；3.认可公司发展理念、对自我有一定认知；4.服从管理责任感强。</t>
  </si>
  <si>
    <t>王月</t>
  </si>
  <si>
    <t>18242455667</t>
  </si>
  <si>
    <t>辽宁泰宏生物科技有限公司</t>
  </si>
  <si>
    <t>邢连宏</t>
  </si>
  <si>
    <t>0415-3321222</t>
  </si>
  <si>
    <t>辽宁天泽产业集团纺织有限公司</t>
  </si>
  <si>
    <t>1.负责新产品的开发；2.协助生产部、质检部进行定量计算、质量控制、技术培训；3.负责公司新产品、新工艺、新材料、新技术新设备开发研制推广；4.负责公司重大科研项目、技改项目、生产技术工作的决策；5.负责公司无形资产收集、汇总、管理工作。</t>
  </si>
  <si>
    <t>纺织工程</t>
  </si>
  <si>
    <t>1.本科及以上学历，纺织工程专业；2.具有较强的沟通能力、书面表达能力、归档能力。</t>
  </si>
  <si>
    <t>潘琳琳</t>
  </si>
  <si>
    <t>15141557533</t>
  </si>
  <si>
    <t>辽宁威科特瑞阻燃材料科技有限公司</t>
  </si>
  <si>
    <t>全面负责质检部工作</t>
  </si>
  <si>
    <t>田文华</t>
  </si>
  <si>
    <t>0415-5512939</t>
  </si>
  <si>
    <t>辽宁沃华康辰医药有限公司</t>
  </si>
  <si>
    <t>医药研制</t>
  </si>
  <si>
    <t>曲莉莉</t>
  </si>
  <si>
    <t>0415-7818716</t>
  </si>
  <si>
    <t>辽宁五一八内燃机配件有限公司</t>
  </si>
  <si>
    <t>负责分管范围内的生产现场设备的工作维护、维修工作。</t>
  </si>
  <si>
    <t>能看懂基本的电气控制原理图、能正确选择和使用仪表测量各种设备的性能参数，并根据实际测量情况进行故障判定、处理。</t>
  </si>
  <si>
    <t>刘怡</t>
  </si>
  <si>
    <t>15141506161</t>
  </si>
  <si>
    <t>负责产品质量监督控制</t>
  </si>
  <si>
    <t>能看懂基本图纸，会使用各种机械行业工具尺，工作认真负责。</t>
  </si>
  <si>
    <t>使用热处理设备，对工件进行热处理加工与处理，对热处理工件进校直、校正。</t>
  </si>
  <si>
    <t>掌握金属材料及热处理工艺的基础知识</t>
  </si>
  <si>
    <t>负责数控机床的基本操作、简单编程；</t>
  </si>
  <si>
    <t>懂简单的数控编程</t>
  </si>
  <si>
    <t>负责组织、参与热处理产品质量问题的分析与评审；负责预防纠正措施制定及验证等工作；负责热处理分厂的作业指导书审核及日常工艺纪律考核。</t>
  </si>
  <si>
    <t>熟练掌握运用CAXA/CAD等设计工具；具有能在主管工艺员指导下，根据产品设计要求，制定合理的工艺方案的能力；了解生产过程实际情况，对生产过程中出现的质量问题能及时分析，并能制定有效的预防纠正措施。</t>
  </si>
  <si>
    <t>负责关键性设备电气部分精度点检、维修、调试工作；负责参与编写、评审、制定、培训设备电气方面的点检指导书；负责公司进口设备电器部分的维修工作；负责参与复杂和创新性的专机电气部分，采用新技术使专机的电气部分合理性和可视性。</t>
  </si>
  <si>
    <t>熟悉设备的电气控制原理图，掌握安全操作规程知识；能正确选择和使用仪表测量各种设备的性能参数，并根据实际测量情况进行故障判定、处理；能独立解决较复杂的电气技术问题。</t>
  </si>
  <si>
    <t>负责机械加工产品加工和检验使用的专用量检具图样设计工作；负责机械加工产品生产现场工艺、工装一般问题的处理与现场支撑工作；负责产品机械加工过程PPAP文件的编制及提交工作；负责机械加工产品的过程能力研究、测算确认工作。</t>
  </si>
  <si>
    <t>掌握运用CAXA、CAD等计算机设计辅助工具；能根据产品设计要求，制定科学合理的工艺文件；生产过程实际情况，对生产过程中出现的工艺问题能及时处理；对国内外同行业先进工艺有一定的了解。</t>
  </si>
  <si>
    <t>辽宁芯峻电气有限公司</t>
  </si>
  <si>
    <t>负责协助总经理管理公司</t>
  </si>
  <si>
    <t>同规模企业同岗位工作3年以上，具有丰富的管理经验、沟通能力强，制造业企业工作经历的优先。</t>
  </si>
  <si>
    <t>孔震</t>
  </si>
  <si>
    <t>负责公司产品的设计工作</t>
  </si>
  <si>
    <t>高电压与绝缘技术</t>
  </si>
  <si>
    <t>强电专业，有无工作经验均可，会3D制图的优先。</t>
  </si>
  <si>
    <t>18504157185</t>
  </si>
  <si>
    <t>辽宁鑫立电力设备有限公司</t>
  </si>
  <si>
    <t>0415-7526766</t>
  </si>
  <si>
    <t>辽宁旭阳电气设备有限公司</t>
  </si>
  <si>
    <t>叠铁工，主要工作为变压器铁芯叠装，是熟练工种，包教包会。</t>
  </si>
  <si>
    <t>年龄45岁以下，家住五龙背者优先。</t>
  </si>
  <si>
    <t>周云珍</t>
  </si>
  <si>
    <t>15842527701</t>
  </si>
  <si>
    <t>变压器铁芯试验，使用功率损耗仪检测变压器铁芯的空载损耗值。</t>
  </si>
  <si>
    <t>年龄45岁以下，高中以上学历，爱岗敬业。</t>
  </si>
  <si>
    <t>辽宁鸭绿江米业（集团）有限公司</t>
  </si>
  <si>
    <t>孙兴涛</t>
  </si>
  <si>
    <t>18641515908</t>
  </si>
  <si>
    <t>辽宁易德实业集团有限公司</t>
  </si>
  <si>
    <t>吃苦耐劳，有工程师证，会制图。</t>
  </si>
  <si>
    <t>辽宁益盐堂制盐有限公司</t>
  </si>
  <si>
    <t>食用盐加工</t>
  </si>
  <si>
    <t>会食用盐加工</t>
  </si>
  <si>
    <t>刘国健</t>
  </si>
  <si>
    <t>13898422287</t>
  </si>
  <si>
    <t>辽宁永安特种装备有限公司</t>
  </si>
  <si>
    <t>郭春利</t>
  </si>
  <si>
    <t>0415-7108688</t>
  </si>
  <si>
    <t>辽宁中农承天环境科技有限公司</t>
  </si>
  <si>
    <t>负责生态环境科研工作</t>
  </si>
  <si>
    <t>戴晓明</t>
  </si>
  <si>
    <t>宝钛华神钛业有限公司</t>
  </si>
  <si>
    <t>熟练使用JAVA开发语言，熟悉多线程、集合等基础框架，掌握lambda表达式、stream等JDK1.8+API，了解JVM；掌握MyBatis、SpringBoot等主流技术框架；熟练MySQL、redis等主流数据库开发。</t>
  </si>
  <si>
    <t>大专以上学历，35周岁以下。</t>
  </si>
  <si>
    <t xml:space="preserve">李主任	</t>
  </si>
  <si>
    <t>0416-3094996</t>
  </si>
  <si>
    <t>07锦州市</t>
  </si>
  <si>
    <t>北镇市沟帮子食品有限公司</t>
  </si>
  <si>
    <t>负责品牌推广，连锁、加盟业务管理、执行。</t>
  </si>
  <si>
    <t>从事相关工作3年及以上，认同企业文化理念。</t>
  </si>
  <si>
    <t>王新延</t>
  </si>
  <si>
    <t>15142636475</t>
  </si>
  <si>
    <t>负责营销体系建设，销售业绩达成，品牌连锁、加盟业务。</t>
  </si>
  <si>
    <t>从事相关工作5年以上，熟悉肉制品销售行业，认同企业文化理念。</t>
  </si>
  <si>
    <t>北镇市青岩节能设备制造有限公司</t>
  </si>
  <si>
    <t>电焊工：常压锅炉及管道、附属设施焊接。</t>
  </si>
  <si>
    <t>焊接技术合格</t>
  </si>
  <si>
    <t>13604961580</t>
  </si>
  <si>
    <t>东洋松蒲乳胶（锦州）有限公司</t>
  </si>
  <si>
    <t>维修、钳工、焊工岗位。</t>
  </si>
  <si>
    <t>陆波</t>
  </si>
  <si>
    <t>13464657085</t>
  </si>
  <si>
    <t>库工岗位</t>
  </si>
  <si>
    <t>身体健康</t>
  </si>
  <si>
    <t>微生物化验员</t>
  </si>
  <si>
    <t>微生物专业</t>
  </si>
  <si>
    <t>司炉工</t>
  </si>
  <si>
    <t>能和外国人沟通交流</t>
  </si>
  <si>
    <t>英语好</t>
  </si>
  <si>
    <t>车间工人：流水线作业。</t>
  </si>
  <si>
    <t>勤劳能吃苦</t>
  </si>
  <si>
    <t>黑山传旗农机有限公司</t>
  </si>
  <si>
    <t>数控车床操控人员</t>
  </si>
  <si>
    <t>熟练操控数控车床</t>
  </si>
  <si>
    <t>赵英博</t>
  </si>
  <si>
    <t>15641653666</t>
  </si>
  <si>
    <t>应用热处理新技术、新工艺、新工装，并实施精益改善。</t>
  </si>
  <si>
    <t>熟悉各种钢材的热处理流程，对车床等相关机加工工序的操作流程了解。</t>
  </si>
  <si>
    <t>主要从事农业机械研发设计、现场安装指导等工作。</t>
  </si>
  <si>
    <t>能够熟练操作和使用制图软件</t>
  </si>
  <si>
    <t>黑山天成禽业有限公司</t>
  </si>
  <si>
    <t>开拓市场，销售产品。</t>
  </si>
  <si>
    <t>接受出差</t>
  </si>
  <si>
    <t>张洪艳</t>
  </si>
  <si>
    <t>13691348880</t>
  </si>
  <si>
    <t>车间工人，扒油，掏肠子。</t>
  </si>
  <si>
    <t>黑山县敏益米业有限公司</t>
  </si>
  <si>
    <t>从事过相关销售工作，沟通能力强，吃苦耐劳，有团队合作精神。</t>
  </si>
  <si>
    <t>李彦涛</t>
  </si>
  <si>
    <t>13304163880</t>
  </si>
  <si>
    <t>黑山彦兴燃气管件有限公司</t>
  </si>
  <si>
    <t>负责质检科日常检验工作</t>
  </si>
  <si>
    <t>曾飞飞</t>
  </si>
  <si>
    <t>0416-5405177</t>
  </si>
  <si>
    <t>锦州安燃高能切割气有限公司</t>
  </si>
  <si>
    <t>扩大产品市场，提高产品销量。</t>
  </si>
  <si>
    <t>能力突出</t>
  </si>
  <si>
    <t>汪冬</t>
  </si>
  <si>
    <t>13841609266</t>
  </si>
  <si>
    <t>日常行政工作</t>
  </si>
  <si>
    <t>锦州百合食品有限公司</t>
  </si>
  <si>
    <t>保管员：对出入仓库应做好登记手续。</t>
  </si>
  <si>
    <t>要有高度的责任心做好本职工作</t>
  </si>
  <si>
    <t>齐雪飞</t>
  </si>
  <si>
    <t>0416-8270024</t>
  </si>
  <si>
    <t>营养师</t>
  </si>
  <si>
    <t>食品研发：负责产品的研制开发。</t>
  </si>
  <si>
    <t>食品领域工作1-3年优先</t>
  </si>
  <si>
    <t>1.负责自动化设备的日常维护、点检；2.负责自动化设备的故障排除，异常处理；3.进行自动化设备导入；4.新设备的安装、调试、验收工作。</t>
  </si>
  <si>
    <t>1.员工考勤统计，报销账目登记；2.公司文件、档案的收发、归档；3.办公用品的采购、管理；4.招聘信息发布，员工入职、离职手续办理，签订劳动合同；5.领导安排的其它工作。</t>
  </si>
  <si>
    <t>1.大专及以上学历，有相关工作经验优先；2.熟练使用基本办公软件、办公设备；3.良好的沟通协调能力；4.有文字功底，能起草基本通知；5.勤奋踏实、认真负责，有良好的的职业操守。</t>
  </si>
  <si>
    <t>生产管理：全面负责工厂生产管理工作。</t>
  </si>
  <si>
    <t>化验员</t>
  </si>
  <si>
    <t>食品科学专业优先</t>
  </si>
  <si>
    <t>电工：低压内线电工。</t>
  </si>
  <si>
    <t>1.有电工资格证；2.低压内线电工；3.年龄不超过45岁；4.有3年以上工作经验。</t>
  </si>
  <si>
    <t>品质管理岗位：负责解决生产过程中出现的质量问题，处理品质异常及品质改善。</t>
  </si>
  <si>
    <t>有相关工作经验，通勤车相关经验。</t>
  </si>
  <si>
    <t>利用财务核算与会计管理原理为公司经营决策供应依据，挂念总经理制定公司战略，并主持公司财务战略规划的制定及实施。</t>
  </si>
  <si>
    <t>全盘账务处理</t>
  </si>
  <si>
    <t>有会计证，有工作经验。</t>
  </si>
  <si>
    <t>1.负责销售部内务事务的工作；2.负责销售部内务资料的整理。</t>
  </si>
  <si>
    <t>电商文案：依据策划要求对相关活动进行创意设计。</t>
  </si>
  <si>
    <t>电商美工：负责图片处理。</t>
  </si>
  <si>
    <t>电商运营：负责店铺运营。</t>
  </si>
  <si>
    <t>锦州百通食品集团有限公司</t>
  </si>
  <si>
    <t>保管员：主要负责仓库货物的保管，发放，整理以及各项账目。</t>
  </si>
  <si>
    <t>电器自动化工程师：自动化设备及仪表的运行、维护、保养技术标准、规程和规范，检查等。</t>
  </si>
  <si>
    <t>1.负责数据录入，及时、准确、快速地将销售订单录入系统；2.各类数据报表的收集制作，及时做好数据更新、汇总、分析等工作；3.日常票据单据核对整理、装订归档；负责客户档案的建立和维护更新；4.部门内其他工作的协助。</t>
  </si>
  <si>
    <t>1.熟悉数据的统计、分析等；2.能独立制定各种数据分析所需的表格格式；3.熟悉掌握办公软件，特别是word、Excel；4.思维敏捷，反应灵活，有较好的语言表达能力，沟通能力；5.有一定的文案功底者优先考虑。</t>
  </si>
  <si>
    <t>生产管理：制定并实施工厂的工作目标与计划，合理进行生产调度、管理和控制，保质、保量、按时完成生产任务。</t>
  </si>
  <si>
    <t>电工岗位：1.负责完成车间电器设备的维修与保养工作；2.负责车间电器设备的巡检，并做好记录，确保设备正常；3.负责做好电器设备的备品备件计划；4.负责对车间电器设备的安全隐患进行自查、整改</t>
  </si>
  <si>
    <t>品质管理岗位：主持质量管理的全面工作，并对质量管理的各项工作结果负责。</t>
  </si>
  <si>
    <t>具有全面的财务专业知识、账务处理及财务管理经验。</t>
  </si>
  <si>
    <t>1.精通国家财税法律规范，具备优秀的职业判断能力和丰富的财会项目分析处理经验；2.熟悉国家会计准则以及相关的财务、税务、审计法规、政策；3.熟练使用财务软件；4.诚信廉洁，勤奋敬业，作风严谨，敬业负责，有良好的职业。</t>
  </si>
  <si>
    <t>按时做好总账，分类账各项报表及税金申报等工作。</t>
  </si>
  <si>
    <t>有相关工作经验；有证书。</t>
  </si>
  <si>
    <t>电商文案：根据要求对相关活动进行创意设计。</t>
  </si>
  <si>
    <t>有相关工作经验，熟悉P图软件。</t>
  </si>
  <si>
    <t>锦州北驰自动化设备有限公司</t>
  </si>
  <si>
    <t>能够独立完成编程</t>
  </si>
  <si>
    <t>李秀亮</t>
  </si>
  <si>
    <t>15940669587</t>
  </si>
  <si>
    <t>锦州北方精工焊材有限公司</t>
  </si>
  <si>
    <t>电工：1.负责日常电力维修，计划检修、保养；2.负责施工监理，配电线路安装等工作。</t>
  </si>
  <si>
    <t>有电工证，5年以上电工行业工作经验。</t>
  </si>
  <si>
    <t>13134160087</t>
  </si>
  <si>
    <t>锦州本天药业有限公司</t>
  </si>
  <si>
    <t>车间技术员：负责固体车间相关品种的生产指令下发，记录下发审核，相关验证起草与实施。</t>
  </si>
  <si>
    <t>药学相关专业，乐观积极向上，具有良好沟通能力，可以完成上级领导安排的工作。</t>
  </si>
  <si>
    <t>15754182555</t>
  </si>
  <si>
    <t>车间维修岗位</t>
  </si>
  <si>
    <t>从事设备维修检验工作1年以上</t>
  </si>
  <si>
    <t>质管员：药学化学相关专业。</t>
  </si>
  <si>
    <t>具有从事药品生产和质量管理实践经验者</t>
  </si>
  <si>
    <t>锦州昌华碳素制品有限公司</t>
  </si>
  <si>
    <t>机床操作工</t>
  </si>
  <si>
    <t>认真负责，吃苦耐劳。</t>
  </si>
  <si>
    <t xml:space="preserve">刘蕊	</t>
  </si>
  <si>
    <t>0416-7188201</t>
  </si>
  <si>
    <t>锦州东佑精工有限公司</t>
  </si>
  <si>
    <t>1.项目芯片开发设计及实验；2.生产现场不良及客户反馈不良分析及管理；3.产品测试程序制订及调试。</t>
  </si>
  <si>
    <t>1.本科以上学历；电子相关专业；成绩优异者可降低学历要求；2.会使用CAD\CAXA\线路板及电路原理设计等绘图软件；3.会使用办公软件。</t>
  </si>
  <si>
    <t>王晓施</t>
  </si>
  <si>
    <t>锦州富民牧业有限公司</t>
  </si>
  <si>
    <t>会计、办公文员、电工、制冷工、维修工等岗位。</t>
  </si>
  <si>
    <t>办公文员：大专及以上文化程度，能够熟练应用办公软件。养殖人员：热爱养殖业，积极主动，认真仔细，责任心强。电工、制冷工：持有有效的电工证，制冷证，有熟练的工作经验，听从工作安排，工作积极。会计：大专以上学历，具有会计证。</t>
  </si>
  <si>
    <t>袁晶晶</t>
  </si>
  <si>
    <t>15841602299</t>
  </si>
  <si>
    <t>锦州汉宝药业有限公司</t>
  </si>
  <si>
    <t>药品药材、成品辅料鉴别、检验。</t>
  </si>
  <si>
    <t>18841648333</t>
  </si>
  <si>
    <t>锦州航星光电设备有限公司</t>
  </si>
  <si>
    <t>1.对本职工作质量负责；2.开发设计新产品，包括库软件和软件设计；3.严格按设计控制程序进行设计，对产品的设计质量负责；4.负责研制、试验、鉴定等各过程技术服务。</t>
  </si>
  <si>
    <t>1.熟练使用专业制图设计软件（CAD和SolidWorks等）；2.严格按设计控制程序进行设计，对产品的设计质量负责；3.参与顾客对产品有关要求的确认和评审，完成售前和售后对顾客服务的相关过程。</t>
  </si>
  <si>
    <t>裘锐</t>
  </si>
  <si>
    <t>0416-3855612</t>
  </si>
  <si>
    <t>锦州和力真空冶金工业有限公司</t>
  </si>
  <si>
    <t>电工：根据客户要求，看图纸进行配盘，接线，日常维护等。</t>
  </si>
  <si>
    <t>团结友爱，服从安排，有责任心，上进心。</t>
  </si>
  <si>
    <t>王跃文</t>
  </si>
  <si>
    <t>13840657966</t>
  </si>
  <si>
    <t>焊工：根据图纸要求，进行焊接，要求焊缝美观无漏点，有责任心，上进心，团结友爱，服从安排。</t>
  </si>
  <si>
    <t>焊白钢活，会电焊、气保焊、氩弧焊，美观保证质量。</t>
  </si>
  <si>
    <t>铆工岗位：根据图纸要求成型制作，服从安排，团结友爱，爱岗敬业，有责任心。</t>
  </si>
  <si>
    <t>能准确的看懂图纸，根据图纸要求工作，有真空炉工作经验者优先。</t>
  </si>
  <si>
    <t>本科及以上学历，会电气设计，根据客户需求完成真空炉的电气设计，有真空炉工作经验者优先。</t>
  </si>
  <si>
    <t>有责任心、上进心，团结友爱，服从管理。</t>
  </si>
  <si>
    <t>本科及以上学历，会三维设计，根据客户需求完成真空炉的设计，有真空经验者优先。</t>
  </si>
  <si>
    <t>服从管理，团结友爱，为人正直，有责任心，有上进心。</t>
  </si>
  <si>
    <t>锦州和兴风力发电有限公司</t>
  </si>
  <si>
    <t>相关专业大专以上学历</t>
  </si>
  <si>
    <t>相应工作经验</t>
  </si>
  <si>
    <t>王立波</t>
  </si>
  <si>
    <t>15840230848</t>
  </si>
  <si>
    <t>锦州恒泰特种合金有限公司</t>
  </si>
  <si>
    <t>生产工人：男性、身体健康、年龄50以内，退伍军人优先。</t>
  </si>
  <si>
    <t>吃苦耐劳，品质端正，服从领导的工作安排，对待工作仔细认真。</t>
  </si>
  <si>
    <t>白志萍</t>
  </si>
  <si>
    <t>13704160691</t>
  </si>
  <si>
    <t>锦州华冠环境科技实业股份有限公司</t>
  </si>
  <si>
    <t>电气部分产品设计开发、PLC、单片机编程。</t>
  </si>
  <si>
    <t>能独立完成产品电气部分产品设计开发。单片机编程3年以上工作经验。</t>
  </si>
  <si>
    <t>刘翠红</t>
  </si>
  <si>
    <t>0416-3883800</t>
  </si>
  <si>
    <t>锦州华兴电力器材有限公司</t>
  </si>
  <si>
    <t>电焊工：按要求完成焊接工作。</t>
  </si>
  <si>
    <t>1.身体健康，吃苦耐劳、45周岁以下；2.熟悉电焊、氩弧焊、等设备，具有较强的动手能力、服从车间工作安排和指挥。</t>
  </si>
  <si>
    <t>齐晓娟</t>
  </si>
  <si>
    <t>0416-7875088</t>
  </si>
  <si>
    <t>火焰切割工：熟悉掌握操作程序，按要求完成生产切割任务。</t>
  </si>
  <si>
    <t>1.会火焰切割；2.根据排版图下料，编好零件号，分类按项目堆放整齐；3.材料合理利用，提高材料利用率，余料整理退库；4.熟练操控数控火焰切割机，能看懂零件排板，具有较强的动手能力；5.年龄要求45周岁以下。</t>
  </si>
  <si>
    <t>锦州华兴光饰机械有限公司</t>
  </si>
  <si>
    <t>负责公司产品生产过程掌控，产品工艺优化，产品设计等相关工作。</t>
  </si>
  <si>
    <t>熟练使用制图软件，懂得机械加工流程及工艺，有相关行业工作经验。</t>
  </si>
  <si>
    <t>越凯</t>
  </si>
  <si>
    <t>锦州华益精工机械制造有限公司</t>
  </si>
  <si>
    <t>负责对公司加工产品的状态进行监控及产品设计，加工工艺优化等工作。</t>
  </si>
  <si>
    <t>熟练使用2D、3D制图软件，懂得机加工艺，了解加工流程。</t>
  </si>
  <si>
    <t>锦州吉隆风力发电有限公司</t>
  </si>
  <si>
    <t>相关专业毕业，大专以上学历。</t>
  </si>
  <si>
    <t>锦州集信实业有限公司</t>
  </si>
  <si>
    <t>冶金及耐火材料研发方向</t>
  </si>
  <si>
    <t>本科以上，40岁以下，高级工程师优先。</t>
  </si>
  <si>
    <t>李娇</t>
  </si>
  <si>
    <t>17824165605</t>
  </si>
  <si>
    <t>负责成本管理、会计核算及预算管理等工作。</t>
  </si>
  <si>
    <t>财会相关专业，本科以上学历，有一定财务管理工作经验者优先。</t>
  </si>
  <si>
    <t>锦州加拿芬化肥有限责任公司</t>
  </si>
  <si>
    <t>化验员：做好原辅料、工序产品、成品的化验；完成当班生产工序巡检、成品仓库巡检，并填写记录；确保化验数据的准确、有效，认真填写质量记录工作。</t>
  </si>
  <si>
    <t>要求分析化学等相关专业，三年以上工作经验。</t>
  </si>
  <si>
    <t>王嫦</t>
  </si>
  <si>
    <t>13841645055</t>
  </si>
  <si>
    <t>化工工艺工程师：工艺维护与改进的技术支持、工程跟踪与验收；设备维护与改进的技术支持。</t>
  </si>
  <si>
    <t>无机化工工艺、机械设计制造及自动化、过程装备与控制工程、等相关专业，3年以上工作经验。</t>
  </si>
  <si>
    <t>往来核算；帐簿登记记帐与凭证制作；编制会计报表；3年以上同岗位工作经验，会计、财务及相关专业。有会计、财务相关资格证；熟练掌握财务专业知识、熟练应用、电脑EXCEL、WORD、用友等软件。</t>
  </si>
  <si>
    <t>男，35岁以下，本科以上学历，要求财务相关专业、三年以上工作经验。</t>
  </si>
  <si>
    <t>锦州捷通铁路机械股份有限公司</t>
  </si>
  <si>
    <t>负责公司内部全盘账、总账、成本账。</t>
  </si>
  <si>
    <t>1.大专及以上学历，财务相关专业，有3年以上工业企业财务会计工作经验；2.能够熟练使用各种办公软件、财务软件（用友U8）；3.能够独立、熟练的进行成本核算，有较好的全局观；4.有中级及以上会计师资质者优先考虑；5.有一定的管理经验，能独当一面。</t>
  </si>
  <si>
    <t>刘彩薇</t>
  </si>
  <si>
    <t>0416-7077125</t>
  </si>
  <si>
    <t>锦州捷通铁路减振装备有限公司</t>
  </si>
  <si>
    <t>能够独立对质量问题进行深度分析；熟悉过程质量控制，能针对产品要求，编制《过程质量控制卡》等针对过程管控的指导文件。</t>
  </si>
  <si>
    <t>具有2年以上质量岗位工作经验，能熟练使用办公软件（汽车行业工作经验优先）；熟悉QC七大工具。</t>
  </si>
  <si>
    <t>董娇</t>
  </si>
  <si>
    <t>15841628535</t>
  </si>
  <si>
    <t>负责减振产品设计开发工作</t>
  </si>
  <si>
    <t>1.2年以上设计工作经验，本科；2.有3D&amp;2D制图能力；3.熟悉材料力学，了解分析仿真；4.熟悉机加、锻造等材料成型工艺。</t>
  </si>
  <si>
    <t>锦州锦华科技有限责任公司</t>
  </si>
  <si>
    <t>电气设备及自动化、机械设备、道路监控、高压试验、空调设备维护等维护检修工作。</t>
  </si>
  <si>
    <t>有应急管理局颁发的特种作业证者（电工证）</t>
  </si>
  <si>
    <t>0416-3316006</t>
  </si>
  <si>
    <t>锦州锦研科技有限责任公司</t>
  </si>
  <si>
    <t>1.独立进行仪表产品的开发设计；2.线路板图、CAD图的设计和绘制。</t>
  </si>
  <si>
    <t>1.精通电子技术原理，模拟电子、数字电子；2.精通Altium？Designer或protel软件使用，熟练绘制电路版图，熟练掌握电路图制版要求；3.精通常用电路器件选型，熟练设计电路原理图。</t>
  </si>
  <si>
    <t>康海英</t>
  </si>
  <si>
    <t>1.熟悉产品的结构设计，工艺流程和工艺技术，良好的语言及书面表达能力，熟练使用计算机绘制二维和三维图；2.掌握机械设计、防爆技术、安装使用等的相关国家标准、行业标准与规范，能够运用标准进行产品标准化设计和技术文件的编制。</t>
  </si>
  <si>
    <t>1.机械设计专业本科以上学历；2.熟悉产品的结构设计，工艺流程和工艺技术；3.精通solidworks，CAD等相关设计软件和办公软件熟练使用计算机绘制二维和三维图；4.了解机械制图标价标准，熟悉各种公差配合及形位公差运用。5.良好的语言及书面表达能力。</t>
  </si>
  <si>
    <t>18504160787</t>
  </si>
  <si>
    <t>锦州九丰食品有限公司</t>
  </si>
  <si>
    <t>负责产品销售、销售订单整理。</t>
  </si>
  <si>
    <t>全日制本科以上学历，市场营销专业、应届毕业生优先考虑。</t>
  </si>
  <si>
    <t>曹喆</t>
  </si>
  <si>
    <t>0416-7570001</t>
  </si>
  <si>
    <t>锦州康泰润滑油添加剂股份有限公司</t>
  </si>
  <si>
    <t>负责车间的工艺技术管理、质量管理；负责工艺操作规程、SOP等编制与修订，协助车间主任做好生产运行、工艺安全、相关制度建设、合理化建议等。严格执行公司安全管理制度，在安全环保部配合下确保装置安全运行。</t>
  </si>
  <si>
    <t>本科及以上学历，化工相关专业，有5年化工行业工作经验。</t>
  </si>
  <si>
    <t>司超</t>
  </si>
  <si>
    <t>15084114742</t>
  </si>
  <si>
    <t>锦州凌水输配电设备有限公司</t>
  </si>
  <si>
    <t>工程师</t>
  </si>
  <si>
    <t>专业技术强，有沟通能力，组织能力。</t>
  </si>
  <si>
    <t>吴健齐</t>
  </si>
  <si>
    <t>18104161999</t>
  </si>
  <si>
    <t>锦州三丰科技有限公司</t>
  </si>
  <si>
    <t>操作员：根据生产要求，完成生产任务。</t>
  </si>
  <si>
    <t>能适应倒班高中以上学历</t>
  </si>
  <si>
    <t>李美琪</t>
  </si>
  <si>
    <t>18342680416</t>
  </si>
  <si>
    <t>负责研发项目的实施，负责责任项目的小试、中试等。</t>
  </si>
  <si>
    <t>有相关工作经验两年以上</t>
  </si>
  <si>
    <t>锦州森源电器有限公司</t>
  </si>
  <si>
    <t>负责生产辅助部门或生产相关联部门的业务统筹管理工作。</t>
  </si>
  <si>
    <t>具备生产企业管理工作经验5年及以上，具备部门业务模块流程梳理的工作经验。</t>
  </si>
  <si>
    <t>董芝萓</t>
  </si>
  <si>
    <t>0416-8297070</t>
  </si>
  <si>
    <t>储备工艺技术：负责车间产品生产质量的监督工作。</t>
  </si>
  <si>
    <t>具备协调能力、沟通能力及自主学习与钻研能力。</t>
  </si>
  <si>
    <t>锦州市金属材料研究所</t>
  </si>
  <si>
    <t>全面负责新产品研发工作</t>
  </si>
  <si>
    <t>全日制本科以上学历，专业对口，2年以上研发相关岗位工作经验，具有先进的创新意识及管理能力，能按照研发项目负责的开发计划认真执行；具有较强的实操能力，工作认真负责，严谨细致，积极主动，良好的问题分析能力，良好的沟通协调能力及团队协作精神。</t>
  </si>
  <si>
    <t>刘嘉欣</t>
  </si>
  <si>
    <t>0416-4675616</t>
  </si>
  <si>
    <t>锦州市强大饲料有限公司</t>
  </si>
  <si>
    <t>饲料销售</t>
  </si>
  <si>
    <t>接受异地调动</t>
  </si>
  <si>
    <t>张皖</t>
  </si>
  <si>
    <t>13840636263</t>
  </si>
  <si>
    <t>锦州市四海金属有限公司</t>
  </si>
  <si>
    <t>1.单位外派到非洲合资公司，担任工厂出纳、负责记账、报销等；2.日常翻译交流、行政管理、对外联络；3.信息收集反馈。</t>
  </si>
  <si>
    <t>1.有英语基础，有驾照和实际驾驶经验；2.熟悉基本办公软件应用。</t>
  </si>
  <si>
    <t>吴红英</t>
  </si>
  <si>
    <t>13464656543</t>
  </si>
  <si>
    <t>工艺工程师：1.粉末冶金工艺编制；2.新产品/项目攻关；3.协助部门经理工作。</t>
  </si>
  <si>
    <t>1.本科以上学历，金属材料相关专业；2.有经验者优先。</t>
  </si>
  <si>
    <t>1.建立和完善人力资源管理体系，组织招聘、培训、考核、薪酬制定等；2.优化公司各项规章制度，并根据执行情况及时修订完善，跟踪检查规章制度的贯彻执行情况；3.建立健全各岗位工作职责及工作标准。</t>
  </si>
  <si>
    <t>1.本科以上学历，人力资源、企业管理相关专业，有5年以上相关工作经验；2.对人力资源六大模块有系统了解和实践，能快速上手工作。</t>
  </si>
  <si>
    <t>1.从俄罗斯、欧洲、非洲采购冶金原料并在国内销售；2.签订合同、跟单、保险、物流、清关等工作。</t>
  </si>
  <si>
    <t>1.熟练应用外语开展业务，语种为俄语或英语；2.本科以上学历，外贸、冶金、外语相关专业；3.有3-5年以上工作经验。</t>
  </si>
  <si>
    <t>锦州双胞胎饲料有限公司</t>
  </si>
  <si>
    <t>基本业务，开票过磅，化验类。</t>
  </si>
  <si>
    <t>应届毕业生，本科要求，有无经验均可。</t>
  </si>
  <si>
    <t>华磊</t>
  </si>
  <si>
    <t>18170800388</t>
  </si>
  <si>
    <t>锦州双星自动化技术有限公司</t>
  </si>
  <si>
    <t>生产技术人员：日常生产任务，产品的安装调试及售后服务。</t>
  </si>
  <si>
    <t>有钻研精神，有责任心，有耐心、吃苦耐劳，熟练掌握电脑操作，会使用简单工具。</t>
  </si>
  <si>
    <t>马双</t>
  </si>
  <si>
    <t>15084171809</t>
  </si>
  <si>
    <t>单片机及软硬件的开发，机械结构的设计。</t>
  </si>
  <si>
    <t>专业技术强，能熟练掌握单片机及软硬件的开发，机械结构的设计。</t>
  </si>
  <si>
    <t>锦州四海生物化学有限公司</t>
  </si>
  <si>
    <t>自动化工程师：熟料掌握DCS自动化控制系统。</t>
  </si>
  <si>
    <t>熟料掌握DCS自动化控制系统</t>
  </si>
  <si>
    <t>高迎</t>
  </si>
  <si>
    <t>13941694482</t>
  </si>
  <si>
    <t>锦州泰丰精细化工有限公司</t>
  </si>
  <si>
    <t>储备干部</t>
  </si>
  <si>
    <t>有经验、应用化学专业人员。</t>
  </si>
  <si>
    <t>刘晶晶</t>
  </si>
  <si>
    <t>13147900625</t>
  </si>
  <si>
    <t>锦州天晟重工有限公司</t>
  </si>
  <si>
    <t>会CAD软件</t>
  </si>
  <si>
    <t>会制图软件</t>
  </si>
  <si>
    <t>张晓娜</t>
  </si>
  <si>
    <t>15842438100</t>
  </si>
  <si>
    <t>锦州天晓电子科技有限公司</t>
  </si>
  <si>
    <t>市场营销经理：1.负责区域的工作开展，负责公司产品的销售及推广，根据市场营销计划，完成部门销售指标；2.负责销售区域内销售活动的策划和执行，承担本区域的销售任务、回款目标；3.定期上报本区域客户信息，开拓新市场，发展新客户，增加产品销售范围。</t>
  </si>
  <si>
    <t>1.营销战略的制定能力；2.营销计划制定、落实和跟踪能力；3.营销活动的策略和执行能力；4.营销队伍的管理能力；5.网络营销能力、自媒体运作能力；6.文案及策划能力。</t>
  </si>
  <si>
    <t>李响</t>
  </si>
  <si>
    <t>锦州天亿电容制造有限公司</t>
  </si>
  <si>
    <t>销售内勤，服务于销售的工作事宜。</t>
  </si>
  <si>
    <t>有责任心，能吃苦耐劳。</t>
  </si>
  <si>
    <t>张健男</t>
  </si>
  <si>
    <t>15204157217</t>
  </si>
  <si>
    <t>与销售有关的业务事宜</t>
  </si>
  <si>
    <t>业务能力强，有责任感。</t>
  </si>
  <si>
    <t>锦州铁路车辆工商企业公司</t>
  </si>
  <si>
    <t>车辆维修人员：维修车辆。</t>
  </si>
  <si>
    <t>有经验，肯吃苦，专业能力强。</t>
  </si>
  <si>
    <t>楚天旭</t>
  </si>
  <si>
    <t>13940697747</t>
  </si>
  <si>
    <t>锦州万得包装机械有限公司</t>
  </si>
  <si>
    <t>1.按图纸及要求使用数控铣床/车床，完成配件加工，并记录数据；2.严格遵守设备操作的有关规定，每日定期检查设备的运行状况并做好保养记录；3.服从上级的工作安排，及时完成相应工作任务。</t>
  </si>
  <si>
    <t>1.中专（技校）以上学历，2.能根据图纸加工零部件，3年以上相关工作经验；3.有一定的沟通协调能力，责任心强，能吃苦耐劳；4.能适应班倒工作。</t>
  </si>
  <si>
    <t>杨女士</t>
  </si>
  <si>
    <t>0416-3530259</t>
  </si>
  <si>
    <t>锦州万得焊材有限公司</t>
  </si>
  <si>
    <t>电工：对各项电气维修、养护工作。</t>
  </si>
  <si>
    <t>有高、低压电工证者优先。</t>
  </si>
  <si>
    <t>张红岩</t>
  </si>
  <si>
    <t>18641682225</t>
  </si>
  <si>
    <t>设备维修人员：车间设备日常维护维修。</t>
  </si>
  <si>
    <t>45岁以下，有相关技能、经验者优先。</t>
  </si>
  <si>
    <t>焊接领域产品研发</t>
  </si>
  <si>
    <t>相关专业应往届毕业生</t>
  </si>
  <si>
    <t>1.完成公司下达的销售任务及回款任务；2.完成售前、售中、售后相关工作，包括：向客户进行推荐、报价、投标、签订合同。</t>
  </si>
  <si>
    <t>1.沟通、谈判能力较强，有开拓能力；2.抗压性强，有亲和力，能够适应短期出差；3.有相关销售焊剂焊丝经验者优先。</t>
  </si>
  <si>
    <t>锦州万得机械装备有限公司</t>
  </si>
  <si>
    <t>钳工：设备装配。</t>
  </si>
  <si>
    <t>可独立识图，独立进行装配。</t>
  </si>
  <si>
    <t>郭涛</t>
  </si>
  <si>
    <t>15641651388</t>
  </si>
  <si>
    <t>plc编程，设备调试。</t>
  </si>
  <si>
    <t>电气及其自动化相关专业，plc编程，设备调试。</t>
  </si>
  <si>
    <t>非标设备设计</t>
  </si>
  <si>
    <t>机械设计及其自动化相关专业</t>
  </si>
  <si>
    <t>锦州希尔达汽车零部件有限公司</t>
  </si>
  <si>
    <t>质量工程师、市场报价员、项目前期开发工程师。</t>
  </si>
  <si>
    <t>有相关工作经验优先，大学本科，具备一定的英语基础，有责任心、上进心。</t>
  </si>
  <si>
    <t>崔慕白</t>
  </si>
  <si>
    <t>0416-8757555</t>
  </si>
  <si>
    <t>锦州新万博金属材料有限公司</t>
  </si>
  <si>
    <t>冶金或化工类和机械类等专业，本科或专科毕业生2名。</t>
  </si>
  <si>
    <t>孙绍纯</t>
  </si>
  <si>
    <t>15804165012</t>
  </si>
  <si>
    <t>锦州鑫泰基精细化工有限公司</t>
  </si>
  <si>
    <t>根据生产计划，按班组要求，及时完成本岗位的原料生产任务。</t>
  </si>
  <si>
    <t>踏实能干，具有团队意识，能适应夜班及倒班工作性质。</t>
  </si>
  <si>
    <t xml:space="preserve">刘硕	</t>
  </si>
  <si>
    <t>0416-5179051</t>
  </si>
  <si>
    <t>锦州阳光气象科技有限公司</t>
  </si>
  <si>
    <t>设备调试安装</t>
  </si>
  <si>
    <t>相关专业，有相关经验优先。</t>
  </si>
  <si>
    <t>邢肖</t>
  </si>
  <si>
    <t>锦州英东新能源发展有限公司</t>
  </si>
  <si>
    <t>风场运维管理：负责风力发电厂技术管理。</t>
  </si>
  <si>
    <t>现为管理岗位，具有2年及以上风力发电厂专工及以上岗位工作经历。</t>
  </si>
  <si>
    <t>于汉雄</t>
  </si>
  <si>
    <t>18643271117</t>
  </si>
  <si>
    <t>工程管理：负责风力发电厂工程建设工作。</t>
  </si>
  <si>
    <t>现为管理岗位，具有2年及以上风力发电厂工程建设经验。</t>
  </si>
  <si>
    <t>锦州佑华硅材料有限公司</t>
  </si>
  <si>
    <t>1.本门安排的各类工作；2.领导安排的各类工作。</t>
  </si>
  <si>
    <t>1.有较强的学习能力；2.能够熟练使用各类办公软件；3.有相关工作经验。</t>
  </si>
  <si>
    <t>吴琼</t>
  </si>
  <si>
    <t>锦州远腾电炉科技有限公司</t>
  </si>
  <si>
    <t>能看懂装配图，根据装配图拆分部件图，能独立完成系统图纸绘制。</t>
  </si>
  <si>
    <t>精通Autocad，Solidwork等制图软件，机械设计相关专业毕业。</t>
  </si>
  <si>
    <t>赵勇</t>
  </si>
  <si>
    <t>0416-6668662</t>
  </si>
  <si>
    <t>锦州运达风力发电有限公司</t>
  </si>
  <si>
    <t>锦州掌上云生物科技有限公司</t>
  </si>
  <si>
    <t>市场开发，市场拓展，软件推广。</t>
  </si>
  <si>
    <t>沟通能力强，表达能力强，懂医学检验、心电图、彩超等相关知识。</t>
  </si>
  <si>
    <t>刘建民</t>
  </si>
  <si>
    <t>锦州中瑞电器设备有限公司</t>
  </si>
  <si>
    <t>根据客户的需求进行结构设计，图纸绘画，现场测量等。</t>
  </si>
  <si>
    <t>机械制造专业，熟练掌握CAD及办公软件，有同行业工作经验。</t>
  </si>
  <si>
    <t>吴丹</t>
  </si>
  <si>
    <t>0416-6980898</t>
  </si>
  <si>
    <t>辽宁博芯科半导体材料有限公司</t>
  </si>
  <si>
    <t>质量检测员：年龄25-35，早八晚五，单休，大专及以上学历。</t>
  </si>
  <si>
    <t>会使用办公软件，沟通通力强。</t>
  </si>
  <si>
    <t>金刚</t>
  </si>
  <si>
    <t>13897860977</t>
  </si>
  <si>
    <t>拉晶岗位：男性，年龄18-35岁，高中以上学历。</t>
  </si>
  <si>
    <t>能适应倒班作业，吃苦耐劳，有责任心，有爱岗敬业精神。</t>
  </si>
  <si>
    <t>辽宁春光制药装备股份有限公司</t>
  </si>
  <si>
    <t>工艺工程师：1.具备专业的技术知识，熟练掌握产品、材料的相关标准，能独立进行产品的工艺设计、改进、调整；2.熟练使用CAD、Office等计算机软件，有相关工作经验优先考虑。</t>
  </si>
  <si>
    <t>1.大专以上学历，机械、自动化、工业设计等相关专业；2.有机械相关产品工业和技术经验；3.有机械生产工作经验，对工艺生产有独到见解。</t>
  </si>
  <si>
    <t>高洋</t>
  </si>
  <si>
    <t>0416-7077816</t>
  </si>
  <si>
    <t>1.挖掘全国区域内新客户，完成公司制定的销售任务；2.收集市场动态，关注药机及奶酪包装机的招投标工作，跟踪洽谈；3.参加全国各地的展会，获得潜在客户信息，跟踪洽谈；4.负责和客户就基本工艺进行沟通并与技术部门对初步设计进行安排。</t>
  </si>
  <si>
    <t>1.25-40岁，全日制大专及以上学历，条件优秀年龄可放宽至45岁；2.有上进心，悟性高，沟通能力强；3.品德第一，能力第二；4.从事过包装机、机械行业销售经验，了解其运作模式及技巧；5.能适应短期出差者，有较强的抗压能力。</t>
  </si>
  <si>
    <t>1.在公司审计委员会领导下负责建立和完善公司内部控制评价体系，拟定并完善内部审计制度和工作流程，并负责组织实施；2.审核公司各项管理制度的合理性以及执行情况；3.做好公司财务审计和上市公司监管合规工作；4.组织内部审计基础知识培训。</t>
  </si>
  <si>
    <t>1.年龄：35-45周岁；2.本科及以上学历，审计、财务、法律相关专业优先，有审计师事务所工作经验优先；3.熟悉国家相关法律法规及财务会计、审计专业知识；4.有较强的文字表达、分析判断、执行能力，能独立准确完成职责范围内各项工作。</t>
  </si>
  <si>
    <t>1.与团队合作完成项目中自动化方面的技术方案；2.负责项目生产过程中的电路图、程序、以及相关自动化的设计工作。</t>
  </si>
  <si>
    <t>1.熟悉PLC、施耐德、伺服、机器人、传感器的选型与应用；2.熟悉PLC及机器人的编程；3.熟悉现场总线技术；4.熟悉CAD制图；5.有一定动手能力，能完成客户现场的安装调试；6.有包装、制药及食品相关行业经验者优先。</t>
  </si>
  <si>
    <t>1.有良好的沟通能力，能完成与客户的技术交流；2.有一定动手能力，能解决在客户现场实际生产中出现的相关问题；3.有包装、制药及食品相关行业经验者优先。</t>
  </si>
  <si>
    <t>1.能熟练使用Solidworks、CAD、Caxa等画图软件；2.熟悉一些常用的机械结构，能独立完成机械结构的设计；3.熟悉电机、减速机、气动件的选型与应用。</t>
  </si>
  <si>
    <t>辽宁大洋农业科技有限公司</t>
  </si>
  <si>
    <t>合成氨生产线操作技术工作</t>
  </si>
  <si>
    <t>化工专业，中专以上学历。</t>
  </si>
  <si>
    <t>0416-2798011</t>
  </si>
  <si>
    <t>合成氨生产线指导作业人员</t>
  </si>
  <si>
    <t>具有一定的合成氨生产岗位技能</t>
  </si>
  <si>
    <t>辽宁东旭三宝智能科技有限公司</t>
  </si>
  <si>
    <t>1.负责成套动力柜、配电柜、控制柜的一、二次图纸设计；2.负责编制物料清单，参与预算报价；3.负责编制技术文件，指导和解决生产中遇到的技术问题；4.负责安装、调试指导，售后服务。</t>
  </si>
  <si>
    <t>1.本科以上学历，机械、电气、自动化等相关专业；2.熟悉成套动力柜、配电柜、控制柜电气原理、产品及柜体结构；熟悉电气相关国家标准、规范等；3.具有指导、协调和解决生产、现场出现问题的能力；4.熟练掌握Office等办公软件、绘图软件。</t>
  </si>
  <si>
    <t>孟丹</t>
  </si>
  <si>
    <t>18641678655</t>
  </si>
  <si>
    <t>辽宁华电长兴生物环保有限公司</t>
  </si>
  <si>
    <t>厨师：能认真完成本职工作。</t>
  </si>
  <si>
    <t>能认真完成厨师的本职工作</t>
  </si>
  <si>
    <t>徐显力</t>
  </si>
  <si>
    <t>13909889196</t>
  </si>
  <si>
    <t>机修岗位：能独立完成机修工作。</t>
  </si>
  <si>
    <t>机修焊工证</t>
  </si>
  <si>
    <t>电工：掌握电力技术。</t>
  </si>
  <si>
    <t>要求有电工证。</t>
  </si>
  <si>
    <t>化验员：能独立完成实验室工作。</t>
  </si>
  <si>
    <t>要求有化验证</t>
  </si>
  <si>
    <t>辽宁锦兴电力金具科技股份有限公司</t>
  </si>
  <si>
    <t>整理档案资料、协助经理处理日常事务。</t>
  </si>
  <si>
    <t>全日制大专以上学历，能熟练操作计算机，有较强的协调能力和团队协作意识。</t>
  </si>
  <si>
    <t>刘爽</t>
  </si>
  <si>
    <t>13591266079</t>
  </si>
  <si>
    <t>UG编程软件，CAXA工艺图表，机械设计维修。</t>
  </si>
  <si>
    <t>本专业毕业；保证机械设备经常处于良好的技术状态，提高机械完好率、利用率。</t>
  </si>
  <si>
    <t>开发新客户、强化老客户、开拓新市场、深化原市场并收集分析相关市场信息。</t>
  </si>
  <si>
    <t>大专以上学历，能熟练操作办公软件者优先录用，有较强的亲和力、沟通力。</t>
  </si>
  <si>
    <t>辽宁九道岭煤业有限公司</t>
  </si>
  <si>
    <t>1.根据公司业务发展需求，组织完成各部门人力资源规划，并完成各单位招聘需求；2.组织和协助公司组织架构设计和岗位设置，组织梳理和完善公司的岗位描述说明书；3.组织起草、修改和完善人力资源相关管理制度和工作流程。</t>
  </si>
  <si>
    <t>具有3年及以上人力资源部门管理经验、良好的沟通能力以及高执行力、熟悉人力资源管理流程和相关法律法规政策、对人力资源六大板块进行过系统的熟悉与了解、能结合公司情况给出较深入的评估和反馈，能快速上手、指导各个职能模块的具体工作。</t>
  </si>
  <si>
    <t>龚友菊</t>
  </si>
  <si>
    <t>18642148422</t>
  </si>
  <si>
    <t>辽宁凯丰肥业有限公司</t>
  </si>
  <si>
    <t>有关化肥知识、化肥销售经验。</t>
  </si>
  <si>
    <t>沟通能力强</t>
  </si>
  <si>
    <t>18841695185</t>
  </si>
  <si>
    <t>辽宁利达自动化设备制造有限公司</t>
  </si>
  <si>
    <t>售后服务工程师：对公司售出商品进行调试服务、试航等相关服务。</t>
  </si>
  <si>
    <t>1.测控、自动化、电气等相关专业；2.能接受经常出差；3.具备良好的沟通协调能力，富有团队合作精神。</t>
  </si>
  <si>
    <t>李晓艳</t>
  </si>
  <si>
    <t>13504069392</t>
  </si>
  <si>
    <t>测控、自动化、电气等相关专业。</t>
  </si>
  <si>
    <t>1.测控、自动化、电气等相关专业；2.熟练应用：AutoCADelectrica、office、Altium？designer、PROTEL、SolidWorkselectrica、C语言；3.具有嵌入式单片机开发应用经验的优先；4.具备良好的沟通协调能力，富有团队合作精神。</t>
  </si>
  <si>
    <t>船舶设备结构制图</t>
  </si>
  <si>
    <t>1.机械相关专业；2.熟练应用：AutoCAD、office、SolidWorks；3.具备良好的沟通协调能力，富有团队合作精神。</t>
  </si>
  <si>
    <t>辽宁龙宇新材料有限公司</t>
  </si>
  <si>
    <t>电仪相关专业，能独立维护电子设备，独立排除故障点。</t>
  </si>
  <si>
    <t>可以独立作业，熟悉DCS的维护工作。</t>
  </si>
  <si>
    <t>景媛媛</t>
  </si>
  <si>
    <t>15566552501</t>
  </si>
  <si>
    <t>成品分析与检测及成品牢固试验</t>
  </si>
  <si>
    <t>积极主动，技术能力强，勤勤恳恳，任劳任怨。</t>
  </si>
  <si>
    <t>化学工程与工艺专业，有交强的专业知识，根据生产工艺参数，调配产品指标。</t>
  </si>
  <si>
    <t>主观能动性强，勤于思考，工作认真负责，能够带领团体作业。</t>
  </si>
  <si>
    <t>参与新产品开发，熟练使用气相色谱法及液相色谱法，应用化学相关专业。</t>
  </si>
  <si>
    <t>有较高的辨识能力，主观能动性强，勤于思考，主动专研。</t>
  </si>
  <si>
    <t>辽宁芦田肥业有限公司</t>
  </si>
  <si>
    <t>1.能够独立进行销售工作；2.具有一定的销售理论知识；3.具有一定的谈判技巧；4.具有一定的人际交往能力和沟通能力；5.具有较强的应变能力和学习能力。</t>
  </si>
  <si>
    <t>1.年龄：23-30岁，男性，形象气质佳；2.有驾驶证并熟练驾驶车辆；3.实习期没有销售提成，表现突出者实习期时间缩短，直接分配市场，有销售精英手把手带领，转正后缴纳五险。</t>
  </si>
  <si>
    <t>朱思瑶</t>
  </si>
  <si>
    <t>13904160287</t>
  </si>
  <si>
    <t>会计相关专业毕业或有会计工作经验</t>
  </si>
  <si>
    <t>1.具有会计任职资格，持有会计从业资格证书；2.具有扎实的会计基础知识和财会工作经验；3.熟悉现金管理和银行结算，熟悉财务软件的操作；4.具有较强的独立学习和工作的能力，工作踏实，认真细心、严谨，积极主动。</t>
  </si>
  <si>
    <t>辽宁派尔科技有限公司</t>
  </si>
  <si>
    <t>弱电安防设备检修、维护、保养、安装的等工作。</t>
  </si>
  <si>
    <t>要求：会安装调试，VLAN划分，排除故障，网络维护等。</t>
  </si>
  <si>
    <t>卢晓雨</t>
  </si>
  <si>
    <t>0416-3697888</t>
  </si>
  <si>
    <t>辽宁俏牌机械有限公司</t>
  </si>
  <si>
    <t>焊工：焊接、组对板材。</t>
  </si>
  <si>
    <t>1.有焊接技术及实际操作经验；2.能看懂机械结构图。</t>
  </si>
  <si>
    <t>0416-7873535</t>
  </si>
  <si>
    <t>辽宁秋谷牧业有限公司</t>
  </si>
  <si>
    <t>负责生产过程中的质量现场检验，按照公司技术部下达的原料采购标准，进行原料入场前的现场检验、成品的检验工作；对原料、成品的日常管理工作，监督生产前后进行复称监管。饲料办、安监局、环保局等报送日常报表，负责企业标准的修改报送工作。</t>
  </si>
  <si>
    <t>1.畜牧兽医专业做好数据分析实施的规划管理工作，负责安全检查、监督检验和顾客检查的规口管理工作有过饲料厂工作经验、懂品控、化验、畜牧兽医专业的优先；2.大专及以上学历，男性，有师傅带，晋升通道通畅；3.能适应夜班生产。</t>
  </si>
  <si>
    <t>侯哲</t>
  </si>
  <si>
    <t>18841625345</t>
  </si>
  <si>
    <t>辽宁省化工地质勘查院有限责任公司</t>
  </si>
  <si>
    <t>海洋科学类；土地资源管理类；生态学类；环境工程类、工程管理类、工程造价类等相关专业。</t>
  </si>
  <si>
    <t>海洋科学学科</t>
  </si>
  <si>
    <t>海洋科学类；土地资源管理类；生态学类；环境工程类、工程管理类、工程造价类等相关专业本科及以上学历，能适应野外艰苦环境。</t>
  </si>
  <si>
    <t>曹琢</t>
  </si>
  <si>
    <t>0416-7915157</t>
  </si>
  <si>
    <t>水利类岗位：水利工程、水利水电工程类相关专业。</t>
  </si>
  <si>
    <t>水利工程、水利水电工程类相关专业本科及以上学历，能适应野外艰苦环境。</t>
  </si>
  <si>
    <t>遥感科学与技术类、摄影测量与遥感类相关专业。</t>
  </si>
  <si>
    <t>遥感科学与技术类、摄影测量与遥感类相关专业本科及以上学历，能适应野外艰苦环境。</t>
  </si>
  <si>
    <t>工程地质、岩土工程类相关专业。</t>
  </si>
  <si>
    <t>工程地质、岩土工程类相关专业本科及以上学历，能适应野外艰苦环境。</t>
  </si>
  <si>
    <t>物探岗位：地球物理学类相关专业。</t>
  </si>
  <si>
    <t>地球物理学学科</t>
  </si>
  <si>
    <t>本专业本科及以上学历，能适应野外艰苦环境。</t>
  </si>
  <si>
    <t>地质勘查类：地质工程、矿产普查与勘探类相关专业。</t>
  </si>
  <si>
    <t>地质工程、矿产普查与勘探类相关专业本科及以上学历，能适应野外艰苦环境。</t>
  </si>
  <si>
    <t>辽宁省锦衡称重设备制造有限公司</t>
  </si>
  <si>
    <t>1.负责统计人员考勤，制作月度考勤表，根据需求出具人事相关的报表；2.负责办理员工劳动关系、办理签证，积分落户等相关事宜；3.负责拟定、实施招聘计划，满足公司内部招聘需求，不断提高招聘活动效率；4.负责独立开展招聘各项工作。</t>
  </si>
  <si>
    <t>胡显英</t>
  </si>
  <si>
    <t>13704062889</t>
  </si>
  <si>
    <t>辽宁圣源食品有限公司</t>
  </si>
  <si>
    <t>安全工程师：员工的职业健康，公司消防安全，公司卫生条件，公司的环境政策等系列。</t>
  </si>
  <si>
    <t>大学本科及以上学历，安全工程安全环保等相关专业；具有良好的组织，沟通，协调能力。</t>
  </si>
  <si>
    <t>张昊</t>
  </si>
  <si>
    <t>15841696266</t>
  </si>
  <si>
    <t>辽宁网达生物质燃料有限公司</t>
  </si>
  <si>
    <t>技术工人：生产加工制造，电机与电器维护维修等。</t>
  </si>
  <si>
    <t>具备电机电器维护工作经验两年以上。</t>
  </si>
  <si>
    <t>于国</t>
  </si>
  <si>
    <t>18602407198</t>
  </si>
  <si>
    <t>辽宁威斯特科技有限公司</t>
  </si>
  <si>
    <t>售后维修岗位：懂水表专业技术维修、售后人才。</t>
  </si>
  <si>
    <t>服从管理，善于沟通，具有团队合作精神，能吃苦，懂机械。</t>
  </si>
  <si>
    <t>张翠萍</t>
  </si>
  <si>
    <t>13019810687</t>
  </si>
  <si>
    <t>辽宁西洋复合肥有限责任公司</t>
  </si>
  <si>
    <t>农资行业销售工作</t>
  </si>
  <si>
    <t>男，25-40岁，三年以上农资行业销售工作经验者优先。</t>
  </si>
  <si>
    <t>韩鑫峰</t>
  </si>
  <si>
    <t>15998035312</t>
  </si>
  <si>
    <t>辽宁现代农机装备有限公司</t>
  </si>
  <si>
    <t>技术工人：激光/切割工/普车、数控车工/镗工/立车工/焊工/钳工。</t>
  </si>
  <si>
    <t>积极向上，踏实肯干，有相关工作经验者优先录用。</t>
  </si>
  <si>
    <t>郑广胜</t>
  </si>
  <si>
    <t>18641611801</t>
  </si>
  <si>
    <t>1.负责所属农机市场的销售与管理；2.负责经销商的开发管理和往来对账。</t>
  </si>
  <si>
    <t>有销售、市场开发和经销商管理经验，熟悉农机市场，能出差。</t>
  </si>
  <si>
    <t>负责农业机械设计、研发设计、现场技术指导。</t>
  </si>
  <si>
    <t>能够熟练使soli/dworks/CAD制等，图软件，有机械设计经验优先。</t>
  </si>
  <si>
    <t>辽宁鑫隆木业有限公司</t>
  </si>
  <si>
    <t>叉车司机</t>
  </si>
  <si>
    <t>刘桐</t>
  </si>
  <si>
    <t>0416-5280555</t>
  </si>
  <si>
    <t>辽宁鑫泰钼业有限公司</t>
  </si>
  <si>
    <t>1.对原材料及半成品、成品做金相分析，并对材料中的化学成分进行检测；2.对机械性能的数据及报告进行分析判断；3.拟定检验措施、设备方法管理方案。</t>
  </si>
  <si>
    <t>专业技术人员：9人，本科以上学历，冶炼/环保专业，性别：男。</t>
  </si>
  <si>
    <t>韩璐</t>
  </si>
  <si>
    <t>15541620520</t>
  </si>
  <si>
    <t>辽宁鑫祥跃生物科技有限公司</t>
  </si>
  <si>
    <t>从事饲料销售、售后服务、养殖指导。</t>
  </si>
  <si>
    <t>具有3年以上饲料销售经验或养殖技术服务经验</t>
  </si>
  <si>
    <t>邱崇</t>
  </si>
  <si>
    <t>0416-5511343</t>
  </si>
  <si>
    <t>辽宁兴嘉新材料有限公司</t>
  </si>
  <si>
    <t>车间工人：生产一线员工。</t>
  </si>
  <si>
    <t>符合领导安排</t>
  </si>
  <si>
    <t>刘北江</t>
  </si>
  <si>
    <t>13869920302</t>
  </si>
  <si>
    <t>辽宁旭辉智能电力有限公司</t>
  </si>
  <si>
    <t>软件工程师：运维云平台及相关软件管理、开发及应用。</t>
  </si>
  <si>
    <t>大专及以上学历，相关专业优先。</t>
  </si>
  <si>
    <t>裴静波</t>
  </si>
  <si>
    <t>15104622888</t>
  </si>
  <si>
    <t>运维云平台值守、监测。</t>
  </si>
  <si>
    <t>电力、电气相关专业，掌握电力相关专业知识，有相关电力实操经验，有高压电工证优先。</t>
  </si>
  <si>
    <t>辽宁一亩神农业科技有限公司</t>
  </si>
  <si>
    <t>袁媛</t>
  </si>
  <si>
    <t>13841646980</t>
  </si>
  <si>
    <t>辽宁逸立达电梯有限公司</t>
  </si>
  <si>
    <t>1.负责电梯整机及部件的设计；2.电梯井道布置图的绘制；3.3年以上电梯从业经验及熟悉电梯原理和结构，掌握机械设计基本方法及标准应用，熟练使用CAD等绘图软件。</t>
  </si>
  <si>
    <t>1.全日制大互赞及以上学历，机械设计相关专业；2.精通AutoCAD等三维制图软件；3.梳理各类电梯结构，能够独立完成各零部件图设计、绘制；4.3年以上电梯行业机械设计经验。</t>
  </si>
  <si>
    <t>杨阳</t>
  </si>
  <si>
    <t>18342630560</t>
  </si>
  <si>
    <t>辽宁玉宝农业科技有限公司</t>
  </si>
  <si>
    <t>花生新品种选育技术研发人员</t>
  </si>
  <si>
    <t>有花生新品种选育相关经验</t>
  </si>
  <si>
    <t>赵玉超</t>
  </si>
  <si>
    <t>15941651388</t>
  </si>
  <si>
    <t>凌海金城航空器材有限公司</t>
  </si>
  <si>
    <t>1.按时完成产品或工艺所在环节分配的生产任务；2.严格按照机床操作规程和机床使用说明书的要求使用机床；3.严格按照工艺文件和图纸加工工件，正确填写工序作业程序单和其他质量记录；4.负责机床的日常维护保养。</t>
  </si>
  <si>
    <t>1.2年以上数控车床操作经验，能根据产品设计图纸独立编程；2.熟悉机械加工工艺。</t>
  </si>
  <si>
    <t>程宇</t>
  </si>
  <si>
    <t>0416-8120138</t>
  </si>
  <si>
    <t>数控铣岗位：1.按时完成产品或工艺所在环节分配的生产任务；2.严格按照工艺文件和图纸加工工件，负责机床的日常维护保养。</t>
  </si>
  <si>
    <t>1.能熟练操作加工中心设备，能看懂机械加工的图纸，并利用软件编制加工程序；2.2年以上加工中心设备操作工作经验（对刀，调试、加工条件的选择），从事过机械类产品的装配工作。</t>
  </si>
  <si>
    <t>英语翻译：1.跟踪国际项目全过程，保证各环节准确、及时、高效、科学实施；2.为项目进行提供翻译，包括但不于技术资料、沟通邮件、商业洽谈等；3.订单的跟踪和处理，国际贸易单据制作；4.国际采购跟踪，进口环节管理。</t>
  </si>
  <si>
    <t>1.英语读写无障碍，掌握国际贸易基本知识，英语6级及以上优先，口语佳者优先；2.熟练应用办公软件；3.协调能力强，能准确理解团队负责人意图，服从安排。</t>
  </si>
  <si>
    <t>1.负责机械、模具、塑料产品零部件的设计、分析、制图；2.对机械产品的设计图纸进行解释及提供技术指导；3.负责对机械产品的工艺图纸进行审核，并协助完善机械产品工艺图；4.按照现有的技术规范完成机械产品的图纸标准化工作。</t>
  </si>
  <si>
    <t>机械相关专业，要求3年以上相关工作经验；熟练使用各种制图软件，如CAXA，CAD，UG等；能够适应出差。</t>
  </si>
  <si>
    <t>凌海九华山商砼有限责任公司</t>
  </si>
  <si>
    <t>经理</t>
  </si>
  <si>
    <t>有管理能力，协调人能够力，营销能力，懂生产技术。</t>
  </si>
  <si>
    <t>汪君勇</t>
  </si>
  <si>
    <t>18004163088</t>
  </si>
  <si>
    <t>中国人寿保险股份有限公司锦州分公司</t>
  </si>
  <si>
    <t>了解市场</t>
  </si>
  <si>
    <t>有市场营销经验的人员</t>
  </si>
  <si>
    <t>徐旺</t>
  </si>
  <si>
    <t>13841635663</t>
  </si>
  <si>
    <t>中国铁路沈阳局集团有限公司锦州车辆段</t>
  </si>
  <si>
    <t>铁路机工：装配或修理机器的工人。</t>
  </si>
  <si>
    <t>勤奋肯干、修理业务能力强。</t>
  </si>
  <si>
    <t>李云燕</t>
  </si>
  <si>
    <t>13940649967</t>
  </si>
  <si>
    <t>中国铁路沈阳局集团有限公司锦州站</t>
  </si>
  <si>
    <t>交通运输：调车作业。</t>
  </si>
  <si>
    <t>能够进行调车作业</t>
  </si>
  <si>
    <t>李卓</t>
  </si>
  <si>
    <t>0416-2552272</t>
  </si>
  <si>
    <t>阿凡提物联网科技（辽宁）有限公司</t>
  </si>
  <si>
    <t>从事拓展市场工作</t>
  </si>
  <si>
    <t>有3年以上相关工作经验</t>
  </si>
  <si>
    <t>孙小慧</t>
  </si>
  <si>
    <t>0417-2629996</t>
  </si>
  <si>
    <t>08营口市</t>
  </si>
  <si>
    <t>北钢管业（营口）有限公司</t>
  </si>
  <si>
    <t>1.熟悉所驾驶车辆的基本结构和主要技术性能，能进行二保作业，会处理一般的机械故障；2.熟悉安全生产操作规程，熟练掌握驾驶技术，保证安全搬运；3.配合其他部门完成各种吊装作业；4.认真完成领导交办的其它工作任务。</t>
  </si>
  <si>
    <t>1.身体健康；2.具有国家规定的上岗资格证书；3.有责任心，良好的沟通能力，具有团队精神；4.有工作经验者优先。5.能够接受加班和夜班。</t>
  </si>
  <si>
    <t>代伟</t>
  </si>
  <si>
    <t>17612413335</t>
  </si>
  <si>
    <t>1.负责对设备、设施进行运行检查；2.负责设备日常的保养维护；3.进行综合维修的日常工作。</t>
  </si>
  <si>
    <t>1.20-40岁以内，高中及以上学历；2.在企业3年以上工作经验；3.具有焊工操作证。</t>
  </si>
  <si>
    <t>大石桥淮林耐火材料有限公司</t>
  </si>
  <si>
    <t>保安岗位</t>
  </si>
  <si>
    <t>蒋守林</t>
  </si>
  <si>
    <t>15941740772</t>
  </si>
  <si>
    <t>大石桥临峰耐火材料有限公司</t>
  </si>
  <si>
    <t>填报环保安全网上申报等</t>
  </si>
  <si>
    <t>核技术及应用</t>
  </si>
  <si>
    <t>熟练计算机和各种办公软件</t>
  </si>
  <si>
    <t>李兰舫</t>
  </si>
  <si>
    <t>13940705118</t>
  </si>
  <si>
    <t>销售本厂产品，联系生产用户。</t>
  </si>
  <si>
    <t>熟悉炼钢技术，耐火材料性能、使用等。</t>
  </si>
  <si>
    <t>大石桥市宝鼎耐火材料有限公司</t>
  </si>
  <si>
    <t>耐火专业毕业，有从事耐火工作经验。</t>
  </si>
  <si>
    <t>有专业业务能力</t>
  </si>
  <si>
    <t>朱月</t>
  </si>
  <si>
    <t>0417-5278418</t>
  </si>
  <si>
    <t>大石桥市博洛铺镁质材料厂</t>
  </si>
  <si>
    <t>操作摩擦压砖机工作</t>
  </si>
  <si>
    <t>勤奋，吃苦耐劳。</t>
  </si>
  <si>
    <t>李绪强</t>
  </si>
  <si>
    <t>19818656927</t>
  </si>
  <si>
    <t>大石桥市和平耐火有限公司</t>
  </si>
  <si>
    <t>体力劳动岗位</t>
  </si>
  <si>
    <t>孙承斌</t>
  </si>
  <si>
    <t>13941714143</t>
  </si>
  <si>
    <t>大石桥市宏益精品化工厂</t>
  </si>
  <si>
    <t>王书玲</t>
  </si>
  <si>
    <t>13941763635</t>
  </si>
  <si>
    <t>大石桥市鸿发耐火材料有限公司</t>
  </si>
  <si>
    <t>管理日常生产情况</t>
  </si>
  <si>
    <t>王素珍</t>
  </si>
  <si>
    <t>13464799295</t>
  </si>
  <si>
    <t>大石桥市镁东福利耐材有限公司</t>
  </si>
  <si>
    <t>会打砖</t>
  </si>
  <si>
    <t>张彦玲</t>
  </si>
  <si>
    <t>13464750074</t>
  </si>
  <si>
    <t>大石桥市硼制品厂</t>
  </si>
  <si>
    <t>硼砂生产加工岗位</t>
  </si>
  <si>
    <t>李盈盈</t>
  </si>
  <si>
    <t>0417-5271601</t>
  </si>
  <si>
    <t>大石桥市圣马化工有限公司</t>
  </si>
  <si>
    <t>负责拓展公司业务及经营业务内勤工作</t>
  </si>
  <si>
    <t>英语水平、经营、业务能力突出。</t>
  </si>
  <si>
    <t>李秀华</t>
  </si>
  <si>
    <t>大石桥市鑫泰耐火材料有限公司</t>
  </si>
  <si>
    <t>张蕊</t>
  </si>
  <si>
    <t>13840705395</t>
  </si>
  <si>
    <t>大石桥市震宇耐火材料有限公司</t>
  </si>
  <si>
    <t>负责公司日常财务核算，负责公司各项财产的登记，核对，抽查的调拨，原料进出账务及成本，严格财务管理，加强财务监督。</t>
  </si>
  <si>
    <t>需有3年以上耐火行业经验，能独自完成财务工作。</t>
  </si>
  <si>
    <t>庞希媛</t>
  </si>
  <si>
    <t>13940790913</t>
  </si>
  <si>
    <t>盖州市金华镁铝粉总厂</t>
  </si>
  <si>
    <t>事业心和责任感强，工作认真负责。</t>
  </si>
  <si>
    <t>张传营</t>
  </si>
  <si>
    <t>15841713652</t>
  </si>
  <si>
    <t>抗浸蚀能力等性能岗位</t>
  </si>
  <si>
    <t>具有较强工作能力即服从能力</t>
  </si>
  <si>
    <t>能吃苦耐劳，可在车间工作。</t>
  </si>
  <si>
    <t>有专业技术者优先</t>
  </si>
  <si>
    <t>盖州市金马绢纺有限责任公司</t>
  </si>
  <si>
    <t>品行端正，能吃苦耐劳，有团队精神。</t>
  </si>
  <si>
    <t>有相关工作者优先考虑</t>
  </si>
  <si>
    <t>霍成鹏</t>
  </si>
  <si>
    <t>0417-7783333</t>
  </si>
  <si>
    <t>盖州市太阳升中心机械有限公司</t>
  </si>
  <si>
    <t>加工中心岗位</t>
  </si>
  <si>
    <t>有2年工作经验</t>
  </si>
  <si>
    <t>13604173695</t>
  </si>
  <si>
    <t>力工岗位</t>
  </si>
  <si>
    <t>能吃苦耐劳</t>
  </si>
  <si>
    <t>采购员岗位</t>
  </si>
  <si>
    <t>喷漆工岗位</t>
  </si>
  <si>
    <t>负责质量把控</t>
  </si>
  <si>
    <t>电焊工岗位</t>
  </si>
  <si>
    <t>有2年以上工作经验</t>
  </si>
  <si>
    <t>机械工程师岗位</t>
  </si>
  <si>
    <t>负责车间生产</t>
  </si>
  <si>
    <t>盖州市天禹塑胶有限公司</t>
  </si>
  <si>
    <t>装车工人岗位</t>
  </si>
  <si>
    <t>身体健康，服从安排。</t>
  </si>
  <si>
    <t>杨敏莺</t>
  </si>
  <si>
    <t>0417-7697922</t>
  </si>
  <si>
    <t>从事生产塑料管材管件</t>
  </si>
  <si>
    <t>生产塑料管材管件工作</t>
  </si>
  <si>
    <t>高威（辽宁）铜业科技有限责任公司</t>
  </si>
  <si>
    <t>1.根据公司要求做好负责区域保洁工作；2.每个月定期向上级领导申报下月保洁用品使用量；3.不定期对办公室花卉进行浇水、修剪养护工作；4.节能省耗合理使用保洁用品。</t>
  </si>
  <si>
    <t>1.从事过相关保洁工作；2.熟悉保洁用品使用知识；3.具备较好的个人修养；4.具备较强的执行力和责任心。</t>
  </si>
  <si>
    <t>冯鹤</t>
  </si>
  <si>
    <t>15640789815</t>
  </si>
  <si>
    <t>1.负责厂区员工及工作区域的安全，维持正常工作秩序；2.定时在厂区巡逻，及时发现厂区内安全隐患；3.厂区出入管理、登记。</t>
  </si>
  <si>
    <t>1.品行端正，能吃苦耐劳；2.五官端正，身体健康，无犯罪前科；3.有团队精神及责任感，有相关工作者优先考虑。</t>
  </si>
  <si>
    <t>1.设备操作、保养以及设备区的清扫清洁工作；2.严格遵守公司的各项规章制度，听从公司领导的调度；3.完成领导安排的其他工作。</t>
  </si>
  <si>
    <t>1.中专以上学历，机械、电子、仪表、化工等专业优先考虑；2.身体健康，能适应适应倒班工作；3.具备良好学习能力，接受自动化设备操作培训并通过技能考核。</t>
  </si>
  <si>
    <t>1.遵守公司、物料部、车间的安全守则及其他规章制度按相关标准作业；2.配合完成本部门的其他工作；3.接受配料指令、严格按照要求进行配料作业；4.所配原料包装物的去除，确保所配原料质量符合上料要求（去除非铜类物质）。</t>
  </si>
  <si>
    <t>1.负责物资搬运工作及叉车点检保养等工作；2.初中以上学历，持有叉车操作证，能熟练操作叉车，有1年以上叉车工作经验；3.服从统一领导，高度的工作热情，良好的团队合作精神；4.接受临时加班。</t>
  </si>
  <si>
    <t>1.监督执行组织质量、环境及职业健康安全管理体系；2.带领品管部的团队，准确检测；3.组织实施进料、过程、完工、巡查、试验等相关检验，提供结果；4.配合生产、工艺、项目、现场的服务检测任务，对不合格品提出处理意见。</t>
  </si>
  <si>
    <t>1.从事质量管理相关工作3年以上，能适应中短期出差；2.能组织实施认证体系的运行，掌握产品的国家标准；3.具有一定的品质管理经验，领导经验及处理客诉经验；4.具有公平意识，讲原则，判定结果时不受任何因素影响。</t>
  </si>
  <si>
    <t>红叶风电设备（营口）有限公司</t>
  </si>
  <si>
    <t>从事仓库物料发货、卸车、盘点工作。</t>
  </si>
  <si>
    <t>有叉车证</t>
  </si>
  <si>
    <t>车刚</t>
  </si>
  <si>
    <t>0417-3286600</t>
  </si>
  <si>
    <t>负责数控技术、叶片上下架工作。</t>
  </si>
  <si>
    <t>有数控经验</t>
  </si>
  <si>
    <t>负责叶片成品半成品检验工作</t>
  </si>
  <si>
    <t>建华建材（营口）有限公司</t>
  </si>
  <si>
    <t>技术销售岗位</t>
  </si>
  <si>
    <t>本科，专业对口。</t>
  </si>
  <si>
    <t>罗杨</t>
  </si>
  <si>
    <t>15942098616</t>
  </si>
  <si>
    <t>科维（营口）工业有限公司</t>
  </si>
  <si>
    <t>负责海外市场的开拓，新客户的开发与老客户的维护工作，英语4级以上，男生。</t>
  </si>
  <si>
    <t>国际经济与贸易专业，英语4级以上，口语要好。</t>
  </si>
  <si>
    <t>吕影</t>
  </si>
  <si>
    <t>15904173101</t>
  </si>
  <si>
    <t>负责公司产品的研发工作，会使用solidworks软件。</t>
  </si>
  <si>
    <t>会使用研发三维软件</t>
  </si>
  <si>
    <t>辽宁奥达制药有限公司</t>
  </si>
  <si>
    <t>有无证均可</t>
  </si>
  <si>
    <t>五险一金，食堂，通勤。</t>
  </si>
  <si>
    <t>0417-3826129</t>
  </si>
  <si>
    <t>化验员岗位</t>
  </si>
  <si>
    <t>通勤，食堂，五险一金。</t>
  </si>
  <si>
    <t>辽宁澳源实业发展集团有限公司</t>
  </si>
  <si>
    <t>销售员岗位</t>
  </si>
  <si>
    <t>有5年以上工作经验</t>
  </si>
  <si>
    <t>鲍丽</t>
  </si>
  <si>
    <t>13654178755</t>
  </si>
  <si>
    <t>辽宁宝山生态涂料有限公司</t>
  </si>
  <si>
    <t>1.负责所在区域年度销售计划制定，目标分解及销售目标达成；2.负责对行业标杆客户进行攻关，及进行市场拓展；3.负责客户关系的维护。</t>
  </si>
  <si>
    <t>1.热爱销售行业；2.具备较强的市场分析、营销、推广能力和良好的人际沟通、协调能力及分析和解决问题的能力。</t>
  </si>
  <si>
    <t>李丹丹</t>
  </si>
  <si>
    <t>13604978050</t>
  </si>
  <si>
    <t>1.根据公司整体战略制定市场发展目标；2.制定年度营销计划，管理并带领团队开拓市场，完成年度销售目标和利润目标。</t>
  </si>
  <si>
    <t>1.市场营销、企业管理或相关专业本科及以上学历；2.化工行业（油漆类）工作经验；3.广告策划及宣传能力；4.有较强的沟通能力。</t>
  </si>
  <si>
    <t>辽宁东盛保鲜新材料科技股份有限公司</t>
  </si>
  <si>
    <t>完成公司下达销售指标</t>
  </si>
  <si>
    <t>竞聘公司同岗位三年以上工作经验</t>
  </si>
  <si>
    <t>王金</t>
  </si>
  <si>
    <t>15940703272</t>
  </si>
  <si>
    <t>辽宁东盛塑业有限公司</t>
  </si>
  <si>
    <t>竞品公司同岗位三年以上工作经验</t>
  </si>
  <si>
    <t>辽宁富瑞德电气有限公司</t>
  </si>
  <si>
    <t>1.电气成套设备预算工作；2.电力安装工程预算工作；3.标书制作工作。</t>
  </si>
  <si>
    <t>1.大专以上学历；2.熟练掌握office办公软件；3.电气或相关专业优先考虑；4.有二建证优先考虑。</t>
  </si>
  <si>
    <t>孙磊</t>
  </si>
  <si>
    <t>0417-4869587</t>
  </si>
  <si>
    <t>辽宁宏宇耐火材料集团有限公司</t>
  </si>
  <si>
    <t>35岁以下主要负责耐火材料记账工作。</t>
  </si>
  <si>
    <t>有工业企业工作经验、初级会计证优先。</t>
  </si>
  <si>
    <t>0417-6956235</t>
  </si>
  <si>
    <t>辽宁加宝石化设备有限公司</t>
  </si>
  <si>
    <t>1.招聘岗位：质量检查员，2人，3000-6000元；2.岗位需求：专科及以上学历，了解制图软件及office，有相关工作经验优先。身体健康，性格乐观，有责任心，有团队精神，无犯罪记录。</t>
  </si>
  <si>
    <t>岗位需求：专科及以上学历，了解制图软件及office，有相关工作经验优先。</t>
  </si>
  <si>
    <t>徐丰</t>
  </si>
  <si>
    <t>18940782013</t>
  </si>
  <si>
    <t>1.招聘岗位：技术工艺员，2人，3000-6000元；2.岗位需求：专科及以上学历，熟悉制图软件及office，有相关工作经验优先。身体健康，性格乐观，有责任心，有团队精神，无犯罪记录</t>
  </si>
  <si>
    <t>1.专科及以上学历，熟悉制图软件及office，有相关工作经验优先；2.身体健康，性格乐观，有责任心，有团队精神，无犯罪记录。</t>
  </si>
  <si>
    <t>辽宁嘉顺科技有限公司</t>
  </si>
  <si>
    <t>行政文秘：1.负责行政接待相关工作；2.负责文件编辑整理、会议纪要等；3.行政日常工作及其他领导交办的工作。</t>
  </si>
  <si>
    <t>1.工业企业行政管理相关工作经验优先；2.有较强的文字编写能力；3.大专以上学历，行政管理、工商管理相关专业。</t>
  </si>
  <si>
    <t>周鸿</t>
  </si>
  <si>
    <t>0417-5246666</t>
  </si>
  <si>
    <t>1.账务处理工作，纳税申报，成本分析、核算和控制等相关工作；2.参与财务部日常管理等相关工作。</t>
  </si>
  <si>
    <t>1.耐火行业主管会计经验优先；2.大专以上学历，财务管理相关专业，中级会计师优先。</t>
  </si>
  <si>
    <t>销售总监：1.国内外市场开发与维护；2.销售团队建设、管理。</t>
  </si>
  <si>
    <t>1.熟悉行业动态及国内外市场情况；2.销售团队管理经验5年以上；3.大专以上学历，市场营销相关专业优先。</t>
  </si>
  <si>
    <t>1.产品日常检测、数据分析；2.科研项目实验数据检测、文件资料整理等助理工作。</t>
  </si>
  <si>
    <t>1.大专以上学历，材料/化学相关专业；2.参与过科研项目优先。</t>
  </si>
  <si>
    <t>辽宁嘉奕电子实业有限公司</t>
  </si>
  <si>
    <t>市场营销岗位</t>
  </si>
  <si>
    <t>口齿清晰，头脑灵活。</t>
  </si>
  <si>
    <t>张艳敏</t>
  </si>
  <si>
    <t>15241391111</t>
  </si>
  <si>
    <t>辽宁金柏胜木结构科技有限公司</t>
  </si>
  <si>
    <t>1.与建筑设计沟通、协调，参与项目的户型方案、结构、施工图设计管理工作；2.做好方案到施工图纸的概算、预算及工程成本控制并负责建立设计成本控制体系；3.配合设计部经理，完成设计部的相关管理工作。</t>
  </si>
  <si>
    <t>1.专科及以上学历，土木工程、结构工程等建筑相关专业；2.熟悉建筑结构设计理论知识，掌握相关的建筑、结构设计规范和国家地方对建设项目的设计规定；3.精通Autocad、Photoshop等设计软件。</t>
  </si>
  <si>
    <t>郝兆宇</t>
  </si>
  <si>
    <t>0417-6270486</t>
  </si>
  <si>
    <t>1.依照公司制定的销售目标，负责公司产品的拓展业务，完成业务销售任务；2.开拓新市场，发展新客户，增加产品销售范围。</t>
  </si>
  <si>
    <t>1.大专以上学历，大学毕业三年以内；2.反应敏捷，表达能力强，具有较强的沟通能力及交际技巧，具有亲和力；3.具有一定的市场分析及判断能力，良好的客户服务意识。</t>
  </si>
  <si>
    <t>辽宁金鼎镁矿集团有限公司</t>
  </si>
  <si>
    <t>法务专员岗位</t>
  </si>
  <si>
    <t>于林阳</t>
  </si>
  <si>
    <t>0417-5284265</t>
  </si>
  <si>
    <t>辽宁金天马专用车制造有限公司</t>
  </si>
  <si>
    <t>1.熟悉生产制造业各种电气、仪表、自控系统原理和设备操作；2.熟悉生产制造业的电气、仪表、自控系统优化配置和设备集成、现场设备安装、调试和运营的工作经验者优先。</t>
  </si>
  <si>
    <t>1.本科以上学历，电气自动化、自动化、机电一体化等相关专业；2.熟生产制造业电气、仪表、自控系统验收规范；3.熟悉变频器，高压电（高压操作证，高压许可证）、低压故障排除。</t>
  </si>
  <si>
    <t>18041724022</t>
  </si>
  <si>
    <t>1.负责生产线机械设备的升级改造和维护；2.负责生产线机械设备运行状况和设备故障的总结分析；。</t>
  </si>
  <si>
    <t>1.机械或机电一体化相关专业；2.熟悉机械加工，丰富的设备修理和改造经验；3.了解控制单元器件以及机械传动，液压、气动相关知识。</t>
  </si>
  <si>
    <t>1.在董事会和总经理领导下，总管公司会计、报表、企业预算体系建立、企业经营计划、企业预算编制、执行与控制工作；2.组织协调企业财务资源与业务规划的匹配运作，公司财务战略规划的制定与实施。</t>
  </si>
  <si>
    <t>45岁以下，10年以上大中型生产制造企业财务总监工作经验。</t>
  </si>
  <si>
    <t>行政总监</t>
  </si>
  <si>
    <t>1.熟悉国家相关政策、法律法规，对人力资源各职能模块均有较深入的认识；2.很强的计划性和实施执行能力，和亲和力、很强的激励、沟通、协调、团队领导能力，有责任心，事业心；3.具备良好的人际交往能力、组织协调能力、沟通能力以及解决复杂问题的能力。</t>
  </si>
  <si>
    <t>1.统招本科及以上学历，工商管理或人力资源管理等相关专业，年龄30-45周岁；2.具备5年以上行政人事管理经验，3年以上人力资源总监经验。</t>
  </si>
  <si>
    <t>1.协助总经理制定公司发展战略规划、经营计划、业务发展计划；2.制定公司组织结构和管理体系、相关的管理、业务规范和制度；3.组织、监督公司各项规划和计划的实施；4.指导公司人才队伍的建设工作。</t>
  </si>
  <si>
    <t>1.企业管理、工商管理、行政管理等相关专业本科及以上学历，年龄40岁以下；2.具有8年以上相关工作经验或5年以上企业全面管理工作经验；3.接受过领导能力开发、战略管理、组织变革管理、人力资源管理、经济法、财务管理等方面的培训。</t>
  </si>
  <si>
    <t>1.负责产品设计开发、执行开发和设计计划；2.根据客户的具体要求完成合同产品的设计工作。</t>
  </si>
  <si>
    <t>1、本科及以上学历，机械或汽车工程等相关专业；2、熟悉和了解挂车市场；3、5年以上相关经验。</t>
  </si>
  <si>
    <t>1.负责市场调研和需求分析；2.负责年度销售的预测，目标的制定及分解；3.确定销售部门目标体系和销售配额。</t>
  </si>
  <si>
    <t>1.本科及以上学历，市场营销等相关专业；2.5年以上销售行业工作经验，有销售管理工作经历者优先；3.具有丰富的客户资源和客户关系，业绩优秀。</t>
  </si>
  <si>
    <t>1.在总经理下负责办公室的全面工作，努力作好懂事的参谋助手，起到承上启下的作用；2.在总经理领导下负责企业具体管理工作的布置、实施、检查、督促、落实执行情况。</t>
  </si>
  <si>
    <t>1.本科以上学历，工商管理专业；2.工作认真、责任心强，具有独立工作的能力；3.大学期间任职过学生会主席或干部。</t>
  </si>
  <si>
    <t>辽宁锦成化工耐火材料有限公司</t>
  </si>
  <si>
    <t>企业安全环保部部长，主要安全环保。</t>
  </si>
  <si>
    <t>大专学历，化工类专业，取得中级注册安全工程师，化工实务。</t>
  </si>
  <si>
    <t>13464779015</t>
  </si>
  <si>
    <t>辽宁利诺尔科技有限公司</t>
  </si>
  <si>
    <t>水泥外加剂的推广销售，开发及维修新老客户。</t>
  </si>
  <si>
    <t>年龄28-40岁，化工或营销专业优先，有相关工作经验优先，头脑灵活，沟通能力强，接受出差。</t>
  </si>
  <si>
    <t>代素琴</t>
  </si>
  <si>
    <t>13130580589</t>
  </si>
  <si>
    <t>辽宁麓丰矿业有限公司</t>
  </si>
  <si>
    <t>文员岗位</t>
  </si>
  <si>
    <t>王聪</t>
  </si>
  <si>
    <t>15940783127</t>
  </si>
  <si>
    <t>辽宁绿源再生能源开发有限公司</t>
  </si>
  <si>
    <t>生产技术安环全面管理工作</t>
  </si>
  <si>
    <t>10年以上生产管理经验，本科以上学历。</t>
  </si>
  <si>
    <t>华丽</t>
  </si>
  <si>
    <t>0417-6972333</t>
  </si>
  <si>
    <t>危废处置技术的管理于研发</t>
  </si>
  <si>
    <t>5年以上相关工作经验，环境、化工类中级以上职称。</t>
  </si>
  <si>
    <t>辽宁美顿耐火材料有限公司</t>
  </si>
  <si>
    <t>1.能吃苦耐劳；2.适应倒班。</t>
  </si>
  <si>
    <t>1.45周岁以下；2.身体健康。</t>
  </si>
  <si>
    <t>侯金艳</t>
  </si>
  <si>
    <t>0417-5200000</t>
  </si>
  <si>
    <t>辽宁美骏智能装备有限公司</t>
  </si>
  <si>
    <t>1.负责公司非标自动化设备、自动化生产线的设计开发；2.根据工艺要求负责非标自动化设备的方案设计、机械结构设计、元气件选型等。</t>
  </si>
  <si>
    <t>3年以上非标自动化设备设计开发工作经验，熟练掌握各种非标自动化设备的开发及元器件选型。</t>
  </si>
  <si>
    <t>吕学威</t>
  </si>
  <si>
    <t>辽宁咪奇食品有限公司</t>
  </si>
  <si>
    <t>负责原辅料的出入库、统计工作。</t>
  </si>
  <si>
    <t>有责任心，吃苦耐劳。</t>
  </si>
  <si>
    <t>王彩丽</t>
  </si>
  <si>
    <t>13674176996</t>
  </si>
  <si>
    <t>辽宁耐力机械有限公司</t>
  </si>
  <si>
    <t>招聘电焊工，60岁以下，有工作经验者优先，具体面议。</t>
  </si>
  <si>
    <t>有工作经验，会电焊，身体健康，吃苦耐劳。</t>
  </si>
  <si>
    <t>于海</t>
  </si>
  <si>
    <t>13804170934</t>
  </si>
  <si>
    <t>辽宁鹏飞实业有限公司</t>
  </si>
  <si>
    <t>有相关工作经验优先</t>
  </si>
  <si>
    <t>张林</t>
  </si>
  <si>
    <t>18340723336</t>
  </si>
  <si>
    <t>化工化验岗位</t>
  </si>
  <si>
    <t>有化验工作经验，初级会计证。</t>
  </si>
  <si>
    <t>早8晚5，单休周日。</t>
  </si>
  <si>
    <t>有初级证（如没有证，能力强可酌情考虑），有生产企业工作经验优先。</t>
  </si>
  <si>
    <t>车间设备维修岗位</t>
  </si>
  <si>
    <t>负责车间及办公楼用电保障</t>
  </si>
  <si>
    <t>具有电工证</t>
  </si>
  <si>
    <t>工作时间为7：30-17：30</t>
  </si>
  <si>
    <t>勤劳</t>
  </si>
  <si>
    <t>1.工作时间为7：30-17：30；2.年龄不限，45岁以下有提升机会。</t>
  </si>
  <si>
    <t>上12休12，有夜班。</t>
  </si>
  <si>
    <t>勤劳，好学。</t>
  </si>
  <si>
    <t>绩效考核、制度的管理及更新。</t>
  </si>
  <si>
    <t>辽宁青花耐火材料股份有限公司</t>
  </si>
  <si>
    <t>1.本科以上学历，有良好的沟通、协作能力；2.能熟练的对项目进行归纳、整理，能熟悉的使用各种办公软件；3.有1年以上工作经验，有耐火设计经验优先，营口地区人员优先。</t>
  </si>
  <si>
    <t>1.本科以上学历；2.无机非金属材料及冶金工程等相关专业。</t>
  </si>
  <si>
    <t>张芃</t>
  </si>
  <si>
    <t>有工作经验的优先，机械设计制造专业及自动化等相关专业优先。</t>
  </si>
  <si>
    <t>辽宁瑞华实业集团高新科技有限公司</t>
  </si>
  <si>
    <t>处理煤矿智能化建设项目地测相关数据</t>
  </si>
  <si>
    <t>1.熟练操作Word、Excel等Office办公软件；2.具备AutoCAD使用经验者优先；3.了解数据库基础知识者优先。</t>
  </si>
  <si>
    <t>张晓蕊</t>
  </si>
  <si>
    <t>0417-4869649</t>
  </si>
  <si>
    <t>1.按生产计划要求，在保证质量的前提下，规范操作完成各项生产作业任务；2.严格遵照作业指导书及相关标准要求进行零部件组装；3.完成半成品、成品调试及产品包装发货；4.安全生产、遵守各项规章制度。</t>
  </si>
  <si>
    <t>1.中专以上学历，3年以上工作经验；2.机械制造、电子信息类专业；3.大专以上学历相关专业优先录用，可降低工作经验要求。</t>
  </si>
  <si>
    <t>辽宁三洋电梯制造有限公司</t>
  </si>
  <si>
    <t>研发电梯设备，绘制电梯标准图纸，改善存在问题。</t>
  </si>
  <si>
    <t>熟练掌握CAD、SolidWorks等绘图软件，良好的学习能力。</t>
  </si>
  <si>
    <t>王田阳</t>
  </si>
  <si>
    <t>15204187917</t>
  </si>
  <si>
    <t>辽宁三征化学有限公司</t>
  </si>
  <si>
    <t>1.负责档案文件的归档、移交、借阅管理；2.负责资料、图纸的管理，工程文件的处理；3.负责试验委托、报告整理。</t>
  </si>
  <si>
    <t>吴尽</t>
  </si>
  <si>
    <t>18341725846</t>
  </si>
  <si>
    <t>辽宁省第五地质大队有限责任公司</t>
  </si>
  <si>
    <t>从事地质实验测试工作</t>
  </si>
  <si>
    <t>应用化学、分析化学专业。</t>
  </si>
  <si>
    <t>万方</t>
  </si>
  <si>
    <t>0417-5665138</t>
  </si>
  <si>
    <t>从事野外地质测绘工作</t>
  </si>
  <si>
    <t>测绘、地理信息相关专业，能适应野外工作环境，适宜男性。</t>
  </si>
  <si>
    <t>从事野外地质物探工作</t>
  </si>
  <si>
    <t>地球物理学类、勘查技术类专业，能适应野外工作环境，适宜男性。</t>
  </si>
  <si>
    <t>从事环保、环境地质等工作。</t>
  </si>
  <si>
    <t>环境相关专业，能适应野外工作环境，适宜男性。</t>
  </si>
  <si>
    <t>从事野外地质勘查工作</t>
  </si>
  <si>
    <t>地质资源与地质工程学科</t>
  </si>
  <si>
    <t>资源勘查工程、地质工程专业，能适应野外工作环境，适宜男性。</t>
  </si>
  <si>
    <t>1.资源勘查工程、地质工程，5年以上地质相关工作经历，从事野外工作；2.具有地质类中级职称（含）以上，可适当放宽年龄限制。</t>
  </si>
  <si>
    <t>从事经营管理及相关工作</t>
  </si>
  <si>
    <t>经济、工程管理相关专业。</t>
  </si>
  <si>
    <t>从事财务工作</t>
  </si>
  <si>
    <t>工作经历不限</t>
  </si>
  <si>
    <t>辽宁省味中鲜食品科技有限公司</t>
  </si>
  <si>
    <t>负责车间操作</t>
  </si>
  <si>
    <t>五险节假日福利，免食宿。</t>
  </si>
  <si>
    <t>王彦林</t>
  </si>
  <si>
    <t>15909801996</t>
  </si>
  <si>
    <t>负责机器维修</t>
  </si>
  <si>
    <t>有2年以上工作经历</t>
  </si>
  <si>
    <t>销售经理岗位</t>
  </si>
  <si>
    <t>有2年以上销售经验</t>
  </si>
  <si>
    <t>车间主任岗位</t>
  </si>
  <si>
    <t>负责仓库保管岗位</t>
  </si>
  <si>
    <t>客服文员岗位</t>
  </si>
  <si>
    <t>办公室主任岗位</t>
  </si>
  <si>
    <t>有工作经历者优先</t>
  </si>
  <si>
    <t>辽宁省星光装饰工程有限公司</t>
  </si>
  <si>
    <t>花灯制作设计师、市场营销人员。</t>
  </si>
  <si>
    <t>全面</t>
  </si>
  <si>
    <t>李林田</t>
  </si>
  <si>
    <t>辽宁省有色地质一〇四队有限责任公司</t>
  </si>
  <si>
    <t>从事水文地质相关工作</t>
  </si>
  <si>
    <t>从事野外水文环境地质相关工作</t>
  </si>
  <si>
    <t>尹路</t>
  </si>
  <si>
    <t>0417-6272500</t>
  </si>
  <si>
    <t>从事地质相关工作</t>
  </si>
  <si>
    <t>能从事野外地质勘查工作</t>
  </si>
  <si>
    <t>辽宁盛世天都人防设备制造有限公司</t>
  </si>
  <si>
    <t>项目管理，机电专业优先。</t>
  </si>
  <si>
    <t>1.二级建造师，机电专业；2.有项目管理经验优先。</t>
  </si>
  <si>
    <t>田中成</t>
  </si>
  <si>
    <t>0417-3535824</t>
  </si>
  <si>
    <t>辽宁泰昌科技有限公司</t>
  </si>
  <si>
    <t>对接项目客户跟踪沟通</t>
  </si>
  <si>
    <t>年龄30周岁以上、有一定的沟通经验。</t>
  </si>
  <si>
    <t>13390479866</t>
  </si>
  <si>
    <t>辽宁天蔚实业有限公司</t>
  </si>
  <si>
    <t>头脑清楚，口齿清晰。</t>
  </si>
  <si>
    <t>王礼</t>
  </si>
  <si>
    <t>13940714993</t>
  </si>
  <si>
    <t>辽宁同新新材料科技有限公司</t>
  </si>
  <si>
    <t>李宝山</t>
  </si>
  <si>
    <t>13717779818</t>
  </si>
  <si>
    <t>辽宁万鑫科技材料有限公司</t>
  </si>
  <si>
    <t>从事环保，应急方面工作。</t>
  </si>
  <si>
    <t>有经验，有能力。</t>
  </si>
  <si>
    <t>商晓巍</t>
  </si>
  <si>
    <t>辽宁新发展耐火材料集团有限公司</t>
  </si>
  <si>
    <t>办公室文秘，负责材料整理及书写。</t>
  </si>
  <si>
    <t>熟练使用办公软件，有一定文笔。</t>
  </si>
  <si>
    <t>王维</t>
  </si>
  <si>
    <t>13304173003</t>
  </si>
  <si>
    <t>辽宁新洪源环保材料有限公司</t>
  </si>
  <si>
    <t>纺织工程，工艺技术管理岗位。</t>
  </si>
  <si>
    <t>1.本科及以上学历；2.性格开朗乐观，具有一定抗压能力，沟通表达能力较好。</t>
  </si>
  <si>
    <t>郑丽冬</t>
  </si>
  <si>
    <t>1.电气、电气及其自动化专业；2.设备管理岗位。</t>
  </si>
  <si>
    <t>1.本科及以上学历；2.性格开朗乐观，具有一定抗压能力，沟通表达能力较好；3.电气、电气及其自动化专业。</t>
  </si>
  <si>
    <t>机械设备工程师岗位，从事设备管理，机械、机电一体化。</t>
  </si>
  <si>
    <t>辽宁新明互感器有限公司</t>
  </si>
  <si>
    <t>组织设计人员进行产品的设计、开发和研制并针对实际情况对产品进行改进，使产品达到最佳的性能要求。</t>
  </si>
  <si>
    <t>1.组织设计、开发和研制新产品；2.对现有的产品进行改进；3.根据市场需求不断完善产品性能；4.深入生产一线，解决设计质量问题，完善设计不合理之处；5.对生产过程中出现的问题难点提出解决办法，提高生产率。</t>
  </si>
  <si>
    <t>孙平川</t>
  </si>
  <si>
    <t>0417-6819532</t>
  </si>
  <si>
    <t>辽宁鑫兴阿特彩科技有限公司</t>
  </si>
  <si>
    <t>效果图设计岗位</t>
  </si>
  <si>
    <t>会使用PS，3D，CAD。</t>
  </si>
  <si>
    <t>周先生</t>
  </si>
  <si>
    <t>0417-6612622</t>
  </si>
  <si>
    <t>辽宁远泸机械设备制造有限公司</t>
  </si>
  <si>
    <t>5年以上同岗位工作经验</t>
  </si>
  <si>
    <t>对产品机械加工、测绘、设计。</t>
  </si>
  <si>
    <t>夏天地</t>
  </si>
  <si>
    <t>辽宁中邦高新技术发展有限公司</t>
  </si>
  <si>
    <t>工人岗位</t>
  </si>
  <si>
    <t>侯</t>
  </si>
  <si>
    <t>15841789837</t>
  </si>
  <si>
    <t>辽宁中保实业有限公司</t>
  </si>
  <si>
    <t>1.根据研学课程方案现场协助实施教学；2.协助研学老师开展研学教育，指导学生参与在研学中的各类活动；3.根据领导要求，有计划的参与课程设计与备课工作。</t>
  </si>
  <si>
    <t>1.大专以上学历，男女不限，应届毕业生优先；2.思维清晰，善于表达，熟练使用办公软件；3.身体健康，吃苦耐劳，执行力强。</t>
  </si>
  <si>
    <t>邰元柱</t>
  </si>
  <si>
    <t>15141792333</t>
  </si>
  <si>
    <t>1.负责技术合同的审核登记相关工作；2.负责技术合同的草拟审核、登记管理工作；3.协调并解决技术合同登记过程中出现的其他问题。</t>
  </si>
  <si>
    <t>1.大学本科及以上学历，良好的口头沟通和书面表达能力；2.工作热情积极，为人诚信，具有良好的团队协作精神；3.较强的逻辑思维能力，善于接受新事物的能力。</t>
  </si>
  <si>
    <t>辽宁中霖供水科技有限公司</t>
  </si>
  <si>
    <t>有能力能吃苦能加班</t>
  </si>
  <si>
    <t>陈</t>
  </si>
  <si>
    <t>0417-3919666</t>
  </si>
  <si>
    <t>辽宁中盛工业建筑系统股份有限公司</t>
  </si>
  <si>
    <t>1.施工现场管理；2.施工图设计。</t>
  </si>
  <si>
    <t>有一定的工作经验</t>
  </si>
  <si>
    <t>谭力</t>
  </si>
  <si>
    <t>0417-5670066</t>
  </si>
  <si>
    <t>辽宁中兴线缆有限公司</t>
  </si>
  <si>
    <t>出纳，会计，库房管理之类工作。</t>
  </si>
  <si>
    <t>吃苦耐劳，善良。</t>
  </si>
  <si>
    <t>0417-2937895</t>
  </si>
  <si>
    <t>辽宁自贸试验区（营口片区）桔子数字科技有限公司</t>
  </si>
  <si>
    <t>1.满足运营管理的数据分析需求，为业务做支持；2.负责收集、整理所需数据，整合多渠道的业务数据；3.具有较强的数字敏感性，较为精通EXCEL软件，熟练应用函数及相关的统计分析工具。</t>
  </si>
  <si>
    <t>1.熟练使用办公软件及excle函数；2.有一定的工作经验；3.头脑灵活，思维敏捷。</t>
  </si>
  <si>
    <t>王舒</t>
  </si>
  <si>
    <t>0417-3520366</t>
  </si>
  <si>
    <t>1.听电话录音，统计所需数据；2.检查服务规范（用语，规程等）；3.违规事件的调查处理；4.主动识别、评估，检测和报告合规风险。</t>
  </si>
  <si>
    <t>1.头脑灵活，沟通能力强；2.会熟练操作办公软件。</t>
  </si>
  <si>
    <t>1.处理领导日常工作事宜；2.接受经常出差，会开车，酒量佳，学习能力强。</t>
  </si>
  <si>
    <t>1.基本要求：25-33岁，男女不限；2.工作经验：有无经验均可，思维敏捷，形象好；3.电脑：能掌握基本的office办公软件。</t>
  </si>
  <si>
    <t>1.普通话培训讲师：有培训或讲座经验，普通话标准沟通能力强；2.法务培训讲师：法务、法律相关方向的培训经验或工作。</t>
  </si>
  <si>
    <t>1.有培训工作经验；2.具备熟练操作常用办公软件的能力；3.年龄30岁以下，如有经验可适当放宽，男女不限。</t>
  </si>
  <si>
    <t>1.电话确认线上订单的信息；2.并对下单人员的还款能力进行初期审核；3.及时提醒客户还款日。</t>
  </si>
  <si>
    <t>1.基本要求：男女不限；2.工作经验：普通话较为标准即可，能操作基本的办公软件。</t>
  </si>
  <si>
    <t>1.负责桔多多商城的推广；2.宣传商城活动力度等。</t>
  </si>
  <si>
    <t>1.基本要求：男女不限，学历不限；2.工作经验：普通话较为标准即可，能操作基本的办公软件。</t>
  </si>
  <si>
    <t>1.线上催收和提醒还款；2.告知正确的还款方式。</t>
  </si>
  <si>
    <t>1.高中以上学历，40岁以下，男女不限；2.无专业要求，有无经验均可；3.有客服经验优先，口齿清楚，思维敏捷；4.能掌握基本电脑操作。</t>
  </si>
  <si>
    <t>1.在线打字或外呼电话的形式；2.处理商城客户提出的咨询、售后、投诉的问题；3.不含销售性质。</t>
  </si>
  <si>
    <t>1.中专以上学历；2.具备操作常用办公软件的能力；3.年龄30岁以下，男女不限；4.具有客服中心一线坐席工作经验优先。</t>
  </si>
  <si>
    <t>龙威（营口）建设有限公司</t>
  </si>
  <si>
    <t>项目预算管理岗位</t>
  </si>
  <si>
    <t>有五年以上工程预算管理经验</t>
  </si>
  <si>
    <t>陈金龙</t>
  </si>
  <si>
    <t>马勒发动机零部件（营口）有限公司</t>
  </si>
  <si>
    <t>技术工程师岗位</t>
  </si>
  <si>
    <t>王瑾</t>
  </si>
  <si>
    <t>0417-4895930</t>
  </si>
  <si>
    <t>耐驰尔新材料（营口）有限公司</t>
  </si>
  <si>
    <t>1.负责车间上料、出料、看机器（劳动强度低）；2.按计划完成生产任务；3.负责对本班组操作设备进行日常维护保养。</t>
  </si>
  <si>
    <t>1.年龄25-55岁；2.踏实肯干，忠诚敬业；3.从事化工生产或相关工作2年以上。</t>
  </si>
  <si>
    <t>李雪毓</t>
  </si>
  <si>
    <t>15641786821</t>
  </si>
  <si>
    <t>1.主要负责产品销售及渠道开发；2.销售金红石、锆英砂、锆英粉、四氯化锆等产品，详细信息可至官网进行了解。</t>
  </si>
  <si>
    <t>1.热衷销售行业，有制造业销售经验或大学应、往届毕业生优先考虑；2.年龄24-35岁；3.早八晚五、周末双休、法定假；4.出差按照差旅补助。</t>
  </si>
  <si>
    <t>1.协助上级做好环境、安全监督管理工作；2.对员工进行环境、安全的培训和宣传教育工作；3.环境、安全相关的文件的制定、修订和运行管理。</t>
  </si>
  <si>
    <t>1.25-40岁，专科以上学历，化学相关专业或从事过安全员岗位者优先；2.有安全证优先。</t>
  </si>
  <si>
    <t>萨固密（营口）密封系统有限公司</t>
  </si>
  <si>
    <t>负责新项目开发过程跟踪，管控和升级。</t>
  </si>
  <si>
    <t>定期汇报，满足项目达成率。</t>
  </si>
  <si>
    <t>18904178177</t>
  </si>
  <si>
    <t>上海磐鸿科技（营口）有限公司</t>
  </si>
  <si>
    <t>维护老客户、开发新客户、市场询价调研、标书制定、合同签发等。</t>
  </si>
  <si>
    <t>有过相关电子行业的工作经验</t>
  </si>
  <si>
    <t>何丽杰</t>
  </si>
  <si>
    <t>18604176684</t>
  </si>
  <si>
    <t>沈鼓集团营口透平装备有限公司</t>
  </si>
  <si>
    <t>机加工艺人才岗位</t>
  </si>
  <si>
    <t>大学本科及以上学历，工作态度认真。</t>
  </si>
  <si>
    <t>王振</t>
  </si>
  <si>
    <t>石钢京诚装备技术有限公司</t>
  </si>
  <si>
    <t>技术员、工程师岗位。</t>
  </si>
  <si>
    <t>0417-3257608</t>
  </si>
  <si>
    <t>机械设备点检维修、维护岗位。</t>
  </si>
  <si>
    <t>中专以上学历</t>
  </si>
  <si>
    <t>新程（辽宁）电力电容器科技有限公司</t>
  </si>
  <si>
    <t>负责产品的设计和研发工作</t>
  </si>
  <si>
    <t>全日制本科学历，机械自动化相关专业，年龄35周岁以下。</t>
  </si>
  <si>
    <t>吕女士</t>
  </si>
  <si>
    <t>0417-7050082</t>
  </si>
  <si>
    <t>新东北电气集团超高压有限公司</t>
  </si>
  <si>
    <t>负责编制产品检验计划、检验规程、产品合格证明书及检验记录样本等质量控制、管理文件资料。负责对所分管产品的技术服务、负责确认产品合格、审核产品证明书（出厂试验报告）并对工作的正确性负责。负责质量问题的收集和信息反馈。</t>
  </si>
  <si>
    <t>1.统招本科及以上学历；2.电气类/机械类相关专业优先，熟练掌握电气元件图、零部件三视图、OFFICE办公软件；3.具有良好的学习、沟通能力，思维活跃，可接受节假日临时加班工作；1.有责任心，具有很强的组织和协调能力。</t>
  </si>
  <si>
    <t>周妍</t>
  </si>
  <si>
    <t>0417-6819018</t>
  </si>
  <si>
    <t>1.对所主管的产品的技术和质量负责，解决工艺技术问题；2.将技术资料进行登记归档，如设计通知单，不合格品通知单，工程档案等；3.对分厂生产中所需的工装、工位器具提出设计委托、复制或绘图自制；4.监督检查工艺纪律执行情况；5.对技术质量信息及时反馈、传递。</t>
  </si>
  <si>
    <t>1.掌握电气、机械、绝缘、高压开关等相关专业的基础理论知识，了解产品结构，大专及以上学历；2.有较强的指导、组织、协调分厂技术管理及质量体系运行的能力；3.具有领导的才能和创新意识，能胜任分厂技术管理工作的需要；4.具有较强的语言表达、沟通协调能力。</t>
  </si>
  <si>
    <t>营创三征（营口）精细化工有限公司</t>
  </si>
  <si>
    <t>1.掌握相关设备的性能及使用；2.各区域电气设备运行状态；3.解决技术改造、设备修理中的技术问题。</t>
  </si>
  <si>
    <t>1.电气工程及其自动化、机电一体化，电子工程等相关专业；2.吃苦耐劳，踏实肯干，团结合作，有电工/仪表上岗证。</t>
  </si>
  <si>
    <t>李盼</t>
  </si>
  <si>
    <t>18241749254</t>
  </si>
  <si>
    <t>1.执行公司设备管理制度，掌握设备分布情况，做好固定资设备台帐；2.负责向供应部门提出设备备件采购计划；3.为车间有关员工进行设备操作及管理学习提供资料。</t>
  </si>
  <si>
    <t>1.本科以上学历，男性；2.过程装备与控制工程、化工机械等相关专业。</t>
  </si>
  <si>
    <t>1.设定工艺指标，根据车间工艺设定上下报警限，并及时监督查看；2.完善车间工艺标识，并进行监督检查；3.组织车间有关员工进行工艺操作及管理学习，提高员工的操作技能。</t>
  </si>
  <si>
    <t>1.本科及以上学历，男性；2.化学工程与工艺等相关专业。</t>
  </si>
  <si>
    <t>营口阿部配线有限公司</t>
  </si>
  <si>
    <t>1.完成公司下达的国内销售任务，做好经销商和客户的维护工作；2.管理国内销售团队，负责国内销售的经营和策划工作。</t>
  </si>
  <si>
    <t>具备汽车行业销售经验</t>
  </si>
  <si>
    <t>刘承勇</t>
  </si>
  <si>
    <t>0417-4823008</t>
  </si>
  <si>
    <t>1.对公司整个供给链的运作负责；2.设计并改善公司物流、供给链系统，制定并完善切实可行的采购、仓储、配送等。</t>
  </si>
  <si>
    <t>1.统招本科以上学历，管理类、物流类、供给链类相关专业优先；2.5年以上供给链相关领域工作，有外资企业供给链管理工作经历者优先。</t>
  </si>
  <si>
    <t>营口埃斯威特阀门有限公司</t>
  </si>
  <si>
    <t>能独立操作并配合完成生产任务及要求</t>
  </si>
  <si>
    <t>贺杨</t>
  </si>
  <si>
    <t>13840164252</t>
  </si>
  <si>
    <t>吃苦耐劳，适应倒班。</t>
  </si>
  <si>
    <t>能独立操作并配合完成质检任务及要求</t>
  </si>
  <si>
    <t>能配合完成生产任务及要求</t>
  </si>
  <si>
    <t>有过拉伸、硬度检验经验优先。</t>
  </si>
  <si>
    <t>有钳工经验优先，吃苦耐劳。</t>
  </si>
  <si>
    <t>会看图纸，有相关经验。</t>
  </si>
  <si>
    <t>能独立操作编程</t>
  </si>
  <si>
    <t>会编程，有相关工作经验。</t>
  </si>
  <si>
    <t>能够配合完成公司生产要求</t>
  </si>
  <si>
    <t>有相关工作经验，机械类专业毕业。</t>
  </si>
  <si>
    <t>机械制造类相关专业，会CAD。</t>
  </si>
  <si>
    <t>熟悉CAD，懂机械加工。</t>
  </si>
  <si>
    <t>营口宝达体育用品制造有限公司</t>
  </si>
  <si>
    <t>销售业务员若干名，适应于出差，具备较强的市场分析和营销、推广能力，要有良好的人际沟通，有较强的事业心，有销售经验者有限。</t>
  </si>
  <si>
    <t>有销售经验优先考虑</t>
  </si>
  <si>
    <t>胜男</t>
  </si>
  <si>
    <t>13130550277</t>
  </si>
  <si>
    <t>营口宝隆实业有限公司</t>
  </si>
  <si>
    <t>会计岗位</t>
  </si>
  <si>
    <t>有三年以上工作经验并且工作经验丰富</t>
  </si>
  <si>
    <t>现金会计岗位</t>
  </si>
  <si>
    <t>从事现金会计工作</t>
  </si>
  <si>
    <t>营口宝唯管业发展有限公司</t>
  </si>
  <si>
    <t>市场业务员岗位</t>
  </si>
  <si>
    <t>1.有一定的销售工作经验或做过市场营销策划；2.能出差，协调区域内客户跟公司的双边关系；3.具备英语能力优先；4.能吃苦耐劳，有一定的市场适应能力，有创业精神。</t>
  </si>
  <si>
    <t>祝凤</t>
  </si>
  <si>
    <t>营口北魁生态酿酒有限公司</t>
  </si>
  <si>
    <t>负责企业产品销售的管理、策划、市场调研、上下游供应商合作。</t>
  </si>
  <si>
    <t>具有相关的行业从业经验，对白酒行业销售有一定的了解。</t>
  </si>
  <si>
    <t>孙美玉</t>
  </si>
  <si>
    <t>营口博田材料科技有限公司</t>
  </si>
  <si>
    <t>要求熟练掌握水电焊技术，男性50周岁以下。</t>
  </si>
  <si>
    <t>朱旭</t>
  </si>
  <si>
    <t>18840755354</t>
  </si>
  <si>
    <t>营口渤海机械设备制造有限公司</t>
  </si>
  <si>
    <t>管理岗位</t>
  </si>
  <si>
    <t>18240250985</t>
  </si>
  <si>
    <t>营口渤海米业有限公司</t>
  </si>
  <si>
    <t>原材料及产品检验岗位</t>
  </si>
  <si>
    <t>农产品检验相关工作经验</t>
  </si>
  <si>
    <t>18741706619</t>
  </si>
  <si>
    <t>营口昌德化工有限公司</t>
  </si>
  <si>
    <t>化工岗位</t>
  </si>
  <si>
    <t>沈希浩</t>
  </si>
  <si>
    <t>13940741208</t>
  </si>
  <si>
    <t>营口晨光植物提取设备有限公司</t>
  </si>
  <si>
    <t>负责生产设备制作</t>
  </si>
  <si>
    <t>王楠</t>
  </si>
  <si>
    <t>13306845719</t>
  </si>
  <si>
    <t>主要负责生产设备制作</t>
  </si>
  <si>
    <t>1.有铆焊、氩弧焊、手把焊、车床、数控操作相关经验；2.懂机械图纸优先，能适应项目出差；3.铆焊、机加、数控等专业，中专以上学历。</t>
  </si>
  <si>
    <t>主要负责项目现场的进度、安全等相关管理工作。</t>
  </si>
  <si>
    <t>1.了解CAD软件、掌握材料知识，熟悉机械和材料加工工艺；有化工、油脂、工程设备现场管理经验；2.专科及以上学历；过程控制、石化及通用机械类、工程管理等相关专业。</t>
  </si>
  <si>
    <t>主要从事设备研发、改进及设计。</t>
  </si>
  <si>
    <t>1.掌握solidworks、CAD使用，熟悉机械制图规范标准；熟悉金属材料、机械加工工艺、材料及工程力学；2.独立的功能结构设计、材料及计算、方案及预算能力。</t>
  </si>
  <si>
    <t>营口成业制成机械加工制造有限责任公司</t>
  </si>
  <si>
    <t>熟悉机械加工相关</t>
  </si>
  <si>
    <t>许婧一</t>
  </si>
  <si>
    <t>0417-6881188</t>
  </si>
  <si>
    <t>营口诚源机械设备有限公司</t>
  </si>
  <si>
    <t>项目的机械设计，加工图纸、工艺、BOM表汇总工作。</t>
  </si>
  <si>
    <t>大本及以上学历，机械设计及自动化相关专业，3年以上工作经验，具备整体方案设计能力，熟识、了解机械制造行业的材料使用，以及机械基本的动作原理和性能以及作用。</t>
  </si>
  <si>
    <t>李芳</t>
  </si>
  <si>
    <t>0417-4892155</t>
  </si>
  <si>
    <t>营口城亮管业有限公司</t>
  </si>
  <si>
    <t>成熟工人岗位</t>
  </si>
  <si>
    <t>13904049330</t>
  </si>
  <si>
    <t>营口创辉新型建材有限公司</t>
  </si>
  <si>
    <t>电工岗位</t>
  </si>
  <si>
    <t>45岁以下，如加班提供住宿。</t>
  </si>
  <si>
    <t>张琳</t>
  </si>
  <si>
    <t>0417-3256012</t>
  </si>
  <si>
    <t>营口创兴科技有限公司</t>
  </si>
  <si>
    <t>车间工人岗位</t>
  </si>
  <si>
    <t>杨洪雨</t>
  </si>
  <si>
    <t>18241711265</t>
  </si>
  <si>
    <t>营口大川通用机械制造有限公司</t>
  </si>
  <si>
    <t>工业岗位</t>
  </si>
  <si>
    <t>对工作认真负责</t>
  </si>
  <si>
    <t>万芙</t>
  </si>
  <si>
    <t>15940716677</t>
  </si>
  <si>
    <t>营口大红食品有限公司</t>
  </si>
  <si>
    <t>负责流水线生产工作</t>
  </si>
  <si>
    <t>19975977555</t>
  </si>
  <si>
    <t>营口德华食品有限公司</t>
  </si>
  <si>
    <t>女，18-53岁，4000-4500元，五险，通勤，包吃住。</t>
  </si>
  <si>
    <t>身体健康，早7-晚7两班倒。</t>
  </si>
  <si>
    <t>0417-3527889</t>
  </si>
  <si>
    <t>男，18-55岁，4500-5500元，五险，通勤，供吃住。</t>
  </si>
  <si>
    <t>身体健康，早7-晚7，两班倒。</t>
  </si>
  <si>
    <t>女，35-56岁，3000元，通勤接送，免费食宿。摘菜，洗菜，蒸饭，收拾卫生。</t>
  </si>
  <si>
    <t>女，30-40岁，五险，2700元，办公室文职。</t>
  </si>
  <si>
    <t>掌握简单电脑技术</t>
  </si>
  <si>
    <t>男，30-45岁，5000元，早7-晚7，五险，长白，变电所，高压证。</t>
  </si>
  <si>
    <t>有高压电工经验</t>
  </si>
  <si>
    <t>女，20-45岁，2700-3500元，五险，接听电话，派车送货。通勤接送，免费午餐。</t>
  </si>
  <si>
    <t>口齿清晰，掌握简单计算机技术。</t>
  </si>
  <si>
    <t>营口德瑞化工有限公司</t>
  </si>
  <si>
    <t>熟练操作电脑</t>
  </si>
  <si>
    <t>能熟练操作电脑</t>
  </si>
  <si>
    <t>李筱秀</t>
  </si>
  <si>
    <t>15840787668</t>
  </si>
  <si>
    <t>营口德盛碳素有限公司</t>
  </si>
  <si>
    <t>懂设备有上进心</t>
  </si>
  <si>
    <t>刘潇月</t>
  </si>
  <si>
    <t>0417-5273148</t>
  </si>
  <si>
    <t>营口德源碳素有限公司</t>
  </si>
  <si>
    <t>设备管理员岗位</t>
  </si>
  <si>
    <t>生产设备管理维护检修</t>
  </si>
  <si>
    <t>商畅</t>
  </si>
  <si>
    <t>0417-5271291</t>
  </si>
  <si>
    <t>营口东成实业有限公司</t>
  </si>
  <si>
    <t>吕文秀</t>
  </si>
  <si>
    <t>0417-5295557</t>
  </si>
  <si>
    <t>营口东盛实业有限公司</t>
  </si>
  <si>
    <t>完成公司下达的招聘任务</t>
  </si>
  <si>
    <t>竞品公司相关岗位三年以上工作经验</t>
  </si>
  <si>
    <t>营口都市绿洲生态农业有限公司</t>
  </si>
  <si>
    <t>勤快，眼里有活。</t>
  </si>
  <si>
    <t>能干活最好是女士</t>
  </si>
  <si>
    <t>张洪林</t>
  </si>
  <si>
    <t>13941774846</t>
  </si>
  <si>
    <t>营口锻压机床有限责任公司</t>
  </si>
  <si>
    <t>机械设计制造及自动化岗位</t>
  </si>
  <si>
    <t>从事相关专业五年以上</t>
  </si>
  <si>
    <t>冯家波</t>
  </si>
  <si>
    <t>0417-3842088</t>
  </si>
  <si>
    <t>营口丰华耐火材料有限公司</t>
  </si>
  <si>
    <t>技术工岗位</t>
  </si>
  <si>
    <t>有专业技术工证件</t>
  </si>
  <si>
    <t>18904178706</t>
  </si>
  <si>
    <t>营口锋源耐火材料有限公司</t>
  </si>
  <si>
    <t>王丽曼</t>
  </si>
  <si>
    <t>15204179546</t>
  </si>
  <si>
    <t>营口孚拉瑞斯塑料防腐设备有限公司</t>
  </si>
  <si>
    <t>原材料、备品备件保管工作。</t>
  </si>
  <si>
    <t>熟练操作办公软件，有1年以上相关工作经验。</t>
  </si>
  <si>
    <t>张薇</t>
  </si>
  <si>
    <t>0417-5897783</t>
  </si>
  <si>
    <t>营口复兴桶业有限责任公司</t>
  </si>
  <si>
    <t>负责钢桶的装卸工作</t>
  </si>
  <si>
    <t>干活认真细致，责任心强。</t>
  </si>
  <si>
    <t>沈彧</t>
  </si>
  <si>
    <t>13390478888</t>
  </si>
  <si>
    <t>负责单位的现金账、开发票、工人工资核算、单位社保及银行业务。</t>
  </si>
  <si>
    <t>有责任心、干活细致认真、有丰富的工作经验。</t>
  </si>
  <si>
    <t>主要负责对接政府部门、高新技术企业的资料填报及车辆档案管理。</t>
  </si>
  <si>
    <t>有积极的工作态度、性格开朗、勤奋好学、有热情。</t>
  </si>
  <si>
    <t>负责辅助机器制造钢桶</t>
  </si>
  <si>
    <t>吃苦耐劳、有积极地工作态度。</t>
  </si>
  <si>
    <t>营口富宏耐材制造有限公司</t>
  </si>
  <si>
    <t>崔雪婷</t>
  </si>
  <si>
    <t>0417-5226955</t>
  </si>
  <si>
    <t>营口富山线缆制造有限公司</t>
  </si>
  <si>
    <t>销售业务经理岗位</t>
  </si>
  <si>
    <t>具备市场营销经验优先</t>
  </si>
  <si>
    <t>董明月</t>
  </si>
  <si>
    <t>18241709335</t>
  </si>
  <si>
    <t>营口富斯德塑料有限公司</t>
  </si>
  <si>
    <t>熟练掌握并认真贯彻执行国家的HSE生产方针、政策、法令、法规、指示，负责公司HSE管理体系的实施，使得企业经营生产与国家相关政策相符合。</t>
  </si>
  <si>
    <t>1.具有企业管理、人力资与智能管理、HSE等相关知识；2.三年以上企业办公室、人力资源、HSE体系管理工作经验。</t>
  </si>
  <si>
    <t>朱国庆</t>
  </si>
  <si>
    <t>营口港华燃气有限公司</t>
  </si>
  <si>
    <t>1、协助主管完成日常的安全管理工作；2、负责部门企业文化推广、协调工作；3、负责设备设施检测及档案管理工作；4、部门安排的其他工作。</t>
  </si>
  <si>
    <t>1.燃气、电气相关专业，3年以上相关工作经验；2.有C1以上驾驶证并能熟练驾驶手动挡车辆；3.有电工证并能独立完成电气维护相关作业；4.熟练使用办公软件。</t>
  </si>
  <si>
    <t>0417-6160022</t>
  </si>
  <si>
    <t>营口高科合成耐火材料有限公司</t>
  </si>
  <si>
    <t>从事拔壳工作</t>
  </si>
  <si>
    <t>刘林</t>
  </si>
  <si>
    <t>13009314663</t>
  </si>
  <si>
    <t>表工岗位</t>
  </si>
  <si>
    <t>炉工岗位</t>
  </si>
  <si>
    <t>选品岗位</t>
  </si>
  <si>
    <t>营口冠华机床有限公司</t>
  </si>
  <si>
    <t>计划员岗位</t>
  </si>
  <si>
    <t>杨志云</t>
  </si>
  <si>
    <t>营口光明木业有限公司</t>
  </si>
  <si>
    <t>具有一定销售经验者优先</t>
  </si>
  <si>
    <t>有较好沟通能力</t>
  </si>
  <si>
    <t>刘鹏</t>
  </si>
  <si>
    <t>13941733846</t>
  </si>
  <si>
    <t>营口广泰电子设备有限公司</t>
  </si>
  <si>
    <t>职位描述：1.负责研发产品的硬件器件选型、原理图设计、PCB设计、BOM制作、功能验证及电路调试；2.负责编写单片机底层程序开发；3.负责开发输出文件的编写；4.负责产品样机调试安装，为其它部门提供技术支持，解决产品问题。</t>
  </si>
  <si>
    <t>赵姝</t>
  </si>
  <si>
    <t>0417-4816811</t>
  </si>
  <si>
    <t>营口海纳食品有限公司</t>
  </si>
  <si>
    <t>24小时倒班门卫岗位</t>
  </si>
  <si>
    <t>50以内，3班串休。</t>
  </si>
  <si>
    <t>郑广洲</t>
  </si>
  <si>
    <t>0417-3539598</t>
  </si>
  <si>
    <t>营口禾丰源米业有限公司</t>
  </si>
  <si>
    <t>财务管理岗位</t>
  </si>
  <si>
    <t>对粮食行业有情怀</t>
  </si>
  <si>
    <t>韩辉</t>
  </si>
  <si>
    <t>营口合众教育科技有限公司</t>
  </si>
  <si>
    <t>销售主管，负责公司全面及区域的销售管理，管控工作。</t>
  </si>
  <si>
    <t>1.有一定的销售工作经验或做过市场营销策划；2.能出差，协调区域内客户跟公司的双边关系；3.医学院校毕业优先。</t>
  </si>
  <si>
    <t>吕桂霞</t>
  </si>
  <si>
    <t>营口和泉耐火材料有限公司</t>
  </si>
  <si>
    <t>45岁以下，身体状况良好。</t>
  </si>
  <si>
    <t>白雪</t>
  </si>
  <si>
    <t>18741703577</t>
  </si>
  <si>
    <t>营口恒基科技有限公司</t>
  </si>
  <si>
    <t>45岁以上</t>
  </si>
  <si>
    <t>赵家英</t>
  </si>
  <si>
    <t>18940706888</t>
  </si>
  <si>
    <t>营口恒洋新能源化工有限公司</t>
  </si>
  <si>
    <t>在罐区掰阀门，接管线。</t>
  </si>
  <si>
    <t>关鉴平</t>
  </si>
  <si>
    <t>18241754999</t>
  </si>
  <si>
    <t>营口宏林矿产品有限公司</t>
  </si>
  <si>
    <t>掌握电脑技术</t>
  </si>
  <si>
    <t>胡</t>
  </si>
  <si>
    <t>13704175455</t>
  </si>
  <si>
    <t>营口宏翔服饰有限公司</t>
  </si>
  <si>
    <t>负责检查服装质量工作</t>
  </si>
  <si>
    <t>完成本职工作</t>
  </si>
  <si>
    <t>吴东杰</t>
  </si>
  <si>
    <t>15504171515</t>
  </si>
  <si>
    <t>营口宏兴科技有限公司</t>
  </si>
  <si>
    <t>负责售前考察及商务、售后问题解决。</t>
  </si>
  <si>
    <t>售后管理工程师，熟悉窑炉砌筑，冶炼环境和耐火材料使用问题分析能力强。</t>
  </si>
  <si>
    <t>张雷远</t>
  </si>
  <si>
    <t>0417-5926999</t>
  </si>
  <si>
    <t>营口洪亮机械发展有限公司</t>
  </si>
  <si>
    <t>厂里锅炉燃烧工作</t>
  </si>
  <si>
    <t>工资能力强，50岁以下。</t>
  </si>
  <si>
    <t>管</t>
  </si>
  <si>
    <t>0417-3893099</t>
  </si>
  <si>
    <t>营口鸿谊牧业有限公司</t>
  </si>
  <si>
    <t>0417-2206591</t>
  </si>
  <si>
    <t>营口华峰动力发展股份有限公司</t>
  </si>
  <si>
    <t>具有团队精神和个人修养，能接受住宿的人员。</t>
  </si>
  <si>
    <t>年龄在25-45之间，有经验工作的优先。</t>
  </si>
  <si>
    <t>郑振清</t>
  </si>
  <si>
    <t>0417-6553857</t>
  </si>
  <si>
    <t>有团队责任感，吃苦耐劳，能接受加班的。</t>
  </si>
  <si>
    <t>有相关工作者优先，年龄在25-40岁之间。</t>
  </si>
  <si>
    <t>营口华利达兴科技有限公司</t>
  </si>
  <si>
    <t>负责接听中国移动客户来电，进行答疑、查询及办理相关移动业务。</t>
  </si>
  <si>
    <t>熟练电脑基础操作、普通话标准。</t>
  </si>
  <si>
    <t>张俊慧</t>
  </si>
  <si>
    <t>0417-6243910</t>
  </si>
  <si>
    <t>营口华联制衣有限责任公司</t>
  </si>
  <si>
    <t>负责服装加工工作</t>
  </si>
  <si>
    <t>燕娜</t>
  </si>
  <si>
    <t>15904177300</t>
  </si>
  <si>
    <t>营口华通举升机设备有限公司</t>
  </si>
  <si>
    <t>从事钻眼工作</t>
  </si>
  <si>
    <t>张璐</t>
  </si>
  <si>
    <t>0417-4890991</t>
  </si>
  <si>
    <t>营口汇丰工程机械制造有限公司</t>
  </si>
  <si>
    <t>1.完成产线生产任务；完成岗位设备的维护监管；2.参与产品质量改善。</t>
  </si>
  <si>
    <t>机械类专业或有相关工作经验者优先录用</t>
  </si>
  <si>
    <t>胡策</t>
  </si>
  <si>
    <t>13704170262</t>
  </si>
  <si>
    <t>营口嘉禾气体有限公司</t>
  </si>
  <si>
    <t>1.绘制产品装配图及制作零部件；2.对图纸进行分类管理，测绘备件、修改图纸并确认与会签；3.验收、调试新设备，解决安装过程中存在的问题。</t>
  </si>
  <si>
    <t>1.熟悉产品的制造工艺、加工工艺；2.熟悉机械部件的设计；3.熟练应用Pro/E、UG、AutoCAD等应用软件。</t>
  </si>
  <si>
    <t>于娟</t>
  </si>
  <si>
    <t>0417-4829411</t>
  </si>
  <si>
    <t>营口嘉和耐火材料有限公司</t>
  </si>
  <si>
    <t>杨俏</t>
  </si>
  <si>
    <t>13694178612</t>
  </si>
  <si>
    <t>营口节源水处理有限公司</t>
  </si>
  <si>
    <t>45岁以下，热爱工作，有责任心。</t>
  </si>
  <si>
    <t>营口金辰机械股份有限公司</t>
  </si>
  <si>
    <t>岗位要求：1.本科以上机电相关专业，熟悉CAD/solidworks/pro-e等绘图软件；2.对光伏、非标行业感兴趣。</t>
  </si>
  <si>
    <t>0417-6682361</t>
  </si>
  <si>
    <t>营口金辰自动化有限公司</t>
  </si>
  <si>
    <t>1.自动化设备PLC及人机界面程式撰写：三菱Q系列，FX系列及其伺服系统，通信模块熟练；2.能够进行PLC及电气设备的选型及调试，具备控制线路的设计、评价能力；3.自动化设备装机测试，工业配线；4.工作进度掌控，技术文件制作；5.有项目独立执行经验。</t>
  </si>
  <si>
    <t>1.20-45岁，大专及以上；2.机械电子、自动化控制专业(PLC)或相关专业毕业，2年以上工作经验；3.能够独立设计、编写、调试程序、可适应国内外短期出差；4.具有团队协作精神。</t>
  </si>
  <si>
    <t>秦艳</t>
  </si>
  <si>
    <t>1.45周岁以下；2.能适应经常出差；3.试用期在营口工作，正式录用以后在沈阳或苏州工作。</t>
  </si>
  <si>
    <t>1.必须能够独立进行方案及原理结构设计，具有4年以上的设计工作经验；2.擅长自动化行业的优先选择；3.沟通表达能力力强。</t>
  </si>
  <si>
    <t>营口金地球水泥有限公司</t>
  </si>
  <si>
    <t>厨师岗位</t>
  </si>
  <si>
    <t>15841712288</t>
  </si>
  <si>
    <t>营口金鼎模板制造有限公司</t>
  </si>
  <si>
    <t>铸造工岗位</t>
  </si>
  <si>
    <t>45岁以下</t>
  </si>
  <si>
    <t>邵艳丹</t>
  </si>
  <si>
    <t>18904170585</t>
  </si>
  <si>
    <t>营口金和机电设备有限公司</t>
  </si>
  <si>
    <t>机械设备电力维修岗位</t>
  </si>
  <si>
    <t>相关工作经验5年以上，熟悉机械设备，盖州本地优先。50岁以下。</t>
  </si>
  <si>
    <t>张懿瀛</t>
  </si>
  <si>
    <t>15541723208</t>
  </si>
  <si>
    <t>营口金泓源镁铝陶瓷有限公司</t>
  </si>
  <si>
    <t>发展查勘机器，关注生产情况。</t>
  </si>
  <si>
    <t>认真负责，勤劳肯干。</t>
  </si>
  <si>
    <t>崔兰芳</t>
  </si>
  <si>
    <t>13904972772</t>
  </si>
  <si>
    <t>营口金瑞泰化工股份有限公司</t>
  </si>
  <si>
    <t>有销售经验，管理能力，市场开拓。</t>
  </si>
  <si>
    <t>王学智</t>
  </si>
  <si>
    <t>营口金盛安耐火材料有限公司</t>
  </si>
  <si>
    <t>口齿伶俐，头脑清晰。</t>
  </si>
  <si>
    <t>张峰</t>
  </si>
  <si>
    <t>18304179588</t>
  </si>
  <si>
    <t>营口金狮特耐有限公司</t>
  </si>
  <si>
    <t>生产管理岗位</t>
  </si>
  <si>
    <t>有五年以上管理经验</t>
  </si>
  <si>
    <t>林昱彤</t>
  </si>
  <si>
    <t>18341783633</t>
  </si>
  <si>
    <t>营口金煜耐火材料有限公司</t>
  </si>
  <si>
    <t>负责电熔生产</t>
  </si>
  <si>
    <t>能够独立完成岗位工作</t>
  </si>
  <si>
    <t>赵佳</t>
  </si>
  <si>
    <t>15941717845</t>
  </si>
  <si>
    <t>营口锦豪农贸有限公司</t>
  </si>
  <si>
    <t>负责外勤跑单，推销。</t>
  </si>
  <si>
    <t>有能力，聪明，能者多劳。</t>
  </si>
  <si>
    <t>程芳媛</t>
  </si>
  <si>
    <t>15724476668</t>
  </si>
  <si>
    <t>营口经济技术开发区华源热力供暖有限公司</t>
  </si>
  <si>
    <t>王振宇</t>
  </si>
  <si>
    <t>04176681656</t>
  </si>
  <si>
    <t>营口巨成教学科技开发有限公司</t>
  </si>
  <si>
    <t>负责产品的组装和调试工作</t>
  </si>
  <si>
    <t>有钳工基础</t>
  </si>
  <si>
    <t>汤博文</t>
  </si>
  <si>
    <t>0417-6657999</t>
  </si>
  <si>
    <t>1.根据项目需求，对公司产品外观、人体模型外观等相关产品进行三维造型设计并建模渲染出效果图；2.实习期通过后能够独立完成三维设计工作；3.能够及时完成部门或配合其它部门需要完成的其它工作。</t>
  </si>
  <si>
    <t>1.具备人物建模、工业产品建模等专业知识，具有良好的美学基础，具有较强的艺术感觉和创造性思维；2.基本掌握ZBrush、3DMAX、Maya、Rhino、PS、AI等建模渲染软件。</t>
  </si>
  <si>
    <t>1.负责硬件产品设计、关键零组件评估选型、原理图绘制；2.负责硬件指标设计验证、功能参数验证、接口规范验证、整机性能验证；3.负责产品成本性能分析及成本优化改善；4.参与产品可量产性评估优化及导入工作﹐配合工厂进行生产；5.负责硬件设计及测试文档的编写。</t>
  </si>
  <si>
    <t>1.熟练运用各种设计工具，熟悉单片机，熟悉常用接口的电路原理和通讯编程，精通C语言；2.能熟练使用万用表、电烙铁、示波器等工具，能焊接电路板。</t>
  </si>
  <si>
    <t>营口军创创新创业孵化管理有限公司</t>
  </si>
  <si>
    <t>有较好的沟通能力</t>
  </si>
  <si>
    <t>孙迅</t>
  </si>
  <si>
    <t>13354170566</t>
  </si>
  <si>
    <t>营口科林膜技术工程服务有限公司</t>
  </si>
  <si>
    <t>专业人员岗位</t>
  </si>
  <si>
    <t>营口科威新材料科技有限公司</t>
  </si>
  <si>
    <t>具备电脑技术</t>
  </si>
  <si>
    <t>刘红杰</t>
  </si>
  <si>
    <t>0417-3905557</t>
  </si>
  <si>
    <t>营口蓝天管件有限公司</t>
  </si>
  <si>
    <t>业务员岗位</t>
  </si>
  <si>
    <t>1.具备一定的英语能力；2.具有团队协作能力。</t>
  </si>
  <si>
    <t>营口老羊头清真食品有限公司</t>
  </si>
  <si>
    <t>应长期驻外，会开车，会电脑常规操作。</t>
  </si>
  <si>
    <t>男性，2年以上库房管理经验。</t>
  </si>
  <si>
    <t>钱德智</t>
  </si>
  <si>
    <t>15840779724</t>
  </si>
  <si>
    <t>驻外销售，出差全国城市，男女不限。</t>
  </si>
  <si>
    <t>1-3年以上销售类经验，接受长期出差，地推销售。</t>
  </si>
  <si>
    <t>营口雷法耐火材料有限公司</t>
  </si>
  <si>
    <t>负责自动化设备维修、配合自动化开发改造项目。</t>
  </si>
  <si>
    <t>机械设备方面的基础知识、家在营口或周边地区优先、能够进行英语沟通者优先。</t>
  </si>
  <si>
    <t>姜苏恩</t>
  </si>
  <si>
    <t>0417-5944637</t>
  </si>
  <si>
    <t>营口辽滨精细化工有限公司</t>
  </si>
  <si>
    <t>网站维护、推广、整理销售资料，熟练使用办公软件（PPT、word、Excel、修图软件）、会写文案。</t>
  </si>
  <si>
    <t>学习能力强，沟通能力强，有团队意识，能积极完成领导交给的任务。</t>
  </si>
  <si>
    <t>罗倩</t>
  </si>
  <si>
    <t>15940702657</t>
  </si>
  <si>
    <t>上12小时休24小时，五险+免费午餐。</t>
  </si>
  <si>
    <t>吃苦耐劳，勤劳能干，有团队意识。</t>
  </si>
  <si>
    <t>营口辽河米业有限公司</t>
  </si>
  <si>
    <t>产品质量检验岗位</t>
  </si>
  <si>
    <t>大专以上学历，农产品检验相关工作经验优先。</t>
  </si>
  <si>
    <t>营口辽江新型建筑材料有限公司</t>
  </si>
  <si>
    <t>会计证，有经验优先。</t>
  </si>
  <si>
    <t>0417-3896377</t>
  </si>
  <si>
    <t>营口隆胜实业有限公司</t>
  </si>
  <si>
    <t>开发国际市场岗位</t>
  </si>
  <si>
    <t>能带领团队开发新市场</t>
  </si>
  <si>
    <t>朱明芳</t>
  </si>
  <si>
    <t>0414-4853888</t>
  </si>
  <si>
    <t>营口暖万佳科技开发有限公司</t>
  </si>
  <si>
    <t>有事业心，工作能力较强，能加班。</t>
  </si>
  <si>
    <t>门传潭</t>
  </si>
  <si>
    <t>0417-7643555</t>
  </si>
  <si>
    <t>营口品瑞合成耐火材料有限公司</t>
  </si>
  <si>
    <t>代忠伟</t>
  </si>
  <si>
    <t>13841729904</t>
  </si>
  <si>
    <t>营口乔林服装有限公司</t>
  </si>
  <si>
    <t>从事铺布、打号工作。</t>
  </si>
  <si>
    <t>徐秀艳</t>
  </si>
  <si>
    <t>15941713468</t>
  </si>
  <si>
    <t>服装机台辅助工岗位</t>
  </si>
  <si>
    <t>年龄在55岁以下，成手案板工。</t>
  </si>
  <si>
    <t>熟练机台工岗位</t>
  </si>
  <si>
    <t>熟练操作机台</t>
  </si>
  <si>
    <t>营口庆源铁塔有限公司</t>
  </si>
  <si>
    <t>主管车间工作</t>
  </si>
  <si>
    <t>45岁以下，有责任心。</t>
  </si>
  <si>
    <t>肖波</t>
  </si>
  <si>
    <t>15009871833</t>
  </si>
  <si>
    <t>营口全顺佳明耐火材料有限公司</t>
  </si>
  <si>
    <t>从事机械制图、机械维修工作。</t>
  </si>
  <si>
    <t>能独立操作各种机械设备及维修，能独立电脑制图。</t>
  </si>
  <si>
    <t>翟松南</t>
  </si>
  <si>
    <t>13940749872</t>
  </si>
  <si>
    <t>营口仁威矿产有限公司</t>
  </si>
  <si>
    <t>要求有责任心，爱岗敬业。</t>
  </si>
  <si>
    <t>孙国仁</t>
  </si>
  <si>
    <t>13940773922</t>
  </si>
  <si>
    <t>保洁岗位</t>
  </si>
  <si>
    <t>要求有责任心，身体健康。</t>
  </si>
  <si>
    <t>营口日晟营津合纤有限公司</t>
  </si>
  <si>
    <t>市场销售岗位</t>
  </si>
  <si>
    <t>具有市场开拓能力</t>
  </si>
  <si>
    <t>马驰</t>
  </si>
  <si>
    <t>15940707471</t>
  </si>
  <si>
    <t>营口瑞丰粉体设备有限公司</t>
  </si>
  <si>
    <t>1.负责新设备的现场安装、调试、评估、验收；2.核实材料清单，实时跟进现场安装进度并保证施工质量。</t>
  </si>
  <si>
    <t>机电、机械相关专业，熟悉机械原理，液压原理，从事过维修或者调试相关工作经验。</t>
  </si>
  <si>
    <t>田磊</t>
  </si>
  <si>
    <t>18041742124</t>
  </si>
  <si>
    <t>熟悉PLC编程，变频器调试。</t>
  </si>
  <si>
    <t>1.熟悉机械装置电气设备、电气系统基本原理，对高低压电气故障有一定处理经验；2.有电机维护维修经验，有团队协作精神；3.有过机械设备电气系统安装、调试、维护检修经验优先。</t>
  </si>
  <si>
    <t>营口润达新材料有限公司</t>
  </si>
  <si>
    <t>组织备好生产使用原材料，投料生产，管理好车间的物料，掌握好产品生产过程工艺，生产出高质量产品，杜绝浪费，降低损耗</t>
  </si>
  <si>
    <t>1.高分子化学、有机化学、精细化学等相关专业，本科以上学历；2.三年以上树脂行业相关经验。</t>
  </si>
  <si>
    <t>营口萨帕柯车用电子有限公司</t>
  </si>
  <si>
    <t>负责车间模具的制作、更换。</t>
  </si>
  <si>
    <t>要求：机械制造及其自动化专业，一年以上同行业工作经验。</t>
  </si>
  <si>
    <t>杨宇龙</t>
  </si>
  <si>
    <t>0417-4890133</t>
  </si>
  <si>
    <t>营口三和混凝土制品有限公司</t>
  </si>
  <si>
    <t>搅拌车驾驶员岗位</t>
  </si>
  <si>
    <t>曲径</t>
  </si>
  <si>
    <t>13841711909</t>
  </si>
  <si>
    <t>营口三鑫合纤有限公司</t>
  </si>
  <si>
    <t>销售主管岗位</t>
  </si>
  <si>
    <t>有销售渠道</t>
  </si>
  <si>
    <t>营口三征新科技化工有限公司</t>
  </si>
  <si>
    <t>45周岁以下，高中以上学历，有相关资质证书，且有三年以上工作经验。</t>
  </si>
  <si>
    <t>有三年以上工作经验</t>
  </si>
  <si>
    <t>杨宇</t>
  </si>
  <si>
    <t>13082297668</t>
  </si>
  <si>
    <t>营口昇晟鞋业有限公司</t>
  </si>
  <si>
    <t>车间操作工岗位</t>
  </si>
  <si>
    <t>提供五险</t>
  </si>
  <si>
    <t>姜伟明</t>
  </si>
  <si>
    <t>13940795187</t>
  </si>
  <si>
    <t>营口圣光提花织布有限公司</t>
  </si>
  <si>
    <t>纺织厂招白班和学徒工，学徒期间1710元每月，成手110元每日加保险。</t>
  </si>
  <si>
    <t>房晓宇</t>
  </si>
  <si>
    <t>0417-4830339</t>
  </si>
  <si>
    <t>营口晟生缝制品有限公司</t>
  </si>
  <si>
    <t>听从安排，服从指导。</t>
  </si>
  <si>
    <t>抓好文明生产，环境卫生工作。</t>
  </si>
  <si>
    <t>潘俊凯</t>
  </si>
  <si>
    <t>15042733455</t>
  </si>
  <si>
    <t>营口盛海化工有限公司</t>
  </si>
  <si>
    <t>熟悉机器的基本操作</t>
  </si>
  <si>
    <t>0417-6951626</t>
  </si>
  <si>
    <t>营口世纪电子仪器股份有限公司</t>
  </si>
  <si>
    <t>产品研发岗位</t>
  </si>
  <si>
    <t>3年以上同岗位工作经验</t>
  </si>
  <si>
    <t>牛慧</t>
  </si>
  <si>
    <t>负责产品开发工作</t>
  </si>
  <si>
    <t>4年以上同岗位工作经验</t>
  </si>
  <si>
    <t>营口市贵东医疗器械制造有限公司</t>
  </si>
  <si>
    <t>0417-2953998</t>
  </si>
  <si>
    <t>营口市华益燃气设备有限公司</t>
  </si>
  <si>
    <t>负责设备销售</t>
  </si>
  <si>
    <t>良好的语言表达能力和交际能力</t>
  </si>
  <si>
    <t>王震</t>
  </si>
  <si>
    <t>15541709588</t>
  </si>
  <si>
    <t>营口市环境工程开发有限公司</t>
  </si>
  <si>
    <t>编写环境影响评价报告</t>
  </si>
  <si>
    <t>3年以上相关行业工作经验</t>
  </si>
  <si>
    <t>张静</t>
  </si>
  <si>
    <t>13840731166</t>
  </si>
  <si>
    <t>从事大气，废水，治理工艺设计及现场施工管理。</t>
  </si>
  <si>
    <t>无证书要求，需相关职业3年以上工作经验。</t>
  </si>
  <si>
    <t>营口市环盈电力有限公司</t>
  </si>
  <si>
    <t>1.参与电气工程招标工作，提供专业的技术支持；2.负责编写电气施工方案，并监督方案的实施情况等。</t>
  </si>
  <si>
    <t>1.负责对电气相关专业工程的设计变更和现场签证进行审核，并按流程办理审批手续；2.检查电气工程项目的施工进度、质量、安全，并及时解决施工过程中出现的技术问题。</t>
  </si>
  <si>
    <t>王龙</t>
  </si>
  <si>
    <t>0417-3292257</t>
  </si>
  <si>
    <t>营口市双龙射孔器材有限公司</t>
  </si>
  <si>
    <t>专业技术人才岗位</t>
  </si>
  <si>
    <t>从事机械及自动化岗位五年以上，能独立研发项目者优先。</t>
  </si>
  <si>
    <t>王宁宁</t>
  </si>
  <si>
    <t>0417-4837988</t>
  </si>
  <si>
    <t>营口市震兴水稳拌合站</t>
  </si>
  <si>
    <t>化学专业，市内通勤车，长白班。</t>
  </si>
  <si>
    <t>姜洋</t>
  </si>
  <si>
    <t>13947135218</t>
  </si>
  <si>
    <t>营口顺泽服装有限公司</t>
  </si>
  <si>
    <t>纺织服装、鞋帽制造业岗位。</t>
  </si>
  <si>
    <t>熟练机台工、辅助工。</t>
  </si>
  <si>
    <t>高枫</t>
  </si>
  <si>
    <t>15140761799</t>
  </si>
  <si>
    <t>营口四通高温新材料科技有限公司</t>
  </si>
  <si>
    <t>掌握机械设计，熟练设备维修。</t>
  </si>
  <si>
    <t>掌握机械设计，熟练设备维修，掌握模具加工。</t>
  </si>
  <si>
    <t>余占国</t>
  </si>
  <si>
    <t>15009872802</t>
  </si>
  <si>
    <t>营口松辽镁业有限公司</t>
  </si>
  <si>
    <t>普工岗位</t>
  </si>
  <si>
    <t>王永生</t>
  </si>
  <si>
    <t>13940762224</t>
  </si>
  <si>
    <t>网络销售岗位</t>
  </si>
  <si>
    <t>懂电脑技术</t>
  </si>
  <si>
    <t>营口腾隆新材料有限公司</t>
  </si>
  <si>
    <t>营口天驰耐火材料有限公司</t>
  </si>
  <si>
    <t>开拓国外耐材市场工作</t>
  </si>
  <si>
    <t>英语6级，有耐材方面知识及相关经验。</t>
  </si>
  <si>
    <t>谷畅</t>
  </si>
  <si>
    <t>营口天瑞新型建筑材料有限公司</t>
  </si>
  <si>
    <t>维修厂里电脑，做程序。</t>
  </si>
  <si>
    <t>适应随时加班</t>
  </si>
  <si>
    <t>贾</t>
  </si>
  <si>
    <t>15641733556</t>
  </si>
  <si>
    <t>营口天朔实业有限公司</t>
  </si>
  <si>
    <t>1.熟练使用CAD软件，能够准确高效地完成图纸的绘制；2.熟悉机械行业，了解基本的工艺流程和成产流程；3.具备良好的沟通能力与团队合作精神，能够与其他部门进行协调、保证项目进展顺利。</t>
  </si>
  <si>
    <t>1.收集装订图纸；2.准确绘制三维模型和二维图纸；3.根据设计标准和规范，审核和修改图纸；4.与其他部门进行沟通协调，保证工艺流程与项目进展顺利。</t>
  </si>
  <si>
    <t>刘喜临</t>
  </si>
  <si>
    <t>营口铁源物流股份有限公司</t>
  </si>
  <si>
    <t>岗位职责：和业务经理一起开发客户，会开车，有海运物流经验最佳。</t>
  </si>
  <si>
    <t>岗位要求：男，年龄35岁以下，本科学历，专业不限。</t>
  </si>
  <si>
    <t>刘倩</t>
  </si>
  <si>
    <t>营口通风机械有限公司</t>
  </si>
  <si>
    <t>熟练数控、铆焊工人岗位。</t>
  </si>
  <si>
    <t>赵丹</t>
  </si>
  <si>
    <t>0417-3842745</t>
  </si>
  <si>
    <t>营口通广汽车保修设备有限公司</t>
  </si>
  <si>
    <t>负责车间工作</t>
  </si>
  <si>
    <t>李统广</t>
  </si>
  <si>
    <t>18604074400</t>
  </si>
  <si>
    <t>按照图纸安装机器</t>
  </si>
  <si>
    <t>负责二氧焊机操作</t>
  </si>
  <si>
    <t>熟练使用二氧焊</t>
  </si>
  <si>
    <t>负责摇臂钻、台钻、钻眼套扣工作。</t>
  </si>
  <si>
    <t>熟练使用摇臂钻</t>
  </si>
  <si>
    <t>营口同方能源技术有限公司</t>
  </si>
  <si>
    <t>负责生活垃圾的分选工作，及时完成领导安排的其他工作任务。</t>
  </si>
  <si>
    <t>适应生活垃圾气味</t>
  </si>
  <si>
    <t>董喆</t>
  </si>
  <si>
    <t>18004170816</t>
  </si>
  <si>
    <t>营口望海合成耐火材料有限公司</t>
  </si>
  <si>
    <t>生产副厂长岗位</t>
  </si>
  <si>
    <t>懂管理，懂电熔炉冶炼生产工艺，对矿产品初级筛选稍有涉猎。</t>
  </si>
  <si>
    <t>张雪珍</t>
  </si>
  <si>
    <t>13841732326</t>
  </si>
  <si>
    <t>营口新高科合成金属材料有限公司</t>
  </si>
  <si>
    <t>环英</t>
  </si>
  <si>
    <t>13841787945</t>
  </si>
  <si>
    <t>营口新山鹰报警设备有限公司</t>
  </si>
  <si>
    <t>1.按照项目开发计划制定项目测试计划；2.负责公司自主和外包研发产品质量控制，包含测试方案编写、系统测试执行和测试评审。</t>
  </si>
  <si>
    <t>1.本科以上学历，五年以上工作经验；2.掌握软件硬件相关知识3.了解同行业产品性能及参数。</t>
  </si>
  <si>
    <t>杨硕</t>
  </si>
  <si>
    <t>营口新星电子科技有限公司</t>
  </si>
  <si>
    <t>陈仁珍</t>
  </si>
  <si>
    <t>13840704646</t>
  </si>
  <si>
    <t>营口新型硅制品有限公司</t>
  </si>
  <si>
    <t>黄珊珊</t>
  </si>
  <si>
    <t>营口新兴模具有限公司</t>
  </si>
  <si>
    <t>车工岗位</t>
  </si>
  <si>
    <t>刁岩</t>
  </si>
  <si>
    <t>15041712850</t>
  </si>
  <si>
    <t>营口鑫昌模塑科技有限公司</t>
  </si>
  <si>
    <t>1.负责保证日常合理库存及订单生产；2.负责生产人员安排协调，日常工作人员分工；3.负责工艺技术指导，保证正常生产及质量可靠；4.负责日常设备维护及特殊情况设备维修等；5.负责按照公司质量要求保证产品质量可靠稳定。</t>
  </si>
  <si>
    <t>1.有从事相关注塑或吹塑工作八年以上工作经验；2.能够统筹协调车间生产及人员安排，带领员工保证日产生产任务及其他辅助性工作；3.有较强质量意识，能够带领员工保证产品质量可靠稳定。精通注塑及吹塑工艺，及时发现工艺及设备问题并作出指导安排。</t>
  </si>
  <si>
    <t>张蓉</t>
  </si>
  <si>
    <t>15041747916</t>
  </si>
  <si>
    <t>1.负责吹塑生产前准备工作；2.负责生产中工艺调整，原材料准备等工作；3.负责日常设备维修及护理；4.服从并配合车间主任完成日常生产。5.其他辅助性工作</t>
  </si>
  <si>
    <t>1.从事相关吹塑工作三年以上工作经验；2.有基本团队管理能力，能够带领团队完成生产；3.能够独立解决夜班生产过程中基本技术及设备问题，保证生产及质量要求；4.较强质量意识，能够快速熟悉产品质量要求，有较强配合及理解能力，能够积极配合车间主任完成生产等任务。</t>
  </si>
  <si>
    <t>营口鑫峰铝业有限公司</t>
  </si>
  <si>
    <t>挤压工</t>
  </si>
  <si>
    <t>孙洋</t>
  </si>
  <si>
    <t>13050699883</t>
  </si>
  <si>
    <t>营口鑫源机械制造有限公司</t>
  </si>
  <si>
    <t>机械行业相关工作经验、五险、节日福利。</t>
  </si>
  <si>
    <t>40-50周岁，身体健康，有无经验均可。</t>
  </si>
  <si>
    <t>刘家青</t>
  </si>
  <si>
    <t>13941726164</t>
  </si>
  <si>
    <t>铸造电炉操作或浇铸专业人员，5年以上工作经验，五险、节日福利。</t>
  </si>
  <si>
    <t>铸造电炉操作或浇铸专业人员，5年以上工作经验。</t>
  </si>
  <si>
    <t>有2.5米、1.6米立车（数控）相关工作经验优先，五险、节日福利齐全。</t>
  </si>
  <si>
    <t>相关工作经验五年以上</t>
  </si>
  <si>
    <t>金属治炼专业优先</t>
  </si>
  <si>
    <t>取得国家中级注册安全工程师资格</t>
  </si>
  <si>
    <t>营口星火化工有限公司</t>
  </si>
  <si>
    <t>五险，通勤，午餐。</t>
  </si>
  <si>
    <t>高春云</t>
  </si>
  <si>
    <t>15941780966</t>
  </si>
  <si>
    <t>五险，午餐，通勤。</t>
  </si>
  <si>
    <t>业务员，五险，有午餐。</t>
  </si>
  <si>
    <t>有通勤，有五险，有午餐。</t>
  </si>
  <si>
    <t>营口兴福化工有限公司</t>
  </si>
  <si>
    <t>1.采购内勤：1人，要求女性，25--38周岁；2.3600--4000元，双休五险一金，通勤车接送；3.本科学历，化工专业优先，能熟练使用办公软件，了解一定工作流程，身体健康，责任心强，服从安排。</t>
  </si>
  <si>
    <t>王佳欣</t>
  </si>
  <si>
    <t>营口兴岩实业有限公司</t>
  </si>
  <si>
    <t>8吨及4吨炉，烧天然气，上24休24。</t>
  </si>
  <si>
    <t>需有司炉证，50周岁以内。</t>
  </si>
  <si>
    <t>盛嫄及</t>
  </si>
  <si>
    <t>15566275869</t>
  </si>
  <si>
    <t>负责配合机器铲料</t>
  </si>
  <si>
    <t>1.开发市场，跟进客户；2.弹性工作，适应出差。</t>
  </si>
  <si>
    <t>口齿伶俐，有一年销售经验，会开车。</t>
  </si>
  <si>
    <t>营口兄弟光电科技有限公司</t>
  </si>
  <si>
    <t>有销售经验者</t>
  </si>
  <si>
    <t>有销售经验</t>
  </si>
  <si>
    <t>张雅颂</t>
  </si>
  <si>
    <t>15140708205</t>
  </si>
  <si>
    <t>营口压铸业有限公司</t>
  </si>
  <si>
    <t>严守组织记录，服从分配。</t>
  </si>
  <si>
    <t>锻造、压铸经验一年以上。</t>
  </si>
  <si>
    <t>13604970533</t>
  </si>
  <si>
    <t>营口亿杨纳米金属有限公司</t>
  </si>
  <si>
    <t>负责机器作业生产铜线</t>
  </si>
  <si>
    <t>能倒班，认真好学。</t>
  </si>
  <si>
    <t>李冶镝</t>
  </si>
  <si>
    <t>0417-7331887</t>
  </si>
  <si>
    <t>营口译唯电缆线有限公司</t>
  </si>
  <si>
    <t>化验员，研发员岗位。</t>
  </si>
  <si>
    <t>有经验最好</t>
  </si>
  <si>
    <t>王雅东</t>
  </si>
  <si>
    <t>营口翊塑星科塑胶有限公司</t>
  </si>
  <si>
    <t>45岁以下，能吃苦耐劳。</t>
  </si>
  <si>
    <t>李晓倩</t>
  </si>
  <si>
    <t>13654178399</t>
  </si>
  <si>
    <t>营口永德重工有限公司</t>
  </si>
  <si>
    <t>参与项目的图纸设计与开发</t>
  </si>
  <si>
    <t>工作积极，经验丰富，技能过硬。</t>
  </si>
  <si>
    <t>张梅林</t>
  </si>
  <si>
    <t>营口永力环保设备有限公司</t>
  </si>
  <si>
    <t>技术工程师，能熟练操作CAD等制图软件，会看图画图，懂电路知识，能出差。</t>
  </si>
  <si>
    <t>能吃苦耐劳，具有自主学习能力。</t>
  </si>
  <si>
    <t>李兰</t>
  </si>
  <si>
    <t>0417-3834218</t>
  </si>
  <si>
    <t>有水处理设备销售经验优先</t>
  </si>
  <si>
    <t>大专以上学历，能出差。</t>
  </si>
  <si>
    <t>营口永胜降解塑料有限公司</t>
  </si>
  <si>
    <t>1.开拓新市场，挖掘潜在客户，争取建立合作关系，维护老客户；2.制定销售计划并具体实施方案；3.有塑胶同行业销售经验优先。</t>
  </si>
  <si>
    <t>1.40周岁以下，大专以上学历；2、二年塑胶相关工作经验，头脑清晰，思维敏捷，善于交流，有亲和力，能够承受工作压力，乐于从事挑战性的工作；3、与客户保持良好沟通联系，实施把握客户需求。</t>
  </si>
  <si>
    <t>仲文隆</t>
  </si>
  <si>
    <t>0417-4826666</t>
  </si>
  <si>
    <t>有生产加工业工作经验优先</t>
  </si>
  <si>
    <t>1.男女不限，45岁以下，大专以上学历；2.财会专业毕业；3.会计师（中级职称）；4.有生产加工业5年以上工作经历优先。</t>
  </si>
  <si>
    <t>1.农业项目对接落地；2.与农业专家对接，协助专家团队制定园区种植计划，并能解决常规农业技术问题；3.生态基地的日常种植培、正确记载和整理技术资料，制定相关种植规程；4.项目日常运营，指导基地人员把握技术要点，解决种植中的技术性问题。</t>
  </si>
  <si>
    <t>1.全日制农业、园艺、农业资源与环境、植物科学与技术、植物保护等专业；2.娴熟把握作物裁培、农作物田间管理、土壤肥料、园艺、农机操作等技术原理与实际操作；3.有农场种植或管理经验，或有从事农业生态产业规划、开展种植基地技术工作经验及相关农业资源等优先。</t>
  </si>
  <si>
    <t>1.有较强的动手能力，有分析及解决问题的能力，能熟练进行机械加工、装配、焊接等工艺，对电气、液压等有一定认知；2.有较强的责任心，良好团队协作能力、沟通能力、善于学习、动手能力强。</t>
  </si>
  <si>
    <t>1.熟练掌握CAD、soildworks等制图软件；2.有较强的设计能力，熟练选用常见机械标准件，能进行标准、非标准设计。</t>
  </si>
  <si>
    <t>1.具备电气、自动控制相关知识；能够使用Protel，CAD等软件，熟悉电气标准；2.熟悉空气压缩机系统、能源监测专业；3.熟悉SolidWorks及CAD制图。</t>
  </si>
  <si>
    <t>1.自动控制、电子电气工程、电气自动化等专业，大专及以上学历；2.3年以上企业电气设备组装、维护、故障判断及检修方面的工作经验。</t>
  </si>
  <si>
    <t>营口裕隆光电科技有限公司</t>
  </si>
  <si>
    <t>单位门卫，负责登记来访人员等。</t>
  </si>
  <si>
    <t>60岁以上，24小时两班倒，提供免费工作餐2顿。</t>
  </si>
  <si>
    <t>李恕</t>
  </si>
  <si>
    <t>18941773330</t>
  </si>
  <si>
    <t>用量具（千分尺、百分表）测量工件</t>
  </si>
  <si>
    <t>会用量具（千分尺、百分表），会简单的办公软件，能接受三个月以内的短期出差。</t>
  </si>
  <si>
    <t>长白班工作</t>
  </si>
  <si>
    <t>有焊工证，能接受三个月以内短期出差，年龄50岁以下。</t>
  </si>
  <si>
    <t>有车床工工作经验者优先录用，能接受三个月以内的短期出差。</t>
  </si>
  <si>
    <t>倒班制（上12小是休24小时）</t>
  </si>
  <si>
    <t>倒班制（上12小时休24小时）</t>
  </si>
  <si>
    <t>有车床工工作经验者优先录用，能接受三个月以内短期出差。</t>
  </si>
  <si>
    <t>倒班制（上12小时休24小时），车间操作工，能接受三个月以内短期出差。</t>
  </si>
  <si>
    <t>会绘制CAD制图、识图。</t>
  </si>
  <si>
    <t>能接受三个月以内的短期出差</t>
  </si>
  <si>
    <t>营口耘垦牧业有限公司</t>
  </si>
  <si>
    <t>产品计数工作</t>
  </si>
  <si>
    <t>适应能力强融入集体快。</t>
  </si>
  <si>
    <t>金芳雪</t>
  </si>
  <si>
    <t>15840066700</t>
  </si>
  <si>
    <t>生产车间设备日常维保</t>
  </si>
  <si>
    <t>专业行强学习适应能力好。</t>
  </si>
  <si>
    <t>依据生产车间要求，严格监督检验产品质量、产品标准等。</t>
  </si>
  <si>
    <t>身心健康适应能力强。</t>
  </si>
  <si>
    <t>营口中桩建材有限公司</t>
  </si>
  <si>
    <t>预应力混凝土管桩相关生产岗位，包括：行车工、风炮工、喂料工等。</t>
  </si>
  <si>
    <t>有较强责任心、事业心强，能吃苦耐劳，有无相关经验均可。</t>
  </si>
  <si>
    <t>纪学鹏</t>
  </si>
  <si>
    <t>0417-3253889</t>
  </si>
  <si>
    <t>营口忠贤实业有限公司</t>
  </si>
  <si>
    <t>焊工岗位</t>
  </si>
  <si>
    <t>有铆焊经验者优先</t>
  </si>
  <si>
    <t>裴蓓</t>
  </si>
  <si>
    <t>0417-4828028</t>
  </si>
  <si>
    <t>中国工商银行股份有限公司营口分行</t>
  </si>
  <si>
    <t>金融服务岗位</t>
  </si>
  <si>
    <t>董辰</t>
  </si>
  <si>
    <t>15902413150</t>
  </si>
  <si>
    <t>中国人民财产保险股份有限公司营口市分公司</t>
  </si>
  <si>
    <t>负责保险出险理赔工作</t>
  </si>
  <si>
    <t>品行端正、沟通能力强。</t>
  </si>
  <si>
    <t>罗岩</t>
  </si>
  <si>
    <t>0417-3835709</t>
  </si>
  <si>
    <t>保险销售工作</t>
  </si>
  <si>
    <t>中国太平洋财产保险股份有限公司营口中心支公司</t>
  </si>
  <si>
    <t>销售人员</t>
  </si>
  <si>
    <t>无经验，可上岗培训。</t>
  </si>
  <si>
    <t>李念鲛</t>
  </si>
  <si>
    <t>13354066616</t>
  </si>
  <si>
    <t>中国太平洋人寿保险股份有限公司营口中心支公司</t>
  </si>
  <si>
    <t>机构管理、团队管理。</t>
  </si>
  <si>
    <t>精通企业管理，具有较强的计划、组织、协调与控制能力。</t>
  </si>
  <si>
    <t>张晗</t>
  </si>
  <si>
    <t>中集车辆（辽宁）有限公司</t>
  </si>
  <si>
    <t>产品设计岗位</t>
  </si>
  <si>
    <t>机械、机械制动化专业，有一定专业理解能力。</t>
  </si>
  <si>
    <t>0417-3286920</t>
  </si>
  <si>
    <t>中油包装工业（辽宁）有限公司</t>
  </si>
  <si>
    <t>1.参与新部品研发工作，协助主设计师进行拆图等工作；2.能够独立设计结构简单的辅助产品；3.完成主要产品的生产工艺文件编写工作。</t>
  </si>
  <si>
    <t>1.熟悉机械加工工艺；2.熟悉机械设计原理；3.熟悉机械传动及整机设计；4.熟练使用相关设计软件。</t>
  </si>
  <si>
    <t>王义宏</t>
  </si>
  <si>
    <t>阿速卡汽车零件制造中心</t>
  </si>
  <si>
    <t>有5年以上相关工作经验</t>
  </si>
  <si>
    <t>能独立完成设备安装相关工作</t>
  </si>
  <si>
    <t>王亚辉</t>
  </si>
  <si>
    <t>13941803145</t>
  </si>
  <si>
    <t>09阜新市</t>
  </si>
  <si>
    <t>奥瑞思智能科技（阜新）有限公司</t>
  </si>
  <si>
    <t>对发动机的故障进行排查、检修、零配件更换、检验、维护、装配。</t>
  </si>
  <si>
    <t>1.精通汽车发动机、活塞发动机的故障排查、检修、零配件更换、检验、维护、装配；2.有航空发动机的使用和维护经验的优先；3.有油塞发动机、航空模型操作或维修经验者优先。</t>
  </si>
  <si>
    <t>白坤</t>
  </si>
  <si>
    <t>13065321173</t>
  </si>
  <si>
    <t>熟练使用工具对零件进行刮削，研磨、修型等处理。</t>
  </si>
  <si>
    <t>1.会看图；2.细心认真，积极主动，吃苦耐劳；3.有3-5年工作经验。</t>
  </si>
  <si>
    <t>碳纤维等复合材料生产操作</t>
  </si>
  <si>
    <t>有复合材料加工经验者优先，动手能力强、工作积极、责任心强、虚心好学、耐心细心、吃苦耐劳、有团队精神。</t>
  </si>
  <si>
    <t>1.负责产品的日常检验，严格按检验规程进行检验和测试；2.对过程产品质量进行判断，有权对合格产品进行放行，不合格品退货，及时上报，对检验中发生的问题进行处理过程跟踪；3.每月对检验数据进行汇总、统计。</t>
  </si>
  <si>
    <t>1.全日制大专及以上学历；2.工作严谨，细致耐心，有较强的跟踪意识；3.原则性强，有较强的沟通和分析解决能力；4.3-5年质检工作经验，在同行业做过质检的优先录用，待遇从优。</t>
  </si>
  <si>
    <t>1.负责外场交付无人机产品；2.负责飞机调试；3.负责通过地面站或手动方式控制无人机；4.负责与飞行相关的其他工作。</t>
  </si>
  <si>
    <t>1.有无人机或航空模型飞行经验者优先；2.专科及以上学历；3.吃苦耐劳，能适应长期出差。</t>
  </si>
  <si>
    <t>负责各种机加件的加工制作</t>
  </si>
  <si>
    <t>1.熟练使用数控激光切割机（不锈钢板、铜板、铝板产品）、数控精雕机（木板产品）；2.会使用制图软件；3.会编程及机床基本调试；4.思想端正，工作积极、责任心强、虚心好学、耐心细心、吃苦耐劳、有团队精神有良好的沟通能力。</t>
  </si>
  <si>
    <t>负责无人机机械装配工作</t>
  </si>
  <si>
    <t>1.35岁以下，全日制大专以上机械相关专业学历；2.懂机械原理，能独立依照机械设计图进行装配操作；3.责任心强、动手能力强、细心认真，积极主动，吃苦耐劳，能服从公司的安排；4.有金钳工、木工、焊工工作经验者优先，退役军人优先。</t>
  </si>
  <si>
    <t>数控加工、数控编程、车床操作。</t>
  </si>
  <si>
    <t>1.会制图、会编程、会操作；2.熟练操作数控加工中心，五年以上数控加工中心工作经验，能适应倒班；3.工作积极、责任心强、虚心好学、耐心细心、吃苦耐劳、有团队精神。</t>
  </si>
  <si>
    <t>1.负责专利的申报；2.负责技术部分投标文件的撰写；3.负责编制技术文件、绘制技术图纸；4.负责按照技术要求对岗位工人进行技术培训；5.负责参与公司新老产品的技术改进与革新。</t>
  </si>
  <si>
    <t>1.全日制本科及以上学历，理工类专业。2.懂机械原理，熟练使用制图软件。3.具备良好的沟通及团队协作能力，有一定的写作能力。</t>
  </si>
  <si>
    <t>岗位名称：无人机电气工程师。岗位职责：无人机研发和生产过程中的电子、电气类系统集成。</t>
  </si>
  <si>
    <t>1.统招本科及以上学历；2.具有无人机生产、开发电气电子相关领域工作经验；3.具有通讯、导航、控制等相关领域工作经验；4.熟练使用制板软件；5.热爱并精通电子电器设备的开发设计与生产调试；6.有贴片焊接能力者优先。</t>
  </si>
  <si>
    <t>阜新安联液压有限公司</t>
  </si>
  <si>
    <t>车、钻、磨工等学徒。</t>
  </si>
  <si>
    <t>13470316940</t>
  </si>
  <si>
    <t>负责产品的质量检查工作</t>
  </si>
  <si>
    <t>视力良好，有相关工作经验者优先，年龄20-50岁。</t>
  </si>
  <si>
    <t>钻床操作</t>
  </si>
  <si>
    <t>有相关工作经验者优先，年龄20-50岁。</t>
  </si>
  <si>
    <t>磨床操作</t>
  </si>
  <si>
    <t>机械类相关专业，年龄25-50岁，有相关工作经验者优先。</t>
  </si>
  <si>
    <t>普车、数控车操作。</t>
  </si>
  <si>
    <t>阜新奥瑞凯精细化工有限公司</t>
  </si>
  <si>
    <t>根据研发发现进行实验，准确记录实验数据，严格遵守操作规程。</t>
  </si>
  <si>
    <t>全日制本科学历，化学相关专业，工作认真，为人正直，肯吃苦。</t>
  </si>
  <si>
    <t>王晓娟</t>
  </si>
  <si>
    <t>15330935353</t>
  </si>
  <si>
    <t>阜新北星液压有限公司</t>
  </si>
  <si>
    <t>生产管理，质量管理人员。</t>
  </si>
  <si>
    <t>熟悉机械类企业生产质量管理流程。</t>
  </si>
  <si>
    <t>张义喜</t>
  </si>
  <si>
    <t>15841802080</t>
  </si>
  <si>
    <t>齿轮泵设计研发</t>
  </si>
  <si>
    <t>熟练使用设计软件</t>
  </si>
  <si>
    <t>阜新博发铜业有限公司</t>
  </si>
  <si>
    <t>炉前工、制酸工，浮选工等。</t>
  </si>
  <si>
    <t>55岁以下，身体健康，有过工厂工作经验。</t>
  </si>
  <si>
    <t>0418-3590077</t>
  </si>
  <si>
    <t>维修厂内的设备。</t>
  </si>
  <si>
    <t>55岁以下，身体健康，5年以上钳工的工资经验。</t>
  </si>
  <si>
    <t>1.协调部门主管承担事务性管理工作。2.负责高压变电，配电的运行维修。3.负责现有电力系统分析总结，并提出优化方案。4.负责电力能源管理，对电能消耗进行成本分析，制作电力运行数据报表。</t>
  </si>
  <si>
    <t>1.5年以上大型工业制造业高压变电，配电运行经验。2.有组织管理经验，有良好的沟通能力。3.有较强的决断、决策、计划与执行能力。</t>
  </si>
  <si>
    <t>维修维护厂内的机械设备工作。</t>
  </si>
  <si>
    <t>55岁以下，身体健康，会火电焊及机械设备维修。</t>
  </si>
  <si>
    <t>1.负责全厂仪表、阀门的检修。并按仪表维修人员的要求制作仪表安装所需的附件及辅助设备。2.熟悉仪表自动控制流程，并做好系统维护工作。3.做好下属员工的指导工作。</t>
  </si>
  <si>
    <t>1.大专以上学历，3年以上仪表管理工作经验。2.精通热工仪表、过程分析仪表、过程控制仪表、且懂安装、维护及保养。3.负责做好本班的考勤、考核工作。4.熟悉低压二次控制电路。熟悉西门子Plc200、西门子Plc300及浙大中控Dcs编程、维修及维护。</t>
  </si>
  <si>
    <t>机械、电气相关专业，大专及以上学历；精通主要生产线设备的结构、原理及知识，熟悉设备维修、项目建设等相关设备管理工作；熟悉制图及office软件的使用，根据现场要求可独立绘制施工图，可独自编写方案、总结类文字材料。</t>
  </si>
  <si>
    <t>阜新博实机械有限公司</t>
  </si>
  <si>
    <t>铝合金铸件产品，装箱前的外观检验。</t>
  </si>
  <si>
    <t>工作认真仔细</t>
  </si>
  <si>
    <t>陈鹏</t>
  </si>
  <si>
    <t>15241875068</t>
  </si>
  <si>
    <t>负责生产各序产品的外观及内部检验工作，三班倒，机械性能检测等。</t>
  </si>
  <si>
    <t>有机加工经验优先，会使用基本的检测工具（卡尺、高度尺、硬度机、拉力机等）。</t>
  </si>
  <si>
    <t>阜新达得利化工股份有限公司</t>
  </si>
  <si>
    <t>完成研发技术部新产品和新工艺开发任务，主要涉及医药及农药中间体有机合成工艺、结晶及分离工艺技术等领域；参与新产品、新技术工艺放大。进行负责项目的生产工艺优化，技术改进，消除产能瓶颈，改善安全和产品质量，提高生产效率，建立并修订技术文件。</t>
  </si>
  <si>
    <t>1.有机合成，精细化工，制药及化学工程相关专业，本科以上学历，有相关工作经验者优先。具备扎实的技术知识。2.熟练使用办公软件。具备良好的沟通和语言表达能力（同时具备一定的英文水平），能够团队协作。</t>
  </si>
  <si>
    <t>梁楠</t>
  </si>
  <si>
    <t>15904223933</t>
  </si>
  <si>
    <t>阜新大红门肉类食品有限公司</t>
  </si>
  <si>
    <t>主要负责白条、分割品、生猪副产品销售。</t>
  </si>
  <si>
    <t>1.具有同行业销售经验/酒水/食品销售经验者优先考虑；2.大专以上学历，年龄在40周岁以下。</t>
  </si>
  <si>
    <t>张文娜</t>
  </si>
  <si>
    <t>0418-3336088</t>
  </si>
  <si>
    <t>主要负责产品智联监督把控</t>
  </si>
  <si>
    <t>大专及以上学历；畜牧兽医/食品专业优先考虑；年龄35周岁以下。</t>
  </si>
  <si>
    <t>阜新德尔汽车部件股份有限公司</t>
  </si>
  <si>
    <t>1.负责公司产品生产过程技术性文件的编制、实施、修订、指导。2.负责生产工艺装备的策划、设计、改进、技术验收及使用指导。3.负责产品生产过程中的技术改造及技术革新工作。4.负责生产作业现场进行技术指导和支持。</t>
  </si>
  <si>
    <t>1.负责公司产品生产过程技术性文件的编制、实施、修订、指导。2.负责生产工艺装备的策划、设计、改进、技术验收及使用指导。3.负责产品生产过程中的技术改造及技术革新工作。4.负责生产作业现场进行技术指导和服务。</t>
  </si>
  <si>
    <t>武欣</t>
  </si>
  <si>
    <t>0418-3399665</t>
  </si>
  <si>
    <t>1.负责收集行业市场及产品的设计信息，完成产品的优化改进。2.负责相应技术文件编写，设计资料、数据的记录、收集和整理工作。3.负责公司产品销售、生产、改进的技术支持。4.负责工程技术文件的准确输出（三维、二维、工程资料的准确输出）。</t>
  </si>
  <si>
    <t>1.国家统招大学专科及以上学历，大专学历需有三年以上相关工作经验。2.电机、电气、机械设计、机械电子、液压等相关专业。3.熟练应用二维、三维设计软件。4.有较强的机械、电气设计理论水平，并能独立完成产品开发。</t>
  </si>
  <si>
    <t>1.产品检验方法制定及检验指导书编制。2.内外部质量问题分析，制作整改8D报告。3.与外部客户沟通，协调内部资源。4.组织协调内外部审核。</t>
  </si>
  <si>
    <t>1.国家统招大学本科及以上学历。2.机械、电气、液压等相关专业。3.掌握IATF16949质量管理体系，熟悉机械图纸。4.工作认真负责，执行力强，有较强的沟通协调能力，客户沟通管理能力佳。</t>
  </si>
  <si>
    <t>阜新德美客食品有限公司</t>
  </si>
  <si>
    <t>进行食品的原料成品的质量检测和控制。</t>
  </si>
  <si>
    <t>食品相关专业、技校、中专（含）以上学历，有工作经验者优先。</t>
  </si>
  <si>
    <t>德美客</t>
  </si>
  <si>
    <t>15714189799</t>
  </si>
  <si>
    <t>阜新飞宇电子科技有限公司</t>
  </si>
  <si>
    <t>电子行业操作工</t>
  </si>
  <si>
    <t>35岁以下，吃苦耐劳，有团队意识，有相关工作经验者优先，男士优先。</t>
  </si>
  <si>
    <t>邵宏敏</t>
  </si>
  <si>
    <t>15042578905</t>
  </si>
  <si>
    <t>阜新峰成化工科技发展有限公司</t>
  </si>
  <si>
    <t>有机化学研发方向、吡啶类产品开发研究。</t>
  </si>
  <si>
    <t>有化工工作经验优先，有机化学相关专业，责任心强。</t>
  </si>
  <si>
    <t>王扬</t>
  </si>
  <si>
    <t>15641826633</t>
  </si>
  <si>
    <t>阜新孚隆宝医药科技有限公司</t>
  </si>
  <si>
    <t>实验员，做小试辅助车间生产。</t>
  </si>
  <si>
    <t>1.按部门要求完成新产品试验工作。2.按进度完成工作计划，及时记录各种工作要素，编制齐全的产品文件。3.严格遵循新产品开发流程，如实进行实验纪录。4.会同生产部门完成试生产，处理试生产中的问题。</t>
  </si>
  <si>
    <t>张燕娇</t>
  </si>
  <si>
    <t>18341872530</t>
  </si>
  <si>
    <t>负责相关样品的试装、性能验证；负责新技术开发中规定验证工作。</t>
  </si>
  <si>
    <t>1.能吃苦耐劳，有创新精神、团队精神。2.有较强的逻辑思维能力，工作认证仔细，善于思考勇于创新。3.能够熟练使用office、excel等软件和相关办公设备。4.有研发经验优先考虑。</t>
  </si>
  <si>
    <t>阜新海普液压制造有限公司</t>
  </si>
  <si>
    <t>熟练掌握机械类技术</t>
  </si>
  <si>
    <t>吕振</t>
  </si>
  <si>
    <t>阜新浩博纸业有限公司</t>
  </si>
  <si>
    <t>熟练操作造纸机，出现问题可以分析原因并处理。</t>
  </si>
  <si>
    <t>掌握造纸机技术</t>
  </si>
  <si>
    <t>张俊玲</t>
  </si>
  <si>
    <t>15042512023</t>
  </si>
  <si>
    <t>阜新和润生物技术有限公司</t>
  </si>
  <si>
    <t>市场开发，企业营销管理及电商运营管理。</t>
  </si>
  <si>
    <t>有相关从业经验。</t>
  </si>
  <si>
    <t>蔚彦平</t>
  </si>
  <si>
    <t>阜新宏盛金属有限公司</t>
  </si>
  <si>
    <t>1.熟练掌握CAD等制图、设计软件。2.负责总图的拆解，辅助总工程师进行设计。3.负责与销售部沟通对生产计划进行下达工作。4.负责数控激光切割的编排。</t>
  </si>
  <si>
    <t>景双双</t>
  </si>
  <si>
    <t>13322326260</t>
  </si>
  <si>
    <t>阜新宏顺机械有限公司</t>
  </si>
  <si>
    <t>熟练使用二维、三维软件，模具设计。</t>
  </si>
  <si>
    <t>30岁-50岁，大专及以上学历。</t>
  </si>
  <si>
    <t>15941800065</t>
  </si>
  <si>
    <t>阜新泓吉光电材料有限公司</t>
  </si>
  <si>
    <t>负责企业的安全环保的全面工作</t>
  </si>
  <si>
    <t>能独立完成上级领导交办的工作，有责任心。</t>
  </si>
  <si>
    <t>梁丽</t>
  </si>
  <si>
    <t>13941823407</t>
  </si>
  <si>
    <t>阜新鸿升机械制造有限公司</t>
  </si>
  <si>
    <t>负责车间产品的生产加工</t>
  </si>
  <si>
    <t>能倒班，有一定工作经验。</t>
  </si>
  <si>
    <t>蒋娇</t>
  </si>
  <si>
    <t>18740171314</t>
  </si>
  <si>
    <t>对公司设备进行维修，维护工作。</t>
  </si>
  <si>
    <t>机械制造或电气专业，有相关工作经验。</t>
  </si>
  <si>
    <t>产品加工工艺制作，加工工序制作，工装夹具的制作。</t>
  </si>
  <si>
    <t>会使用制图相关软件，机械相关专业工作经验。</t>
  </si>
  <si>
    <t>阜新华通管道有限公司</t>
  </si>
  <si>
    <t>操作各类数控设备（加工中心、卧车、斜车），会编程。</t>
  </si>
  <si>
    <t>熟练操作各类数控设备，会编程。</t>
  </si>
  <si>
    <t>韩佳彤</t>
  </si>
  <si>
    <t>15042510925</t>
  </si>
  <si>
    <t>阜新嘉邦橡胶有限公司</t>
  </si>
  <si>
    <t>进行产品销售及售后服务</t>
  </si>
  <si>
    <t>有较强的语言表达能力，能和客户进行良好的沟通。</t>
  </si>
  <si>
    <t>李佳新</t>
  </si>
  <si>
    <t>18041800999</t>
  </si>
  <si>
    <t>阜新嘉隆电子有限公司</t>
  </si>
  <si>
    <t>公司司机</t>
  </si>
  <si>
    <t>男性，退伍军人。</t>
  </si>
  <si>
    <t>15841800534</t>
  </si>
  <si>
    <t>编写文字材料</t>
  </si>
  <si>
    <t>熟练使用office办公软件，较好的文字功底和语言沟通能力。</t>
  </si>
  <si>
    <t>处理公司日常事务</t>
  </si>
  <si>
    <t>熟练使用office办公软件，有较好的沟通能力。</t>
  </si>
  <si>
    <t>对电子元器件进行入厂检验及出厂检验。</t>
  </si>
  <si>
    <t>工作认真负责，态度端正。</t>
  </si>
  <si>
    <t>阜新金特莱氟化学有限责任公司</t>
  </si>
  <si>
    <t>从事新产品开发，小试试验，产品工艺优化等。</t>
  </si>
  <si>
    <t>男，大专及以上化工及医药专业。</t>
  </si>
  <si>
    <t>张艳芹</t>
  </si>
  <si>
    <t>15941899806</t>
  </si>
  <si>
    <t>阜新久伟包装制品有限公司</t>
  </si>
  <si>
    <t>装卸货物</t>
  </si>
  <si>
    <t>18-45岁</t>
  </si>
  <si>
    <t>李冬梅</t>
  </si>
  <si>
    <t>13464866774</t>
  </si>
  <si>
    <t>阜新凯森盟化工科技有限公司</t>
  </si>
  <si>
    <t>电气部门主管，负责厂区仪表相关工作。</t>
  </si>
  <si>
    <t>仪表的日常使用、维护和调校，能简单使用WPSOffice和CAD软件，会看简单的电气设备图纸和仪表内页的工作。</t>
  </si>
  <si>
    <t>齐超</t>
  </si>
  <si>
    <t>13841843224</t>
  </si>
  <si>
    <t>根据车间生产计划、工艺进行实际操作。</t>
  </si>
  <si>
    <t>身体健康，无劣迹，吃苦耐劳，学习能力强。</t>
  </si>
  <si>
    <t>阜新凯斯特姆液压机械有限公司</t>
  </si>
  <si>
    <t>丰富的工作经验，能独立设计工艺。</t>
  </si>
  <si>
    <t>了解液压行业，丰富的工作经验，能独立设计工艺。</t>
  </si>
  <si>
    <t>黄晓云</t>
  </si>
  <si>
    <t>18241888070</t>
  </si>
  <si>
    <t>阜新力达钢铁铸造有限公司</t>
  </si>
  <si>
    <t>机械加工。</t>
  </si>
  <si>
    <t>本科及以上学历。</t>
  </si>
  <si>
    <t>夏璐</t>
  </si>
  <si>
    <t>15134034812</t>
  </si>
  <si>
    <t>铸造工程师。</t>
  </si>
  <si>
    <t>本科以上学历。</t>
  </si>
  <si>
    <t>阜新鲁花浓香花生油有限公司</t>
  </si>
  <si>
    <t>机械工程相关专业</t>
  </si>
  <si>
    <t>张媛媛</t>
  </si>
  <si>
    <t>15841816060</t>
  </si>
  <si>
    <t>阜新乾屹精细化工有限公司</t>
  </si>
  <si>
    <t>工艺员，负责车间工艺改进和实施。</t>
  </si>
  <si>
    <t>化工相关专业，吃苦耐劳。</t>
  </si>
  <si>
    <t>王赫卿</t>
  </si>
  <si>
    <t>19824188877</t>
  </si>
  <si>
    <t>负责厂区仪表仪器设备维护及检修。</t>
  </si>
  <si>
    <t>能独立分析设备日常问题，独立解决。</t>
  </si>
  <si>
    <t>阜新清稷升科技有限公司</t>
  </si>
  <si>
    <t>1.负责现场仪表设备的日常维护维修；2.负责对所辖仪器仪表设备的管理、巡检、维修、保护、保温防护、(参与)改造施工工作。使仪器仪表工作在最佳工作条件下，为生产系统操作人员提供真实可靠，详实准确的工艺参数。</t>
  </si>
  <si>
    <t>高中以上学历，40岁以下。</t>
  </si>
  <si>
    <t>刘娜</t>
  </si>
  <si>
    <t>0418-8189431</t>
  </si>
  <si>
    <t>吃苦耐劳，责任心强，能适应倒班。</t>
  </si>
  <si>
    <t>50周岁以下。</t>
  </si>
  <si>
    <t>1.负责半成品和成品的检验。2.认真做好检验记录，正确处理和整理检验数据，确保化验数据的准确、有效。3.做好工作现场的卫生清洁工作。</t>
  </si>
  <si>
    <t>1.对待工作耐心、细致，具有良好的协调沟通能力和团队意识。2.能够适应倒班工作。3.有很高的学习能力、适应能力。4.如有经验者可放宽学历。</t>
  </si>
  <si>
    <t>1.协助制定和完善公司人事规章制度、管理办法及相关管理流程。2.组织开展员工年度考核，汇总分析考核结果，建立绩效考核档案。3.员工五险的缴纳、核定等工作、商业保险等相关工作。4.完成其他人事相关工作。</t>
  </si>
  <si>
    <t>1.大专及以上学历，人力资源、劳动管理等相关专业，二年以上人力资源相关工作经验优先。2.熟悉国家及地区相关劳动法律法规及政策；拥有人力资源管理师等相关专业证书优先。3.具有较强的人际沟通、协调、组织能力以及团队精神，责任心强。</t>
  </si>
  <si>
    <t>阜新柔金密封有限公司</t>
  </si>
  <si>
    <t>电子一天化工程师</t>
  </si>
  <si>
    <t>听从领导安排</t>
  </si>
  <si>
    <t>梁忠平</t>
  </si>
  <si>
    <t>制图绘图独立操作</t>
  </si>
  <si>
    <t>阜新睿光氟化学有限公司</t>
  </si>
  <si>
    <t>环保工程师，负责厂区环保管理工作。</t>
  </si>
  <si>
    <t>化工或环境专业，有理论基础，同岗位工作经验2年以上，可接受相关专业应届生。</t>
  </si>
  <si>
    <t>佟威</t>
  </si>
  <si>
    <t>18740189073</t>
  </si>
  <si>
    <t>综合部经理，主持综合部工作，负责全场行政人事工作，向总经理汇报。</t>
  </si>
  <si>
    <t>抗压性强，有原则，能独立主持工作，同岗位工作经验3年以上。</t>
  </si>
  <si>
    <t>阜新胜利包装制品有限公司</t>
  </si>
  <si>
    <t>主要负责机台工作，流水线协助工作。</t>
  </si>
  <si>
    <t>能独立完成操作，学习能力强。</t>
  </si>
  <si>
    <t>董诺陶</t>
  </si>
  <si>
    <t>15141804444</t>
  </si>
  <si>
    <t>阜新盛嘉制衣有限公司</t>
  </si>
  <si>
    <t>服装制作过程中辅助类工作，熨服装。</t>
  </si>
  <si>
    <t>45岁以下，眼睛不花。</t>
  </si>
  <si>
    <t>明扬扬</t>
  </si>
  <si>
    <t>13941805077</t>
  </si>
  <si>
    <t>从事服装流水作业，带薪培训。</t>
  </si>
  <si>
    <t>45岁以下，对服装制作有一定耐心。</t>
  </si>
  <si>
    <t>成衣整型熨烫</t>
  </si>
  <si>
    <t>要求男性，45岁以下，能吃苦，敢于挑战高薪。</t>
  </si>
  <si>
    <t>阜新市石油工具厂</t>
  </si>
  <si>
    <t>1.负责所辖市场调研工作。2.确保所辖市场客户链条畅通。3.做好产品的售前、售中、售后服务。</t>
  </si>
  <si>
    <t>1.大专及以上学历，市场营销或机械设计相关专业。2.有责任心、为人正直、思维敏捷、有较强的沟通能力和亲和力。3.能出差。</t>
  </si>
  <si>
    <t>林梦</t>
  </si>
  <si>
    <t>0418-6242255</t>
  </si>
  <si>
    <t>1.新产品开发设计。2.市场新项目调研。3.负责新产品、重点产品、重点井现场使用指导。</t>
  </si>
  <si>
    <t>1.本科及以上学历，机械设计制造及其自动化专业。2.熟练使用CAXA、CAD、SolidWorks等制图软件。3.能吃苦，能出差。</t>
  </si>
  <si>
    <t>阜新市天琪电子有限责任公司</t>
  </si>
  <si>
    <t>器件生产和测试、设备维修、制造工艺技术管理。</t>
  </si>
  <si>
    <t>高珊珊</t>
  </si>
  <si>
    <t>阜新市万达铸业有限公司</t>
  </si>
  <si>
    <t>1.产品机械加工工艺技术工作和工艺管理工作。2.编制产品的工艺文件，制定材料消耗工艺定额.深入生产现场，掌握质量情况等。3.积极开展技术攻关和技术改进工作，不断提高工艺技水平。</t>
  </si>
  <si>
    <t>熟悉机械加工工艺流程、模具加工工艺；熟悉产品性能、产品结构；掌握IE/SPC/FMEA等常用工艺工程方法与工具，熟练使用AutoCAD；能够阅读并解释、运用各类技术文件及说明；具有丰富的项目开展经验，团队意识强；具备解决现场故障的能力，统计调查分析能力。</t>
  </si>
  <si>
    <t>杨旭</t>
  </si>
  <si>
    <t>0418-3920000</t>
  </si>
  <si>
    <t>阜新市细河区源平实业有限责任公司</t>
  </si>
  <si>
    <t>1.负责按照指令对供系统进行检查维护和故障排除工作；2.做好作业记录；3.负责按照上级指令，执行大修、项修等检修工作计划等。</t>
  </si>
  <si>
    <t>1.须经过专业培训，考试合格取得操作资格证，持证上岗；2.具备电工基本知识，熟悉所维修范围内的供电系统继电器设备的工作原理；3.2年以上相关工作经验。</t>
  </si>
  <si>
    <t>赵雪</t>
  </si>
  <si>
    <t>13804183782</t>
  </si>
  <si>
    <t>阜新双汇肉类加工有限公司</t>
  </si>
  <si>
    <t>屠宰生猪、分割冷鲜肉、生产火腿肠操作工。</t>
  </si>
  <si>
    <t>刘秋菊</t>
  </si>
  <si>
    <t>15841848002</t>
  </si>
  <si>
    <t>阜新天合环保建筑材料厂</t>
  </si>
  <si>
    <t>熟练维修智能码坯机，挤出机等设备。</t>
  </si>
  <si>
    <t>熟练掌握技术</t>
  </si>
  <si>
    <t>0418-6624023</t>
  </si>
  <si>
    <t>阜新维远食品科技有限公司</t>
  </si>
  <si>
    <t>车间操作工，三班倒。</t>
  </si>
  <si>
    <t>满足公司要求</t>
  </si>
  <si>
    <t>宋洋</t>
  </si>
  <si>
    <t>13941824767</t>
  </si>
  <si>
    <t>阜新新亚电子有限公司</t>
  </si>
  <si>
    <t>技术研发相关工作岗位。</t>
  </si>
  <si>
    <t>电子类相关专业毕业。</t>
  </si>
  <si>
    <t>杜晓明</t>
  </si>
  <si>
    <t>阜新鑫克机械制造有限公司</t>
  </si>
  <si>
    <t>电控设备设计及软件编程</t>
  </si>
  <si>
    <t>张宇</t>
  </si>
  <si>
    <t>13841899016</t>
  </si>
  <si>
    <t>阜新泽程化工有限责任公司</t>
  </si>
  <si>
    <t>车间操作工，倒班制。</t>
  </si>
  <si>
    <t>身体健康，有责任心，适应倒班。</t>
  </si>
  <si>
    <t>白鸽</t>
  </si>
  <si>
    <t>18740191457</t>
  </si>
  <si>
    <t>阜新中孚轻金属科技有限公司</t>
  </si>
  <si>
    <t>加工工艺制订及制图</t>
  </si>
  <si>
    <t>大学专科以上学历，机械相关专业，会三维制图。</t>
  </si>
  <si>
    <t>肖芹</t>
  </si>
  <si>
    <t>富国（阜新）皮革工业有限公司</t>
  </si>
  <si>
    <t>负责上料及包装，会开叉车优先。</t>
  </si>
  <si>
    <t>男性，40岁以内，清河门居住，身体健康。</t>
  </si>
  <si>
    <t>赵天意</t>
  </si>
  <si>
    <t>13470030328</t>
  </si>
  <si>
    <t>华丰食品（阜新）有限公司</t>
  </si>
  <si>
    <t>主要生产企业器械设备安装、维修和维护技师。</t>
  </si>
  <si>
    <t>5年以上大型生产企业机械运转技师。</t>
  </si>
  <si>
    <t>冷海博</t>
  </si>
  <si>
    <t>0418-2819711</t>
  </si>
  <si>
    <t>华洲重工股份有限公司</t>
  </si>
  <si>
    <t>1.建筑工程、钢结构工程、机械、土木工程、建筑学相关专业；2.能看懂钢结构图纸，熟练使用CAD；3.同行业工作经验优先，相关专业应届毕业生可以培养。</t>
  </si>
  <si>
    <t>13342425195</t>
  </si>
  <si>
    <t>1.中专以上学历，办公软件熟悉，勤奋，能吃苦；2.有保管员相关岗位工作经验，使用过财务软件等优先录用。</t>
  </si>
  <si>
    <t>1.建筑工程、钢结构工程、机械、土木工程、建筑学相关专业；2.能看懂钢结构图纸，有同行业工作经验优先，相关专业应届毕业生可以培养。</t>
  </si>
  <si>
    <t>1.从事钢结构无损检测经验；2.应往届毕业生，提供培训。</t>
  </si>
  <si>
    <t>1.中专以上学历、熟练使用办公软件、应往届毕业生，提供培训；2.能吃苦耐劳，有一定抗压能力；3.有UT探伤证；有其它探伤证更好；4.从事钢结构无损检测三年及以上经验。</t>
  </si>
  <si>
    <t>1.道桥、土木工程和机械相关专业，大专及学历以上；2.熟练使用CAD软件；</t>
  </si>
  <si>
    <t>1.道桥、土木工程和机械相关专业，大专及学历以上；2.熟练使用CAD软件，有钢结构行业相关岗位工作经验者优先录用同岗位工作经验五年以上者优先录用。</t>
  </si>
  <si>
    <t>嘉寓光能科技（阜新）有限公司</t>
  </si>
  <si>
    <t>1.有建筑安装工程核算工作经验。2.负责工程材料核算，收入成本费用核算，报表编制。</t>
  </si>
  <si>
    <t>1.财务相关专业大专以上学历，年龄在35岁以下，初级以上职称。2.熟悉用友NC财务软件的操作，熟练操作办公软件。3.执行力强，团结上进。</t>
  </si>
  <si>
    <t>张欣欣</t>
  </si>
  <si>
    <t>15042592681</t>
  </si>
  <si>
    <t>交通银行股份有限公司阜新分行</t>
  </si>
  <si>
    <t>网络通讯数据安全维护、机械运行日常维护。</t>
  </si>
  <si>
    <t>1.境内外高等学校本科及以上学历学位；2.符合交通银行履职回避与招录回避要求；3.具备良好的道德素质和团队协作精神，有强烈的责任心，身体健康、品行端正、诚实守信，无任何违法违规违纪行为。</t>
  </si>
  <si>
    <t>张天舒</t>
  </si>
  <si>
    <t>0418-2111028</t>
  </si>
  <si>
    <t>金朗（阜新）电容器有限责任公司</t>
  </si>
  <si>
    <t>熟悉行业知识、企业知识和产品知识及掌握销售知识与技能，积极开拓业务，按时保质完成上级下达的任务指标。</t>
  </si>
  <si>
    <t>讲究团队精神，与上级、同事、其他部门人员保持良好的协作关系，不断学习新知识与新技术，提升自身的专业能力与职业素质。</t>
  </si>
  <si>
    <t>宋艳召</t>
  </si>
  <si>
    <t>18341866066</t>
  </si>
  <si>
    <t>1.具体指导、处理、协调和解决车间生产中出现的技术问题，为车间各项工作提供技术支持。2.做好车间技术有关信息的搜集、记录和反馈工作，参与不合格品和质量事故的评审，参与产品的技术整改。</t>
  </si>
  <si>
    <t>负责指导实施轻微和一般不合格产品的返工、返修工作，配合生产部做好不合格品的技术分析和技术处理，抓好车间技术队伍建设，做好操作人员的技术培训和提高工作。</t>
  </si>
  <si>
    <t>库鞇都（阜新）汽车内饰有限公司</t>
  </si>
  <si>
    <t>对研发样品进行打样，完成产品技术编辑。</t>
  </si>
  <si>
    <t>皮革化学与工程</t>
  </si>
  <si>
    <t>研发技术员、工程师：要求本科及以上学历，皮革或轻化工程相关专业毕业，性别不限，薪资5K-8K；研发打样员：要求大专及以上学历，专业不限，男，薪资3K-4K。</t>
  </si>
  <si>
    <t>负责五金类配件及劳保用品的采购，与供应商沟通。</t>
  </si>
  <si>
    <t>大专及以上学历，沟通交流能力强，男女不限，熟练使用办公软件。</t>
  </si>
  <si>
    <t>对部门内的数据进行统计汇总分析，负责部门内考勤及绩效等。</t>
  </si>
  <si>
    <t>不限制专业，大专及以上学历，年龄35岁以内，性别不限。要求英语有一定基础，可以邮件往来。办公软件熟练使用。</t>
  </si>
  <si>
    <t>针对皮的延展性、耐磨性等相关方面，使用计量器具进行检测并记录。检测中心是行业内具有鉴定资质的，环境非常好，无污染。</t>
  </si>
  <si>
    <t>化学类、分子类、材料类、轻工类专业毕业，大专及以上学历。</t>
  </si>
  <si>
    <t>使用电缝纫机，操作简单上手快，加工汽车座椅面套及内饰产品。</t>
  </si>
  <si>
    <t>会使用缝纫机台</t>
  </si>
  <si>
    <t>辽宁北辰液压气动有限公司</t>
  </si>
  <si>
    <t>从事车间零活和后勤工作</t>
  </si>
  <si>
    <t>有劳动能力，无低保。</t>
  </si>
  <si>
    <t>王亚波</t>
  </si>
  <si>
    <t>13904189358</t>
  </si>
  <si>
    <t>1.熟悉零件图读图方法。2.负责按照工艺文件和图纸，完成对工件的加工和制作。</t>
  </si>
  <si>
    <t>要求年龄30岁-45岁，有5年以上实际工作经验。</t>
  </si>
  <si>
    <t>1.按照要求确认合适的焊接材料以及焊接手法。2.严格按照相关文件指示对设备、器件、容器、管道等进行焊接。</t>
  </si>
  <si>
    <t>要求年龄30-45岁，有5年以上实际工作经验。</t>
  </si>
  <si>
    <t>1.熟悉工艺原理，并严格按照工艺规定的质量要求操作。2.根据机械装配图，可独立完成部件或整机的装配工作。</t>
  </si>
  <si>
    <t>要求年龄30-45岁，有5年以上专业钳工经验，偶尔需要出差。</t>
  </si>
  <si>
    <t>要求年龄30-45岁，大专以上学历，机械自动化相关专业，液压领域工作5年以上，有实际专业知识经验。</t>
  </si>
  <si>
    <t>独立完成油缸的设计工作；能出差，能完成现场测绘、指导现场使用等工作。</t>
  </si>
  <si>
    <t>辽宁大祁科技有限公司</t>
  </si>
  <si>
    <t>安全技术与管理专业（安全员）</t>
  </si>
  <si>
    <t>有较强的责任心，事业心，讲究原则。</t>
  </si>
  <si>
    <t>祁国栋</t>
  </si>
  <si>
    <t>15641889569</t>
  </si>
  <si>
    <t>机械设计与自动化专业</t>
  </si>
  <si>
    <t>辽宁东升精机有限公司</t>
  </si>
  <si>
    <t>会看机械图纸，根据图纸检测机加工配件。工资2400-4000元/月，工作时间：早8：00-17点。</t>
  </si>
  <si>
    <t>会看机械图纸，根据图纸检测机加工配件。</t>
  </si>
  <si>
    <t>毛冬菊</t>
  </si>
  <si>
    <t>18604186696</t>
  </si>
  <si>
    <t>全日制统招大专以上学历，性别不限，30-45岁，机械相关专业，会看简单机械图纸，有工厂工作经验者，熟练电脑办公软件操作。工资3000-4000元/月。</t>
  </si>
  <si>
    <t>设备电气部分布线安装</t>
  </si>
  <si>
    <t>设备电气部分布线安装，工作认真仔细，吃苦耐劳，有无经验均可。</t>
  </si>
  <si>
    <t>设备组装装配调试，工作认真仔细，吃苦耐劳，早8：00-晚17：00点。</t>
  </si>
  <si>
    <t>设备组装装配调试，工作认真仔细，吃苦耐劳。</t>
  </si>
  <si>
    <t>PLC、伺服电机控制电路设计，单板机维修，配盘布线，机床维修。</t>
  </si>
  <si>
    <t>全日制统招大专以上学历，电气自动化相关专业，年龄25-45岁，男，PLC、伺服电机控制电路设计，单板机维修，配盘布线，机床维修。</t>
  </si>
  <si>
    <t>全日制统招大专以上学历，机械设计相关专业，年龄25-45岁，男，熟练电子图版、CAD制图、3D作图，有机械设计经验。</t>
  </si>
  <si>
    <t>辽宁东旺门窗幕墙有限公司</t>
  </si>
  <si>
    <t>门窗组装工，熟练工种，简单易学，计件工资，多劳多得，长白班，供吃住，上五险，年节福利。</t>
  </si>
  <si>
    <t>年龄55以下，身体健康。</t>
  </si>
  <si>
    <t>18341850450</t>
  </si>
  <si>
    <t>辽宁东欣化工科技有限公司</t>
  </si>
  <si>
    <t>销售员，销售产品氢氟酸，维护和开发客户。五险一金，年终奖，高温补贴，节日福利，市内班车接送，食堂免费早、午餐，员工体检，团建等。</t>
  </si>
  <si>
    <t>全日制大专以上学历，45岁以下，有良好的沟通协调能力，能适应短期的出差。有销售工作经验2年以上。</t>
  </si>
  <si>
    <t>姚丽娟</t>
  </si>
  <si>
    <t>0418-8229850</t>
  </si>
  <si>
    <t>仪表自动化工程师，熟悉DCS和SIS系统，日常负责仪器仪表的维护和保养，长白班。五险一金，年终奖，高温补贴，节日福利，市内班车接送，食堂免费早、午餐，员工体检，团建等。</t>
  </si>
  <si>
    <t>全日制大专以上学历，男，45岁以下，自动化相关专业，熟悉DCS和SIS系统。</t>
  </si>
  <si>
    <t>参与新设备的验收，资料的收集整理。设备的日常使用巡回检查和日常监测工作。设备检修记录的整理和填写，隐患排查及安全责任制的落实，长白班。五险一金，年终奖，高温补贴，节日福利，市内班车接送，食堂免费早、午餐，员工体检，团建等。</t>
  </si>
  <si>
    <t>全日制大专以上学历，男，年龄在45岁以下，机械相关专业毕业，有2年以上相关工作经验。条件优秀者薪资面议。</t>
  </si>
  <si>
    <t>辽宁光大机械制造有限公司</t>
  </si>
  <si>
    <t>操作加工中心</t>
  </si>
  <si>
    <t>年龄40周岁以下，能适应倒班。</t>
  </si>
  <si>
    <t>15841877431</t>
  </si>
  <si>
    <t>辽宁海鸿新能源有限公司</t>
  </si>
  <si>
    <t>风力发电塔筒技术</t>
  </si>
  <si>
    <t>有相关工作经验者优先；同等条件下应届毕业生优先录用。薪资待遇：为聘用的员工提供具有竞争力的薪酬待遇，具体事宜面议。</t>
  </si>
  <si>
    <t>韦卓</t>
  </si>
  <si>
    <t>辽宁汉石科技集团有限公司</t>
  </si>
  <si>
    <t>对PC装配式构件的技术研发</t>
  </si>
  <si>
    <t>本科或研究生、建筑专业或土木工程学。</t>
  </si>
  <si>
    <t>张悦</t>
  </si>
  <si>
    <t>18241898885</t>
  </si>
  <si>
    <t>辽宁瀚石机械制造有限公司</t>
  </si>
  <si>
    <t>设备安装调试，电气系统设计元器件选型。</t>
  </si>
  <si>
    <t>3年以上工作经验</t>
  </si>
  <si>
    <t>黄鑫</t>
  </si>
  <si>
    <t>0418-3922626</t>
  </si>
  <si>
    <t>工程机械、液压系统设计、元件选型、三维设计，现场调试。</t>
  </si>
  <si>
    <t>3年以上工作经验，懂二维、三维软件。</t>
  </si>
  <si>
    <t>辽宁金美达科技发展有限公司</t>
  </si>
  <si>
    <t>铸造工艺技术支持</t>
  </si>
  <si>
    <t>热爱铸造、机械加工行业工作，可提供相关专业毕业生实习机会，择优选拔熟练掌握三维、二维制图经验者优先。</t>
  </si>
  <si>
    <t>孙小钠</t>
  </si>
  <si>
    <t>机加工工艺技术研发指导</t>
  </si>
  <si>
    <t>辽宁圣沃科技有限公司</t>
  </si>
  <si>
    <t>制定铸造工业，为生产现场提供技术服务，解决突发技术问题，改善工艺。</t>
  </si>
  <si>
    <t>1.熟悉本公司产品的生产工艺。2.熟悉检验标准，对质量问题有较强的判断能力，能熟练使用生产线上的所有检具。</t>
  </si>
  <si>
    <t>13795070733</t>
  </si>
  <si>
    <t>1.熟悉本公司产品的生产工艺。2.熟悉检验标准，对质量问题有较强的判断能力。</t>
  </si>
  <si>
    <t>辽宁实维天食品有限公司</t>
  </si>
  <si>
    <t>熟悉设备维护、维修及保养等相关知识，有企业机电工作经验者优先。薪资福利：3000-4000元/月，五险，包食宿，工龄奖，免费旅游，节假日发放福利。</t>
  </si>
  <si>
    <t>男，50周岁以下。</t>
  </si>
  <si>
    <t>王溪</t>
  </si>
  <si>
    <t>0418-2195222</t>
  </si>
  <si>
    <t>1.确保公司所有制冷机组的正常运作。2.确保所有冷库达到公司规定的温度。</t>
  </si>
  <si>
    <t>1.能独立操作速冻制冷设备。2.能维修、安装、调试、维护制冷设备。3.有制冷证者优先考虑。</t>
  </si>
  <si>
    <t>1.负责安全隐患排查，给员工做安全培训。</t>
  </si>
  <si>
    <t>1.退伍军人优先。2.薪资待遇：五险、包吃、包住，试用期一个月2800元，转正3800元，五险，包食宿，节假日发放福利。3.专业：机械类或电气类。</t>
  </si>
  <si>
    <t>辽宁天华生物药业有限公司</t>
  </si>
  <si>
    <t>合成实验的小试开发、中试放大，跟踪工艺优化。</t>
  </si>
  <si>
    <t>专科以上，生物相关专业毕业，3年工作经验。</t>
  </si>
  <si>
    <t>刘江伟</t>
  </si>
  <si>
    <t>0418-3895885</t>
  </si>
  <si>
    <t>从事菌种的分离、纯化，菌种的制备发酵的培养、控制。</t>
  </si>
  <si>
    <t>任职经验3年以上，从事生物发酵经验的优先。</t>
  </si>
  <si>
    <t>辽宁天普软件有限公司</t>
  </si>
  <si>
    <t>1.负责公司的软件产品的研发和维护，包括Java和C#两个方向；2.能够按照需求分析设计和开发软件模块，并保证其质量和性能；3.参与软件产品的测试，部署，文档编写和培训等工作；4.与团队成员协作，共同推进项目的进展。</t>
  </si>
  <si>
    <t>1.熟悉Java或C#编程语言及开发框架；2.熟练掌握软件开发流程和常用开发工具，能够按照设计方案完成高质量的编码工作；3.具备团队合作精神和良好的沟通能力，能够与产品经理、测试人员和其他开发者进行有效的沟通和协作。</t>
  </si>
  <si>
    <t>杨淼</t>
  </si>
  <si>
    <t>15804187711</t>
  </si>
  <si>
    <t>1.负责软件产品的UI界面设计，包括PC端、移动端等不同平台的设计；2.负责软件产品的交互设计，提升产品的易用性和用户体验；3.负责制定UI设计规范、流程等，确保UI设计质量；4.跟进项目进度，保证设计工作按时按质完成。</t>
  </si>
  <si>
    <t>1.熟练使用Photoshop、Sketch、Illustrator等设计软件；2.对用户体验和交互设计有深入了解，熟悉常见的UI设计原则；3.具备良好的审美能力和色彩感知能力，能够独立完成高质量UI设计；4.具备团队合作精神，善于沟通和协作。</t>
  </si>
  <si>
    <t>辽宁伟业岩土科技有限公司</t>
  </si>
  <si>
    <t>建筑设计</t>
  </si>
  <si>
    <t>工程力学</t>
  </si>
  <si>
    <t>张素荣</t>
  </si>
  <si>
    <t>15042535555</t>
  </si>
  <si>
    <t>经营管理，市场营销。</t>
  </si>
  <si>
    <t>辽宁祥和农牧实业有限公司</t>
  </si>
  <si>
    <t>农业机械研发，老产品改造。</t>
  </si>
  <si>
    <t>有整机及非标设计经验。</t>
  </si>
  <si>
    <t>王璐</t>
  </si>
  <si>
    <t>18041810016</t>
  </si>
  <si>
    <t>辽宁亿达新型建材有限公司</t>
  </si>
  <si>
    <t>协助总经理做好企业的经营管理</t>
  </si>
  <si>
    <t>1.企业管理、人力资源管理等相关专业本科以上学历；2.8年以上工作经验，5年以上企业管理工作经验；3.具备良好的企业管理、工商管理、行政管理等相关知识。</t>
  </si>
  <si>
    <t>刘宝剑</t>
  </si>
  <si>
    <t>18641898929</t>
  </si>
  <si>
    <t>辽宁亿金电子有限公司</t>
  </si>
  <si>
    <t>高标准地为客户提供优质服务和妥善处理客户投诉，以提高客户的满意度；维护老客户，拓展新市场，建立与扩大销售网络，提升销量；讲究团队精神，与上级、同事、其他部门人员保持良好的协作关系。</t>
  </si>
  <si>
    <t>熟悉行业知识，企业知识和产品知识及掌握销售知识与技能，积极开拓业务，按时保质完成上级下达的任务指标。</t>
  </si>
  <si>
    <t>负责技术图纸会审工作，审核图纸并协助解决图纸中存在的问题。负责编制产品中零部件和加工工艺的技术参数，提出技术改进意见。定期到生产车间进行技术检查，解决生产现场的技术问题。协助生产技术主管进行技术检查，解决生产现场的技术问题。</t>
  </si>
  <si>
    <t>1.精通专业知识，熟悉企业相关产品的生产技术以及工艺等相关知识。2.具备较强的专业技能，能及时迅速解决技术问题。3.具备良好的沟通协调能力。4.具备较强的责任心和进取精神。</t>
  </si>
  <si>
    <t>辽宁正远食品有限公司</t>
  </si>
  <si>
    <t>1.负责食品安全、体系、法规、生产过程质量控制等方面管理。2.培养方向：体系专员、法规专员、质检员、外检员、化验员等。</t>
  </si>
  <si>
    <t>1.25-35周岁，大专及以上学历，食品相关专业；2.善于学习，能倒班优先；3.有志从事品质管理职业，吃苦耐劳，认同公司培养计划。</t>
  </si>
  <si>
    <t>吴继红</t>
  </si>
  <si>
    <t>15241862358</t>
  </si>
  <si>
    <t>为筹建新媒体电商团队，现火热招募电商运营专员、主播专员、场控专员、推广与数据分析专员、电商设计、美工专员、客服专员、配送专员等岗位。</t>
  </si>
  <si>
    <t>有抖音、快手、小红书等新媒体电商从业经验均可报名。</t>
  </si>
  <si>
    <t>1.负责整个车间日常管理，组织分解下达生产任务。2.生产作业流程管控，异常情况协调处理。3.抓好现场6S管理及精益生产管理。4.负责车间人员管理，设备管理，质量管理，安全管理。</t>
  </si>
  <si>
    <t>1.28-40岁，大专以上学历，经验丰富者可放宽。2.有过速冻食品企业生产管理经验3年以上，懂精益管理优先。3.有领导力，具备吃苦耐劳，务实创新的精神。</t>
  </si>
  <si>
    <t>1.负责新员工的接待，员工入职、离职、异动手续的办理。2.负责员工考勤系统、花名册的维护和更新。3.负责人事基础数据相关报表的每日每月统计。4.负责组织员工健康证体检。5.负责员工档案的管理，劳动合同的变更及续签手续。</t>
  </si>
  <si>
    <t>1.28-35岁，大专以上学历，人力资源相关专业优先。2.有扎实的人事工作经验优先，熟悉劳动合同法，能及时提出用工过程中的风险控制建议。3.办公软件熟练，细心严谨，有耐心，执行力好。</t>
  </si>
  <si>
    <t>1.负责协调供应链系统和销售系统，制定生产周计划、月计划。2.负责跟踪监督生产计划达成，协调公司内部各部门，推动生产障碍解决。3.负责产能负荷分析，适时调整计划。</t>
  </si>
  <si>
    <t>1.20—38周岁，大专学历。2.有过生产型企业调度经验优先。3.沟通协调佳，数据敏感。</t>
  </si>
  <si>
    <t>1.根据经营需要进行原辅料市场行情收集与分析、完成询比价。2.开发优质供应商，对采购计划核实，跟进采购进度，确保采购任务的完成。</t>
  </si>
  <si>
    <t>1.25-35岁，本科以上学历。2.有工业企业采购经验两年以上。3.具备良好的沟通，谈判技巧，分析力强，细心严谨，对数据敏感。</t>
  </si>
  <si>
    <t>1.根据产品组提出的产品概念，完成产品初步设计。2.负责对立项的产品，进行实验室研发，编制工艺文件并审核。3.负责全程跟踪小试，中试，大试过程，验证工艺可行性及BOM准确性。4.负责对现有产品进行工艺优化，成本精进。</t>
  </si>
  <si>
    <t>1.25-45周岁，大专及以上学历，食品相关专业，特殊技能可放宽。2.有速冻食品研发经验，有较好的研发产出。3.理解核心技术，具有技术鉴赏力，了解设备基本原理。</t>
  </si>
  <si>
    <t>1.负责制造费用的账务处理，编制成本管理分析报表，通过各项成本指标的分析，提供生产管理问题解决方案的建议。2.负责新品、老品成本预测与审核。</t>
  </si>
  <si>
    <t>1.25-45周岁，大专及以上学历，财务相关专业。2.有制造类企业成本、总账会计经验，做过预算管理、成本分析优先。3.有中级职称。</t>
  </si>
  <si>
    <t>1.负责设备周期性保养，确保设备的稳定性。2.负责设备日常故障维修、安装、调试。</t>
  </si>
  <si>
    <t>1.45岁以下，3年以上大型设备维修维护工作经验。2.掌握标准配盘、负荷计算等电气基本知识及维修驷伏电机、变频器等设备维修技能，会钳工技能优先。</t>
  </si>
  <si>
    <t>1.负责完善公司合同管理制度，识别并规避企业经营过程中的法律风险。2.负责审核各类合同、协议，重点是非公司样本的合同协议法律风险管控。</t>
  </si>
  <si>
    <t>1.20—45周岁，大专学历。2.法学专业，有成熟的企业法务工作经验。3.能识别并预防制造型企业经营过程中存在的风险和隐患。</t>
  </si>
  <si>
    <t>完善公司安全、环保、职业健康等方针、制度，并推行与落实，确保公司安全环保的合规性。</t>
  </si>
  <si>
    <t>1.28-45周岁，大专以上学历，有过安全、环保工作经历。2.熟悉工业制造业安全、环保、职业健康管理规范。</t>
  </si>
  <si>
    <t>负责电商团队的组建，制定电商运营规划，完善各项运营流程。</t>
  </si>
  <si>
    <t>1.28—36岁，大专及以上学历，男女不限。2.有过电商平台0-1搭建、运营经验。3.有新媒体运营经验。</t>
  </si>
  <si>
    <t>1.对现有产品架构进行梳理及调整；2.负责对现有产品升级，创新，主动推进产品研发进度，并跟进市场反馈情况；3.负责整个产品线的生命周期管理，包含产品的升级、迭代、延展，老品的废止等，快速上新，不断优化。</t>
  </si>
  <si>
    <t>1.28—40岁，大专及以上学历；2.有过快消品行业老品整合升级、新品上市推广开发的成功经历优先；3.有同品类（肉类、速冻面点、调理品类）产品管理经验者优先。</t>
  </si>
  <si>
    <t>1.协助研发工程师进行新品研发，并完成新品车间转化。2.负责核对产品工艺符合性，对存在的问题及时反馈。</t>
  </si>
  <si>
    <t>1.大专及以上学历，食品相关专业，2年以内毕业的应往届毕业生。2.了解原辅料基础知识，产品知识，质量控制知识以及食品安全卫生知识。3.能够熟练运用办公软件。4.具备协调沟通解决问题能力。</t>
  </si>
  <si>
    <t>1.负责现有自控系统的维护及缺陷整改，BUG查找及修复。2.根据生产需要，设计或改造自控系统，编写自控相关程序，实现新自控功能。</t>
  </si>
  <si>
    <t>1.大专以上学历，50岁以下，自动化专业。2.熟悉驷伏电机和变频器，能够独立设计、安装PLC西门子S7smart300以上系统。</t>
  </si>
  <si>
    <t>1.负责验证设备对工艺的符合性及流畅性，从工艺BOM角度精进与优化。2.负责生产线设备改造与技术改良，提升员工操作体验。3.负责处理车间设备方面的疑难问题。</t>
  </si>
  <si>
    <t>1.大专以上学历，50岁以下，3年以上非标机械设计经验。2.能独立设计设备图纸，熟练使用AutoCAD、Inventor、Catia、SolidWorks、Caxa、Pro/Engineer（Proe）。3.良好的沟通与解决问题能力。</t>
  </si>
  <si>
    <t>1.负责组织编写质量管理体系的有关文件。2.负责对质量管理体系文件记录的控制情况实施监督和检查。</t>
  </si>
  <si>
    <t>1.25-40周岁、大专以上学历、专业不限。2.熟悉食品认证相关法律法规，有食品企业内审体系工作经验优先。3.办公软件熟练。</t>
  </si>
  <si>
    <t>1.负责总裁审批文件的分类呈报、上传下达，督办总裁布置的工作任务落实、执行情况。2.负责撰写总裁各类讲话稿及与总裁有关的文字材料。</t>
  </si>
  <si>
    <t>1.25-35周岁，女性，本科及以上学历。2.有传统媒体记者经验优先。3.有良好的文字功底、懂商务接待礼仪，保密意识强。</t>
  </si>
  <si>
    <t>辽宁中盛门窗制造工程有限公司</t>
  </si>
  <si>
    <t>负责公司运营管理</t>
  </si>
  <si>
    <t>有过管理经验</t>
  </si>
  <si>
    <t>郑珊珊</t>
  </si>
  <si>
    <t>0418-2151866</t>
  </si>
  <si>
    <t>专业设计人员</t>
  </si>
  <si>
    <t>学习能力强，有专业技能，有工作经验。</t>
  </si>
  <si>
    <t>辽宁众辉生物科技有限公司</t>
  </si>
  <si>
    <t>生产现场安全监督、巡视、控制、管理等相关工作。</t>
  </si>
  <si>
    <t>品学兼优、吃苦耐劳、爱岗敬业。</t>
  </si>
  <si>
    <t>郭建法</t>
  </si>
  <si>
    <t>15261919888</t>
  </si>
  <si>
    <t>生产设备操作，安全生产工艺执行及其他相关工作。</t>
  </si>
  <si>
    <t>品学兼优，吃苦耐劳。</t>
  </si>
  <si>
    <t>徐工（辽宁）机械有限公司</t>
  </si>
  <si>
    <t>配合订单的焊接、生产，根据生产计划按时按量完成生产任务，保证交货率。</t>
  </si>
  <si>
    <t>中专或技校及以上学历，熟练使用气保焊操作。</t>
  </si>
  <si>
    <t>吴丽娟</t>
  </si>
  <si>
    <t>0418-2608111</t>
  </si>
  <si>
    <t>负责公司产品在所辖地区的产品销售，市场开发等工作。</t>
  </si>
  <si>
    <t>大专及以上学历，机械类或市场营销类相关专业。</t>
  </si>
  <si>
    <t>负责产品液压系统选型、设计、优化、技术开发等工作。</t>
  </si>
  <si>
    <t>本科及以上学历，机械类相关专业，有研发工作经验者优先，熟练使用CAD/Pro-E等制图软件。</t>
  </si>
  <si>
    <t>负责产品研发、设计、优化、技术开发等工作。</t>
  </si>
  <si>
    <t>本科及以上学历，机械相关专业，有独立研发工作经验，能熟练使用Pro-E、CAD、solidworks等设计软件。</t>
  </si>
  <si>
    <t>彰武联信金莹铸造材料有限公司</t>
  </si>
  <si>
    <t>主要从事研发相关工作。</t>
  </si>
  <si>
    <t>1.理工类相关专业；2.公办二本以上学历；3.毕业3年以内；4.有志于从事研发技术相关工作；5.钻研能力、思考能力、动手能力、学习能力强；6.务实、上进、诚信。</t>
  </si>
  <si>
    <t>陶永泉</t>
  </si>
  <si>
    <t>中褚钛业（阜新）有限公司</t>
  </si>
  <si>
    <t>有责任心，业务能强，专业技术强，有团队精神，服从领导安排。</t>
  </si>
  <si>
    <t>15350988886</t>
  </si>
  <si>
    <t>中国人民财产保险股份有限公司阜新市分公司</t>
  </si>
  <si>
    <t>续保团队</t>
  </si>
  <si>
    <t>35岁以下，有直播经验优先。</t>
  </si>
  <si>
    <t>徐秀萍</t>
  </si>
  <si>
    <t>0481-2260800</t>
  </si>
  <si>
    <t>奥克控股集团股份公司</t>
  </si>
  <si>
    <t>审计师</t>
  </si>
  <si>
    <t>负责开展能效监察、反舞弊检查、经济责任、专项和财务收支等监察审计工作。</t>
  </si>
  <si>
    <t>从事财务或审计专业10年以上，有会计证、审计师证或有审计同等专业工作经验者优先。</t>
  </si>
  <si>
    <t>李思璇</t>
  </si>
  <si>
    <t>13904190465</t>
  </si>
  <si>
    <t>10辽阳市</t>
  </si>
  <si>
    <t>成远矿业开发股份有限公司</t>
  </si>
  <si>
    <t>1.矿山施工总承包工作经验；2.爆破工程技术人员、一二级建造师（矿业专业）、注册安全工程师（非煤金属矿山专业）、职称证（地质、测量、采矿、机电、水文、环境、资源勘查等专业）。</t>
  </si>
  <si>
    <t>1.矿山施工总承包工作经验；2.爆破工程技术人员、一二级建造师（矿业专业）、注册安全工程师（非煤金属矿山专业）、职称证（地质、测量、采矿、机电、水文、环境、资源勘查等专业），矿山施工安全管理经验。</t>
  </si>
  <si>
    <t>刘正兴</t>
  </si>
  <si>
    <t>13604192153</t>
  </si>
  <si>
    <t>灯塔恒泰利燃气有限公司</t>
  </si>
  <si>
    <t>熊伟</t>
  </si>
  <si>
    <t>0419-2711022</t>
  </si>
  <si>
    <t>灯塔市红阳水务有限公司</t>
  </si>
  <si>
    <t>维修维护厂内电气设备</t>
  </si>
  <si>
    <t>精通电气专业知识</t>
  </si>
  <si>
    <t>方莉</t>
  </si>
  <si>
    <t>0419-3501055</t>
  </si>
  <si>
    <t>国网辽宁省电力有限公司辽阳供电公司</t>
  </si>
  <si>
    <t>从事电力行业一线工作，包括但不限于输变配电运行与维护，电力营销等内容。</t>
  </si>
  <si>
    <t>符合我单位基本任职要求，身体健康，专业对口。</t>
  </si>
  <si>
    <t>边缘</t>
  </si>
  <si>
    <t>0419-2112977</t>
  </si>
  <si>
    <t>华腾大搪（辽宁）特种设备有限公司</t>
  </si>
  <si>
    <t>负责单位安全，消防，环保。</t>
  </si>
  <si>
    <t>要求有相关工作经验</t>
  </si>
  <si>
    <t>15998446626</t>
  </si>
  <si>
    <t>负责搪玻璃产品设计</t>
  </si>
  <si>
    <t>有压力容器设计经验</t>
  </si>
  <si>
    <t>辽宁灯塔农村商业银行股份有限公司</t>
  </si>
  <si>
    <t>熟练掌握岗位技能</t>
  </si>
  <si>
    <t>能力强，有责任心。</t>
  </si>
  <si>
    <t>0419-8532162</t>
  </si>
  <si>
    <t>辽宁丰收塑业有限责任公司</t>
  </si>
  <si>
    <t>开辟市场，扩大产品铺货领域。</t>
  </si>
  <si>
    <t>人品优秀，踏实肯干。</t>
  </si>
  <si>
    <t>唐柱忠</t>
  </si>
  <si>
    <t>13591913368</t>
  </si>
  <si>
    <t>辽宁福泰石油机械制造有限公司</t>
  </si>
  <si>
    <t>负责螺杆泵定子橡胶研制</t>
  </si>
  <si>
    <t>螺杆泵定子橡胶配方研制</t>
  </si>
  <si>
    <t>曾艳</t>
  </si>
  <si>
    <t>13841979399</t>
  </si>
  <si>
    <t>辽宁海阔机械设备制造有限公司</t>
  </si>
  <si>
    <t>洪菲菲</t>
  </si>
  <si>
    <t>13674198087</t>
  </si>
  <si>
    <t>辽宁和畅电子材料科技有限公司</t>
  </si>
  <si>
    <t>1.网上销售；2.产品宣传。</t>
  </si>
  <si>
    <t>精通电脑</t>
  </si>
  <si>
    <t>董丽</t>
  </si>
  <si>
    <t>13591910922</t>
  </si>
  <si>
    <t>辽宁鸿达新材科技有限公司</t>
  </si>
  <si>
    <t>销售石墨电极、石墨方块。</t>
  </si>
  <si>
    <t>具有良好的沟通能力、组织能力。</t>
  </si>
  <si>
    <t>18604998686</t>
  </si>
  <si>
    <t>辽宁鸿昊化学工业股份有限公司</t>
  </si>
  <si>
    <t>对公司现有原材料，中间品和成品进行检测分析。</t>
  </si>
  <si>
    <t>具有实验室，理化检测方面工作经验，能够适应倒班工作制。能够使用GC-MS，GC或ICP等检测仪器优先考虑。</t>
  </si>
  <si>
    <t>13081765621</t>
  </si>
  <si>
    <t>1.负责公司工艺文件的编写，工艺改进。2.参加工艺研发，新产品立项工作。</t>
  </si>
  <si>
    <t>1.具有化工企业工艺经验。2.熟练使用工艺制图软件及办公软件。3.态度积极，有责任心，踏实努力。</t>
  </si>
  <si>
    <t>参与公司设备技术改造与更新。公司现有生产设备的操作规程，生产设备点检，设备维护保养的监督与设备重大故障的技术指导。</t>
  </si>
  <si>
    <t>具有化工行业仪表，设备工作经验。动手能力强，熟悉设备维护保养，对设备故障与风险有一定分析判断和排除能力。熟练使用CAD软件及其他办公软件。</t>
  </si>
  <si>
    <t>辽宁惠海塑业有限公司</t>
  </si>
  <si>
    <t>岗位要求：负责吨袋缝制，计件工资。早八晚五，周日休息，有缝纫基础优先。</t>
  </si>
  <si>
    <t>要求50周岁以下女性，有车间工作经验。</t>
  </si>
  <si>
    <t>杨雨竹</t>
  </si>
  <si>
    <t>18841960631</t>
  </si>
  <si>
    <t>辽宁金昌矿业有限公司</t>
  </si>
  <si>
    <t>矿山一线工人</t>
  </si>
  <si>
    <t>学习能力强，认真负责。</t>
  </si>
  <si>
    <t>蔡晓琳</t>
  </si>
  <si>
    <t>13610993921</t>
  </si>
  <si>
    <t>辽宁金科达电子有限公司</t>
  </si>
  <si>
    <t>机台操作工</t>
  </si>
  <si>
    <t>1.工作认真负责；2.女性，年龄45岁以下。</t>
  </si>
  <si>
    <t>郑显平</t>
  </si>
  <si>
    <t>13998015088</t>
  </si>
  <si>
    <t>辽宁靖帆新材料有限公司</t>
  </si>
  <si>
    <t>有五年以上化工生产经验</t>
  </si>
  <si>
    <t>于洋</t>
  </si>
  <si>
    <t>18641904773</t>
  </si>
  <si>
    <t>辽宁巨尚新材料有限公司</t>
  </si>
  <si>
    <t>1.负责出口销售或国内销售；2.解建材家装行业。</t>
  </si>
  <si>
    <t>1.出口销售；2.英语可以进行简单交流；3.了解建材加装行业。</t>
  </si>
  <si>
    <t>高婷</t>
  </si>
  <si>
    <t>15942410670</t>
  </si>
  <si>
    <t>1.日常账务处理、成本核算、资金管理；2.工业企业工作经验者优先。</t>
  </si>
  <si>
    <t>1.日常账务处理、成本核算；2.资金管理；3.工业企业工作经验者优先。</t>
  </si>
  <si>
    <t>辽宁科创重型内燃机曲轴有限公司</t>
  </si>
  <si>
    <t>从事曲轴产品工艺设计及产品性能提升</t>
  </si>
  <si>
    <t>机械及机电相关专业专科以上全日制学历，从事机械设计三年以上，熟练操作三维设计软件，了解质量管理体系。</t>
  </si>
  <si>
    <t>张平</t>
  </si>
  <si>
    <t>0419-8155555</t>
  </si>
  <si>
    <t>曲轴产品工艺设计、工装设计及生产线技术改造和产品性能提升。</t>
  </si>
  <si>
    <t>机械、机电等相关专业专科及以上学历，中级以上职称，从事过机械加工工艺技术工作三年以上。</t>
  </si>
  <si>
    <t>辽宁岭秀山矿泉饮品有限公司</t>
  </si>
  <si>
    <t>主要负责区域的商户推广及销售公司产品。</t>
  </si>
  <si>
    <t>1.年龄20-40周岁，男女不限；2.有较强的的学习能力，沟通能力，善于交际3.有良好的团队合作意识和承压能力；4.能出苦耐劳，保持良好的工作积极性；5.一年及以上经验者优先。</t>
  </si>
  <si>
    <t>秦刚</t>
  </si>
  <si>
    <t>18604198239</t>
  </si>
  <si>
    <t>辽宁明兑电力有限公司</t>
  </si>
  <si>
    <t>安全监理</t>
  </si>
  <si>
    <t>从事本专业监理工程三年以上</t>
  </si>
  <si>
    <t>王璐璐</t>
  </si>
  <si>
    <t>18841956526</t>
  </si>
  <si>
    <t>1.根据产品和运营需求，进行分析、架构设计-根据产品需求文档分解任务；2.产品架构高可用性、高可扩展性方向的优化调整；3.对现有系统的不足进行分析，找到目前系统的瓶颈，改进系统算法，提高系统性能。</t>
  </si>
  <si>
    <t>毕业后从事本专业，三年以上；</t>
  </si>
  <si>
    <t>辽宁鹏维化工制漆有限责任公司</t>
  </si>
  <si>
    <t>对成品涂料进行颜色，质量等方面的检测。</t>
  </si>
  <si>
    <t>有较强的专业能力及学习能力，服从领导安排，吃苦耐劳。</t>
  </si>
  <si>
    <t>刘晓菲</t>
  </si>
  <si>
    <t>18524013595</t>
  </si>
  <si>
    <t>辽宁普雷特环保科技有限公司</t>
  </si>
  <si>
    <t>1.开拓新市场；2.开发新客户，维护老客户。</t>
  </si>
  <si>
    <t>1.有3年以上销售经验；2.能适应出差；3.能熟练使用办公软件；4.有制造业销售经验优先；5.学机械设计专业能看懂图纸或者有初步的制图技能者优先录用。</t>
  </si>
  <si>
    <t>谢尚桐</t>
  </si>
  <si>
    <t>13387805522</t>
  </si>
  <si>
    <t>1.电气系统方案的设计，要求单独做过项目设计，了解客户需求，选型，成本控制，控制方案的独立完成；2.按照项目分配要求，负责低压柜电气控制系统的设计，相关原件的选型，了解配电柜基本电器元件的分类。</t>
  </si>
  <si>
    <t>1.电气自动化、机电一体化以及相关专业；2.需2年以上电气编程经验，熟练应用中大型PLC编程开发，如西门子熟练使用相关的通讯以及网络模块等；3.熟练主流HMI编程设计；4.熟练主流电气绘图软件及电气元器件的选型、特性。</t>
  </si>
  <si>
    <t>辽宁山水益农科技有限公司</t>
  </si>
  <si>
    <t>对企业现有产品进行足够深化的了解后，对已有的客户进行专业化的指导服务，并能开展产品推广业务。</t>
  </si>
  <si>
    <t>植物学</t>
  </si>
  <si>
    <t>植保专业或化工专业本科毕业。</t>
  </si>
  <si>
    <t>吕盟</t>
  </si>
  <si>
    <t>辽宁沈煤红阳热电有限公司</t>
  </si>
  <si>
    <t>采样、制样、化验。</t>
  </si>
  <si>
    <t>王智艳</t>
  </si>
  <si>
    <t>0419-2722567</t>
  </si>
  <si>
    <t>熟练掌握相关供暖政策、法规、条例及公司相关政策标准、熟练掌握岗位操作规范及客服接线系统、负责详细记录辽阳市区及灯塔地区供暖用户反映的问题并及时与相关部门沟通解决、跟踪办理结果，对用户进行回访，并形成详细记录。</t>
  </si>
  <si>
    <t>负责继电保护、电气自动化、远动通讯、网络安全检修和维护。</t>
  </si>
  <si>
    <t>对所管辖的热工设备进行定期全面巡回检查，对设备缺陷和异常情况认真分析原因并及时处理。</t>
  </si>
  <si>
    <t>执行车间、班长派车命令，做好装煤、运煤、卸煤任务。</t>
  </si>
  <si>
    <t>8年以上从业经验</t>
  </si>
  <si>
    <t>在主值班员领导下工作，协助主值班员做好设备安全经济运行和文明生产及设备异常处理工作。</t>
  </si>
  <si>
    <t>50MW以上发电机组，接入系统为220KV升压站工作经验优先，电气副值岗位工作1年以上或巡检岗位3年以上。</t>
  </si>
  <si>
    <t>在主值班员的领导下工作，对现场设备进行定期巡视，发现设备异常及时上报并果断处理，做好现场设备启停及防寒防冻工作。</t>
  </si>
  <si>
    <t>在值长领导下工作，保证脱硫、除尘系统安全运行和文明生产，做好机组正常运行、启停及事故处理操作。</t>
  </si>
  <si>
    <t>50MW以上机组脱石灰石湿法脱硫系统，脱硫主值岗位工作1年以上或副值岗位3年以上。</t>
  </si>
  <si>
    <t>在主值班员的领导下工作，对现场设备进行定期巡视，发现设备异常及时上报并果断处理，做好防寒防冻工作。</t>
  </si>
  <si>
    <t>50MW以上供热机组，循环流化床锅炉类型优先，担任锅炉副值岗位工作1年以上或巡检岗位3年以上。</t>
  </si>
  <si>
    <t>在值长领导下工作，保证锅炉系统安全经济运行和文明生产.做好启停机及事故处理操作。</t>
  </si>
  <si>
    <t>50MW以上供热机组，循环流化床锅炉类型优先，担任锅炉主值岗位工作1年以上或副值岗位3年以上。</t>
  </si>
  <si>
    <t>50MW以上供热机组担任汽机副值岗位工作1年以上或巡检岗位3年以上</t>
  </si>
  <si>
    <t>在值长领导下工作，保证汽机、热网系统、热泵系统安全经济运行和文明生产.做好启停机及事故处理操作。</t>
  </si>
  <si>
    <t>50MW以上供热机组担任汽机主值岗位工作1年以上或副值岗位3年以上</t>
  </si>
  <si>
    <t>辽宁省庄庆源食品有限公司</t>
  </si>
  <si>
    <t>主要负责车间卫生、食品安全方面的检查，以及相关的资料填写，还有接待合作单位的检查和参观。</t>
  </si>
  <si>
    <t>要求独立完成车间各方面的检查工作，接待车间检查团和参观团。</t>
  </si>
  <si>
    <t>何玉秋</t>
  </si>
  <si>
    <t>13591914988</t>
  </si>
  <si>
    <t>辽宁胜达环境资源集团有限公司</t>
  </si>
  <si>
    <t>配合总经理完成各种项目开展及对接汇报工作</t>
  </si>
  <si>
    <t>1.全日制本科学历，高分子及材料工程专业；2.表达能力较好，可以接受出差计划，男生优先考虑。</t>
  </si>
  <si>
    <t>施龙建</t>
  </si>
  <si>
    <t>辽宁晟新科技股份有限公司</t>
  </si>
  <si>
    <t>外贸跟单</t>
  </si>
  <si>
    <t>英语6级以上，沟通能力强，熟悉外贸流程优先。</t>
  </si>
  <si>
    <t>王翠</t>
  </si>
  <si>
    <t>13149795688</t>
  </si>
  <si>
    <t>生产企业财务管理的全面工作</t>
  </si>
  <si>
    <t>生产制造类企业工作经验5年以上，中级以上职称。</t>
  </si>
  <si>
    <t>对产品的销售，与顾客维护。</t>
  </si>
  <si>
    <t>化工专业，热爱销售行业。</t>
  </si>
  <si>
    <t>专业知识精通，勤学认真。</t>
  </si>
  <si>
    <t>45岁以下，化工专业，有无经验均可。</t>
  </si>
  <si>
    <t>辽宁石化阀门制造有限公司</t>
  </si>
  <si>
    <t>阀门设计</t>
  </si>
  <si>
    <t>会使用CAD、绘图、测量、工程师职称。</t>
  </si>
  <si>
    <t>黄志煌</t>
  </si>
  <si>
    <t>辽宁石门矿业有限公司</t>
  </si>
  <si>
    <t>负责露天矿山开拓采准工程的布置，根据地质资料编辑合理的爆破设计和安全技术措施，监督和控制台阶边坡角和采场最终边坡角，负责制定矿山年度采剥计划并监督实施。控制矿石的施工贫化和施工损失，带领团队开展采矿技术难题攻关。</t>
  </si>
  <si>
    <t>大专以上学历，采矿工程（露天方向）专业，3年以上工作经验，中级以上职称，身体素质好，能吃苦耐劳，能适应长期在矿山工作。</t>
  </si>
  <si>
    <t>孙环</t>
  </si>
  <si>
    <t>0419-3658025</t>
  </si>
  <si>
    <t>按照操作设备和系统的技术性能，掌握正确操作方法，会使用、会维护、会保养、会排除该专业出现的一切故障。</t>
  </si>
  <si>
    <t>通过技术安全培训，具有独立发现问题，正确处理问题的能力。</t>
  </si>
  <si>
    <t>测量和绘图，以计算机、光电网络等技术信息，以全球导航定位遥感技术将地面已有的物征点和界线，通过测量手段获得反应地面现状的图形和位置信息。</t>
  </si>
  <si>
    <t>具有独立操作仪器设备和测量绘图的能力。</t>
  </si>
  <si>
    <t>负责检维修生产设备、中大修设备、具有安装、迁移生产设备能力。</t>
  </si>
  <si>
    <t>熟悉本岗位的生产设备，具有独立操作能力。</t>
  </si>
  <si>
    <t>严格按照作用规程做好炮眼装药、封泥、放炮警戒、爆破连线工作。</t>
  </si>
  <si>
    <t>持证上岗，严格按照作业规程作业，具有高度的责任心和独立操作能力。</t>
  </si>
  <si>
    <t>根据爆破设计要求，标定炮孔位置，操作铝机进行转孔。</t>
  </si>
  <si>
    <t>通过安全培训，具有独立操作凿岩设备的能力。</t>
  </si>
  <si>
    <t>持证上岗，负责电气焊焊接及切割工作，负责生产线生产设备及其它设备的检维修工作。</t>
  </si>
  <si>
    <t>有独立操作电气焊设备及生产设备维修能力。</t>
  </si>
  <si>
    <t>持证上岗，严格按照安全操作规程作业，完成矿山各种电气设备的检查维修和保养工作。</t>
  </si>
  <si>
    <t>熟悉本岗位的电气设备，具有独立操作、维修电气设备的能力。</t>
  </si>
  <si>
    <t>研读地质勘察报告，用于了解爆破区周围的爆破环境，负责制定爆破工程项目的实施计划和方案，对爆破工程项目进行现场技术指导，制定爆破安全技术措施并检查实施情况，负责制定盲炮处理的技术措施，进行盲炮处理的技术指导。</t>
  </si>
  <si>
    <t>矿山开采、爆破、矿建、采矿工程、安全等相关专业，专科以上学历，持有效爆破作业证（中高级），熟练掌握矿山爆破设计与施工技术，熟悉矿山开采设备以及国家相关矿山管理的政策法规，有应对并解决危及矿山安全突发事件的能力。</t>
  </si>
  <si>
    <t>组织制定安全管理相关制度和各类安全应急预案，组织安全培训和演练，对安全现场工作进行核查和监督改进，参与对安全事故的处理，并对事故进行调查分析，提出生产过程中安全措施方案，能独立编写安全技术类文档。</t>
  </si>
  <si>
    <t>本科及以上学历，持有中级注册安全工程师职称，注册行业为金属非金属矿山安全。</t>
  </si>
  <si>
    <t>根据机器设备状况及时诊断并排除故障，对设备设施进行维修保养并保障其正常运行，掌握机器设备使用情况，定期对设备进行巡查，发现问题及时处理，认真做好预防性维修计划及巡查工作，严把设备质量关，负责机器设备的保养、维护、维修。</t>
  </si>
  <si>
    <t>本科及以上学历，电力或相关专业，具有3年以上工作经验，熟悉国家有关安全生产的法律法规及矿山开采建设安全规章制度和要求，能够分析总结安全状况对现场施工安全管理熟悉，能独立开展现象安全检查。</t>
  </si>
  <si>
    <t>负责岩土工程项目的勘察与设计，利用岩土和结构计算软件，对工程建设中的工程数据进行分析，了解岩土工程基坑设计方案，施工组织设计方案编制，到现场了解工程现状或解决施工中遇到的设计技术问题。</t>
  </si>
  <si>
    <t>本科以上学历，土木、岩土相关专业，3年以上工作经验，工作能力强，有施工经验。</t>
  </si>
  <si>
    <t>能够对新产品的图纸进行分析，制定新产品的加工工艺，熟悉机械加工的生产流程，机械产品技术改良，机械调试，熟悉技术管理流程，熟悉机械加工工艺，能独立解决机械设计/制造问题。</t>
  </si>
  <si>
    <t>机械工程相关专业，本科以上学历，3年以上工作经验，具有良好的沟通协调能力，能够独立承担并完成相关的产品工艺制定工作，有较强的团队合作意识，具有较强实践能力。</t>
  </si>
  <si>
    <t>深入现场做好技术服务工作，加强专业技术部门沟通协调，负责地质勘察内外业工作。</t>
  </si>
  <si>
    <t>大学本科以上学历，水文地质或地质工程或岩土工程专业及相近专业，3年以上工作经验，能独立负责完成中小型项目勘察工作，能吃苦耐劳，工作踏实认真，具有较强的沟通协调能力及团队协作精神。</t>
  </si>
  <si>
    <t>辽宁斯麦尔科技有限公司</t>
  </si>
  <si>
    <t>配合销售人员，完成图纸制作工作。</t>
  </si>
  <si>
    <t>具备独立完成图纸绘制的能力</t>
  </si>
  <si>
    <t>王思洋</t>
  </si>
  <si>
    <t>辽宁太阳谷庄园葡萄酒业股份有限公司</t>
  </si>
  <si>
    <t>冯志刚</t>
  </si>
  <si>
    <t>17604018581</t>
  </si>
  <si>
    <t>辽宁文彬教学设备有限公司</t>
  </si>
  <si>
    <t>1.负责厂区数控机床的日常维护和设备维修；2.对生产过程中突发事件进行处理；3.对设备操作人员进行指导培训；4.根据图纸能够独立编程，调试、打样、设定加工工艺；5.精通网络监控布线，电脑设备网络调试等；6.领导临时交办的工作。</t>
  </si>
  <si>
    <t>1.职高以上学历，20-55周岁，机械相关专业；2.三年以上编程经验，熟悉机加加工工艺；3.服从领导安排，责任心强。</t>
  </si>
  <si>
    <t>隋娟</t>
  </si>
  <si>
    <t>15841948769</t>
  </si>
  <si>
    <t>1.现有机械类产品符合用户需求的转化、确定设计方案，明确产品技术要求；2.新产品设计、试制、首件产品质量的跟踪、试验，以及相关工艺、技术文件的编制和完善；3.产品的生产工艺完善及改进，并为产品提供技术支持；4.新产品、新技术专利申请。</t>
  </si>
  <si>
    <t>1.年龄30-50岁，大专以上学历，有家具行业相关经验者优先；2.有工程师证；3.熟悉家具行业相关标准；4.熟练使用画图软件；5.具备独立设计能力及创新能力；6.爱岗敬业，责任心强。</t>
  </si>
  <si>
    <t>1.负责所属区域的市场开发、客户维护和销售等工作；2.负责所属行业的产品宣传、推广和销售，完成销售的任务指标；3.制定个人销售计划，并按计划拜访客户和开发新客户。</t>
  </si>
  <si>
    <t>1.年龄25-45岁，本科以上学历，有相关销售经验（有教学设备相关经验优先考虑）。2.具备合作精神，服务意识，会开车。3.工作地点：天津。</t>
  </si>
  <si>
    <t>辽宁西电兴启电工材料有限责任公司</t>
  </si>
  <si>
    <t>1.确保订单的齐套性，提高订单质量；2.组织订单评审，快速响应客户需求；3.组织产品发运，提高产销比，加快成品库存周转。</t>
  </si>
  <si>
    <t>1.大专以上学历，市场营销、企业管理类专业优先考虑；2.熟练使用电脑办公软件，会操作使用ERP系统软件的优先考虑；3.热爱销售工作，工作认真负责，有较强的沟通能力和学习能力；4.识图者优先考虑。</t>
  </si>
  <si>
    <t>王彤</t>
  </si>
  <si>
    <t>0419-2277357</t>
  </si>
  <si>
    <t>1.负责董事会、经理办公会会议材料汇总；2.负责协助总经理起草制定公司战略发展规划及年度经营目标；3.负责企业法务、合规、内控、风险管理工作。</t>
  </si>
  <si>
    <t>1、文笔好，具有一定的组织协调能力；2、有三年以上大型企业管理（合规、内控、风险、合规、质量、运营等方面）经验优先考虑。</t>
  </si>
  <si>
    <t>1.负责进行生产过程中的技术指导，指导处理生产过程中的技术和质量问题，确保生产顺利进行；2.负责检查、监督工艺纪律的执行情况，保证按产品工艺进行规范化生产；3.优化和修订工艺文件和技术规范，不断提高产品质量和生产效率，降低产品成本。</t>
  </si>
  <si>
    <t>1.造纸工艺技术或造纸设备相关专业本科以上学历；2.熟练使用CAD、OFFICE办公软件；3.工作思维清晰，善于沟通，具备良好的组织、计划、协调能力及抗压能力，熟悉绝缘纸板产品、工艺技术、能够独立完成相关技术、质量管理工作。</t>
  </si>
  <si>
    <t>辽宁鑫瑞嘉石墨新材料有限公司</t>
  </si>
  <si>
    <t>日常机械设计和维修</t>
  </si>
  <si>
    <t>从事机械维修设计10年以上</t>
  </si>
  <si>
    <t>李鹤</t>
  </si>
  <si>
    <t>辽宁易发式电气设备有限公司</t>
  </si>
  <si>
    <t>负责厂内电路用电等维护。</t>
  </si>
  <si>
    <t>男45岁以内，有电工证，负责厂内电路用电等维护。</t>
  </si>
  <si>
    <t>何芳</t>
  </si>
  <si>
    <t>18204071740</t>
  </si>
  <si>
    <t>协调与管理售后内勤工作；协助项目经理达成工作目标；负责解决售后服务纠纷及突发事件的处理。</t>
  </si>
  <si>
    <t>男，20-35岁，大专以上学历，电气自动化或机械专业优先，办公软件熟练，责任心强，善于沟通，接受短期出差。</t>
  </si>
  <si>
    <t>负责公司市场开拓与销售工作，执行并完成销售计划；完成销售目标，负责协调销售合同履行中与客户的接洽、促进款项回收；定期向公司提供市场分析及预测报告贺个人工作报告。</t>
  </si>
  <si>
    <t>年龄40岁以下，大专及以上学历，电气、机械等相关专业及具有变压器销售经验者优先录用，接受应届毕业生。有相关从业经验者，年龄和学历可适当放宽。</t>
  </si>
  <si>
    <t>变压器研发与设计，图纸设计与优化。</t>
  </si>
  <si>
    <t>本科及以上学历，电气自动化相关专业，了解变压器设计。</t>
  </si>
  <si>
    <t>年龄40岁以下，本科及以上学历，英语四级及以上，外贸、电气、机械等相关专业及具有变压器销售经验者优先录用，接受应届毕业生。有相关从业经验者，年龄和学历可适当放宽。</t>
  </si>
  <si>
    <t>辽宁意弘饲料有限公司</t>
  </si>
  <si>
    <t>负责企业产品销售，处理客户需要和投诉，对外协调客户关系。</t>
  </si>
  <si>
    <t>较好的沟通协调能力和亲和力。</t>
  </si>
  <si>
    <t>于翠翠</t>
  </si>
  <si>
    <t>14740557905</t>
  </si>
  <si>
    <t>辽宁银盛水泥集团有限公司</t>
  </si>
  <si>
    <t>看管机械运行状况</t>
  </si>
  <si>
    <t>年轻，认真负责，完成领导交代的任务。</t>
  </si>
  <si>
    <t>吴昊霖</t>
  </si>
  <si>
    <t>0419-8144789</t>
  </si>
  <si>
    <t>负责厂区内治安</t>
  </si>
  <si>
    <t>年轻，有责任心。</t>
  </si>
  <si>
    <t>辽宁运和软件开发有限公司</t>
  </si>
  <si>
    <t>1.项目实施初期进行相关数据的收集、数据模板整理、系统模型搭建；2.项目实施初期完成后，对系统软件进行安装、测试、答疑解惑；3.项目实施过程中对用户进行系统应用培训。</t>
  </si>
  <si>
    <t>1、正规院校本科及以上学历，计算机/企管相关专业，年龄35岁以下（招录应往届毕业生）；2、熟悉SQLServer、Oracle数据库基本操作。熟悉网页编程语言HTML、JS脚本基本用法；3、熟练掌握Word、Excel、PowerPoint、Visio等Office系列办公软件。</t>
  </si>
  <si>
    <t>任跃新</t>
  </si>
  <si>
    <t>0419-5366057</t>
  </si>
  <si>
    <t>1.本科计算机相关专业（接受应往届毕业生）；2.熟悉Java后台开发，相关关系数据库开发基础；参与web中后台软件系统的开发，有SpringBoot开发经验者优先；3.熟悉Web前端技术，包括HTML5，CSS3，JAVAScript等，熟悉ES6语法者优先。</t>
  </si>
  <si>
    <t>1.负责所承担的区域或指定行业内的产品销售工作；2.参与招投标工作，参与合同谈判与签订；3.对客户做好售前、售中、和售后服务，并保持良好的合作关系。</t>
  </si>
  <si>
    <t>1.本科及以上学历，市场营销、电子商务、计算机软件等相关专业；2.具有敏感的市场洞察力，较佳的新客户开拓能力；3.具有有效沟通和清晰表达的能力；4.能接受出差；5.善于与人沟通，团队合作能力；6.掌握基本的销售技巧，有软件销售经验者优先考虑。</t>
  </si>
  <si>
    <t>辽宁中车轨道交通装备有限公司</t>
  </si>
  <si>
    <t>产品质量检测检验</t>
  </si>
  <si>
    <t>1.产品质量检测检验；2.检验检测设备仪器使用和维护保养。</t>
  </si>
  <si>
    <t>高君</t>
  </si>
  <si>
    <t>13841264717</t>
  </si>
  <si>
    <t>有工业企业从业经验3年以上</t>
  </si>
  <si>
    <t>能和财务对账，进销存管理，熟悉工业产品备件。</t>
  </si>
  <si>
    <t>1.有行业销售经验；2.有客户资源优先。</t>
  </si>
  <si>
    <t>1.有行业销售经验，有客户资源优先；2.底薪+提成，上不封顶。</t>
  </si>
  <si>
    <t>给领导开车，公司临时安排的任务。</t>
  </si>
  <si>
    <t>1.驾龄3年以上，无重大事故；2.严谨，周全。</t>
  </si>
  <si>
    <t>1.车间主任负责车间各项管理工作，确保各项指标的完成；2.负责组织和调配职工实施公司下达的生产计划，及时跟踪生产进度，按时保质保量完成生产任务；3.负责贯彻落实公司会议精神、各项管理制度与措施。</t>
  </si>
  <si>
    <t>同行业从业5-10年</t>
  </si>
  <si>
    <t>铆接机使用，技术工人岗。</t>
  </si>
  <si>
    <t>身体健康，有行业内经验从优。</t>
  </si>
  <si>
    <t>1.销售助理（法务方向）合同审核；2.对接律所、法院、诉讼服务中心，处理起诉立案相关材料。</t>
  </si>
  <si>
    <t>从业经验1-3年</t>
  </si>
  <si>
    <t>1.设备点检维修，日常维护保养；2.一部分零部件设计。</t>
  </si>
  <si>
    <t>行业经验5-10年</t>
  </si>
  <si>
    <t>辽宁中鑫自动化仪表有限公司</t>
  </si>
  <si>
    <t>1.实时处理市场的信息；2.对客户进行跟进和维护；3.拟定正式合同；4.了解同行业产品信息（包括技术知识、主推产品、卖点、价格等），协助网络销售客服解答销售过程中的产品问题，促成订单，完成年度销售目标。</t>
  </si>
  <si>
    <t>有相关行业销售经验优先，需要出差。</t>
  </si>
  <si>
    <t>13591934599</t>
  </si>
  <si>
    <t>辽阳德鑫铸业有限公司</t>
  </si>
  <si>
    <t>负责检验中心部门的管理及技术指导工作</t>
  </si>
  <si>
    <t>1.具备化学分析、冶炼分析、地矿分析专业的中级及以上资质；2.需从事相关检验检测工作8年以上。</t>
  </si>
  <si>
    <t>15642256068</t>
  </si>
  <si>
    <t>负责生产设备部技术指导及部门管理工作</t>
  </si>
  <si>
    <t>冶金行业设备管理及技术应用岗位经验8年以上</t>
  </si>
  <si>
    <t>辽阳东方顶壳有限责任公司</t>
  </si>
  <si>
    <t>熟练使用CAD制图软件，会看图纸。</t>
  </si>
  <si>
    <t>19824497668</t>
  </si>
  <si>
    <t>辽阳富强生物科技有限公司</t>
  </si>
  <si>
    <t>成手会计，成本核算，福利企业退税，高新技术企业研发费用汇算，出口退税。</t>
  </si>
  <si>
    <t>能独立完成以上工作</t>
  </si>
  <si>
    <t>吕红岩</t>
  </si>
  <si>
    <t>辽阳格瑞包装制品有限公司</t>
  </si>
  <si>
    <t>负责保管产品的数量及规格，辅助装卸工装货。</t>
  </si>
  <si>
    <t>40周岁以下女性，有相关经验者优先。</t>
  </si>
  <si>
    <t>栗秀杰</t>
  </si>
  <si>
    <t>18004198665</t>
  </si>
  <si>
    <t>辽阳给排水设备阀门有限公司</t>
  </si>
  <si>
    <t>1.产品样图、技术标书等CAD制图工作；2.协助业务部门解决客户技术问题。</t>
  </si>
  <si>
    <t>有1-3年工作经验</t>
  </si>
  <si>
    <t>杜娟</t>
  </si>
  <si>
    <t>辽阳弓长岭青龙供热有限公司</t>
  </si>
  <si>
    <t>热源厂生产运行期间，二十四小时轮值监视和操作锅炉运行，相关设备巡检，监视环保指标动态并操作环保设施。</t>
  </si>
  <si>
    <t>相关专业应届或毕业一年内学生</t>
  </si>
  <si>
    <t>吴美静</t>
  </si>
  <si>
    <t>0419-5110478</t>
  </si>
  <si>
    <t>供热期间生产运行状态进行二十四小时监控，下达调度指令，协助组织供热故障抢修工作，参与制定生产相关方案和制度。非供热季参与夏季检修施工现场监督工作。</t>
  </si>
  <si>
    <t>负责公司物资采购工作，供应商的评估考核，签署各项采购合同，公司物资仓库的维护管理，相关采购制度的修订更新。</t>
  </si>
  <si>
    <t>从事物资采购和仓库保管工作经验3年以上。经历过热力企业和热电企业采购仓储业务的工作经验优先。</t>
  </si>
  <si>
    <t>处理用户投诉，提供相关服务，客服热线受理用户求助，下发报修工单。处理用户上访，入户走访和信访局接访等工作。按公司要求进行“供热服务进小区”的宣传服务，供热条例法规的宣传。</t>
  </si>
  <si>
    <t>从事对外接待，服务行业工作经验3年以上，经历过热力企业及相关公共事业单位的客服工作经验者优先。</t>
  </si>
  <si>
    <t>负责公司生产运行、技术升级、生产技改和工程方案设计；管理运行供热智慧监控系统；按计划要求组织管理工程施工质量和进度；完成公司预算确定的能源消耗指标，保证生产运行的正常有效进行。负责生产运行集控工作，下发生产运行调度指令。</t>
  </si>
  <si>
    <t>从事热力企事业生产运行部门经理及以上3年工作经验或热电企业生产运行部门及以上管理工作经验3年以上，及供热相关设计研究院工作经验5年以上，有实际运营经验的优先。</t>
  </si>
  <si>
    <t>完成公司即定的安全目标。组织落实公司的员工健康、安全和环境管理政策符合国家法律法规的相关要求，避免和减少各类事故事件的发生，实现安全生产，关注员工健康，营造良好的工作环境。</t>
  </si>
  <si>
    <t>从事安全健康工作管理经验3年以上，经历过热力企业和热电企业的安全健康管理的工作经验优先。</t>
  </si>
  <si>
    <t>完成年度投资计划编制、上报。完成工程投资估算、招标控制价编制、结算及审核。</t>
  </si>
  <si>
    <t>从事工程造价编审工作1年以上</t>
  </si>
  <si>
    <t>组织公司热工控制设备技术管理和维修工作，制定各项热工控制设备管理制度。积极参与生产运行、工程实施、设备检测维护等工作，并提供技术支持。负责提升公司控制方面的技术水平。</t>
  </si>
  <si>
    <t>从事热力企业和热电企业的热工仪表相关工作经验3年以上</t>
  </si>
  <si>
    <t>负责热源厂锅炉及辅机设备的运行维护的技术方案，技术改造方案及热源厂环保污控指标的控制，环保设备的管理。</t>
  </si>
  <si>
    <t>从事热电厂锅炉专业或热力公司热源厂工作经验3年及以上，熟悉国家环保政策及环保监测和环保设施的运行。</t>
  </si>
  <si>
    <t>为供热生产运行，工程施工，市场营销，客户开发提供设计方案和技术支持。编制供热运行预算、项目实施的技术方案。负责提升公司供热相关的技术水平。</t>
  </si>
  <si>
    <t>从事集中供热、热电联产、设计研究院相关热源和外网供热技术3年及以及上工作经验。</t>
  </si>
  <si>
    <t>管理智慧供热系统，负责信息录入统计，运行数据分析，各类运行报表上报，确保数据、信息的准备与及时上报。了解行业动态，开发或发掘新型系统工具服务于公司生产经营相关业务。</t>
  </si>
  <si>
    <t>从事软件开发工作经验3年以上，熟悉远传控制类硬件设施的安装和维护。</t>
  </si>
  <si>
    <t>统筹账务处理，编制财务报表，财务分析，确保会计信息及时、准确、完整；负责各项收入、应收帐款和税务业务的财务核算。准确计算各项税费并及时申报扣缴，跟踪税收政策动态。负责办理融资贷款等业务。</t>
  </si>
  <si>
    <t>从事企业会计专业工作经验3年以上，从事过公共事业财务工作经验的优先。</t>
  </si>
  <si>
    <t>组织公司电气设备技术管理工作，审核各项电气设备管理制度。积极参与生产运行、工程施工、设备检测维护等工作，并提供电气技术支持。负责提升公司电气方面的技术水平。</t>
  </si>
  <si>
    <t>从事电气（包括强电、弱电）工作经验3年以上，经历过热力企业和热电企业的电气管理工作经验者优先。</t>
  </si>
  <si>
    <t>辽阳浩岩热镀锌添加剂有限责任公司</t>
  </si>
  <si>
    <t>1.根据公司产品价格及市场营销战略提升销售价值，控制成本，扩大产品在所负责区域的销售；2.用心完成销售量指标，扩大产品市场占有率；3.做好售后服务及维护等相关事宜。</t>
  </si>
  <si>
    <t>1.表达能力强，反映敏捷，热爱学习；2.具备优秀谈判技巧和交际沟通能力，可适应长期出差；3.认同公司管理文化，人品端正，抗压能力强，善于挑战高薪。</t>
  </si>
  <si>
    <t>朱妍</t>
  </si>
  <si>
    <t>13942261444</t>
  </si>
  <si>
    <t>辽阳红旗铁矿有限公司</t>
  </si>
  <si>
    <t>采矿技术员协助采矿工程师，负责采矿技术工作，协助处理生产及相关技术问题，并负责档案管理工作的专业技术人员。</t>
  </si>
  <si>
    <t>1.相关专业及其工作经验；2.熟悉采矿作业规程、技术措施的督促、审查、落实、考核、复审等工作；3.具备现场指导工作，确保工作全面安全生产的能力。</t>
  </si>
  <si>
    <t>刘丽岩</t>
  </si>
  <si>
    <t>辽阳宏图碳化物有限公司</t>
  </si>
  <si>
    <t>销售和国际贸易等相关专业毕业，从事销售行业2年以上，身体健康，熟悉国际贸易销售流程，适应能力和抗压能力强。</t>
  </si>
  <si>
    <t>刘秋阳</t>
  </si>
  <si>
    <t>13941943633</t>
  </si>
  <si>
    <t>从事相关行业工作经验3年以上，有较大的抗压能力，尽快完成本职工作及领导分配的其他工作，形象好。男女不限。</t>
  </si>
  <si>
    <t>辽阳宏图碳制品有限公司</t>
  </si>
  <si>
    <t>数控加工中心编程</t>
  </si>
  <si>
    <t>会CAD制图，会用UG软件编程。</t>
  </si>
  <si>
    <t>沈悦</t>
  </si>
  <si>
    <t>13555720987</t>
  </si>
  <si>
    <t>产品销售、服务。</t>
  </si>
  <si>
    <t>本科以上学历，有较强的沟通能力，英语口语流畅，积极乐观，专业素质强的有能之士。</t>
  </si>
  <si>
    <t>辽阳宏源电子有限公司</t>
  </si>
  <si>
    <t>1.负责日常电路维修、检修、保养、巡查；2.发现问题及时处理。</t>
  </si>
  <si>
    <t>1.有工作经验；2.会弱电优先考虑。</t>
  </si>
  <si>
    <t>徐迪</t>
  </si>
  <si>
    <t>15041995057</t>
  </si>
  <si>
    <t>1.负责设备的调试、测试；2.保障设备的正常运行；3.解决使用过程中出现的技术问题。</t>
  </si>
  <si>
    <t>1.能熟练使用办公软件；2.精通生产设备管理、维护相关知识；3.有相关工作经验。</t>
  </si>
  <si>
    <t>辽阳鸿新机械设备有限公司</t>
  </si>
  <si>
    <t>能够独立开发新客户，分析市场形势，专研业务需求，适合岗位需要。</t>
  </si>
  <si>
    <t>要求年销售额1000万以上</t>
  </si>
  <si>
    <t>15941966086</t>
  </si>
  <si>
    <t>辽阳鸿宇晶体有限公司</t>
  </si>
  <si>
    <t>负责公司新产品的研发工作，对新产品的创新提供合理性的建议。2实施新技术新工艺项目的设计、试制和性能测试</t>
  </si>
  <si>
    <t>本科以上，电子通信电气等理工科相关专业优先。电子行业3年以上相关工作经验。</t>
  </si>
  <si>
    <t>13941954822</t>
  </si>
  <si>
    <t>1.根据上级给出的gps授时/守时模块的借口，原理，大数据等，完成该模块中滤波算法和其他子算法的浮点/定点建模。2.独立承担fpga的逻辑设计、功能验证和算法比对fpga设计药充分节省资源，以达到低成本选型要求。</t>
  </si>
  <si>
    <t>电子通信相关专业本科以上学历，熟练掌握matlab软件，对数字滤波器(fir/iir)的设计有丰富经验。</t>
  </si>
  <si>
    <t>负责产品开发工作，负责公司晶体振荡器新产品的开发和设计，，工艺改进与管理，知道新产品研发过程的实施。</t>
  </si>
  <si>
    <t>电子通信等理工科相关专业优先，具有8年以上相关经验。</t>
  </si>
  <si>
    <t>辽阳来特风木业有限公司</t>
  </si>
  <si>
    <t>家具安装工</t>
  </si>
  <si>
    <t>认真负责</t>
  </si>
  <si>
    <t>王伟良</t>
  </si>
  <si>
    <t>0419-2190315</t>
  </si>
  <si>
    <t>辽阳辽东精细化工有限公司</t>
  </si>
  <si>
    <t>化工产品工艺技术岗、理化技术岗。</t>
  </si>
  <si>
    <t>有化工行业相关经验5年以上</t>
  </si>
  <si>
    <t>谢艳平</t>
  </si>
  <si>
    <t>13555754415</t>
  </si>
  <si>
    <t>辽阳荣智软件开发有限公司</t>
  </si>
  <si>
    <t>1.参与项目需求讨论，技术方案确定，以及技术研发；2.参与项目技术架构搭建，负责开发与维护系统；3.有独立完成项目的能力，能把控进度，有一定的业务能力，做出人性化的产品；4.领导安排的开发工作。</t>
  </si>
  <si>
    <t>2年以上python、JAVA开发工作经验，具有扎实的数据结构、算法基础、编码能力；熟练使用Java常用框架，包括SpringMVC，dubbo，mybatis构等框架；熟悉vue、react、Jquery等常见web开发框架，能快速高效实现各种交互效果；</t>
  </si>
  <si>
    <t>何荣智</t>
  </si>
  <si>
    <t>13504196038</t>
  </si>
  <si>
    <t>辽阳石油钢管制造有限公司</t>
  </si>
  <si>
    <t>负责处理公司有关财务方面的工作</t>
  </si>
  <si>
    <t>专业对口，具有专业知识。</t>
  </si>
  <si>
    <t>陈兴胜</t>
  </si>
  <si>
    <t>0419-3663506</t>
  </si>
  <si>
    <t>辽阳市弓长岭区瀚声矿业有限公司</t>
  </si>
  <si>
    <t>矿业公司总经理（矿长）</t>
  </si>
  <si>
    <t>1.具有5年以上采矿管理工作经验，3年以上矿长主要负责人工作经验；2.熟练掌握采矿专业知识，熟悉采矿施工工艺、工程质量及各岗位操作流程；3.具备较强的组织领导能力，计划协调能力；4.大学专科及以上学历，采矿相关专业；5.具有中级以上职称。</t>
  </si>
  <si>
    <t>王利民</t>
  </si>
  <si>
    <t>18340904199</t>
  </si>
  <si>
    <t>辽阳市宏伟粮库有限责任公司</t>
  </si>
  <si>
    <t>对水稻、玉米、小麦、大米、面粉、植物油等本公司成副产品保管储藏。</t>
  </si>
  <si>
    <t>肖丽娜</t>
  </si>
  <si>
    <t>0419-5177279</t>
  </si>
  <si>
    <t>对水稻、玉米、小麦、大米、面粉、植物油等本公司成副产品检测。</t>
  </si>
  <si>
    <t>销售员，负责销售公司大米、面粉，开发市场。</t>
  </si>
  <si>
    <t>有较好语言表达能力。</t>
  </si>
  <si>
    <t>辽阳顺锋钢铁有限公司</t>
  </si>
  <si>
    <t>孙灏</t>
  </si>
  <si>
    <t>13841975755</t>
  </si>
  <si>
    <t>辽阳县寒岭正皓矿业有限公司</t>
  </si>
  <si>
    <t>1.组织制定和审定有关设计、作业规程、重大安全技术措施和技术管理制度；2.检查落实情况，为生产建设和完成各项任务提供可靠的技术保证等。</t>
  </si>
  <si>
    <t>1.55周岁以下；2.具有相关工作经验3年及以上。</t>
  </si>
  <si>
    <t>滕明</t>
  </si>
  <si>
    <t>0419-5611855</t>
  </si>
  <si>
    <t>1.利用测井资料完成地层对比、小层划分、沉积相带(微相)、砂体展布规律等综合地质研究工作；2.通过井震结合完成构造精细解释、储层预测研究；3.储量计算及储量评估；4.完成地质建模研究。</t>
  </si>
  <si>
    <t>具备相关工作经验3年及以上</t>
  </si>
  <si>
    <t>1.熟悉矿山的开采技术、开拓方法、井巷掘井、供电系统、通风系统、运输系统以及矿山的地质、设备情况；2.参与矿山重大设计的审查、负责编排矿山采掘进度计划、指导矿山编制采掘计划、参与编制公司采掘计划、并监督计划实施等。</t>
  </si>
  <si>
    <t>1.具备以上岗位描述的能力；2.有相关工作经验三年及以上。</t>
  </si>
  <si>
    <t>辽阳县青龙选矿厂</t>
  </si>
  <si>
    <t>检修、维修选厂机械设备设施。</t>
  </si>
  <si>
    <t>独立检修、维修选厂机械设备设施。</t>
  </si>
  <si>
    <t>需独立操作、改造及抢修选厂机械设备及线路。</t>
  </si>
  <si>
    <t>具备选厂电力独立操作、改造及抢修能力。</t>
  </si>
  <si>
    <t>辽阳县天隆铸业有限公司</t>
  </si>
  <si>
    <t>厂区内工作</t>
  </si>
  <si>
    <t>1.工作经历三年以上；2.服从领导安排，抗压能力强，具有良好的工作素养。</t>
  </si>
  <si>
    <t>何大维</t>
  </si>
  <si>
    <t>0419-7679888</t>
  </si>
  <si>
    <t>辽阳新风科技有限公司</t>
  </si>
  <si>
    <t>熟悉机械设计原理，生产工艺编制、修订等。</t>
  </si>
  <si>
    <t>刘旭</t>
  </si>
  <si>
    <t>0419-2638836</t>
  </si>
  <si>
    <t>辽阳造纸机械股份有限公司</t>
  </si>
  <si>
    <t>卧车，力车，会操作数控。</t>
  </si>
  <si>
    <t>独自能完成操作，中专学历，年龄40岁以内，有责任心。</t>
  </si>
  <si>
    <t>韩晶</t>
  </si>
  <si>
    <t>13904197566</t>
  </si>
  <si>
    <t>辽阳泽华电子有限公司</t>
  </si>
  <si>
    <t>公司食堂做饭</t>
  </si>
  <si>
    <t>1.有相关工作经验，60岁以下识字；2.干净卫生，可以在厂住宿。</t>
  </si>
  <si>
    <t>王作为</t>
  </si>
  <si>
    <t>13043816988</t>
  </si>
  <si>
    <t>1.QC，检查入库品原辅材，生产过程中的半成品，出库成品的质量；2.学习使用实验室物理、化学仪器设备。</t>
  </si>
  <si>
    <t>1.女，30岁以下，视力好；2.会使用电脑，接受倒班。</t>
  </si>
  <si>
    <t>产线设备维修</t>
  </si>
  <si>
    <t>1.有相关工作经验的成手维修技师；2.视力好，50岁以下，接受倒班。</t>
  </si>
  <si>
    <t>学习产线自动化设备，维持生产。</t>
  </si>
  <si>
    <t>1.相关专业或有相关工作经验；2.视力好，40岁以下，接受倒班。</t>
  </si>
  <si>
    <t>1.协助总经理（韩国人）口译、笔译、同声传译；2.处理经营韩国业务。</t>
  </si>
  <si>
    <t>1.韩语能力强，工作认真；2.会使用电脑，会开车。</t>
  </si>
  <si>
    <t>辽阳中联制药机械有限公司</t>
  </si>
  <si>
    <t>区域销售经理，能适应中短期出差。</t>
  </si>
  <si>
    <t>要求有同行业机械设备销售经验两年以上，熟悉通用机械工作原理，积极进取，具备开发潜在客户的能力，</t>
  </si>
  <si>
    <t>彭薇</t>
  </si>
  <si>
    <t>15941985188</t>
  </si>
  <si>
    <t>辽阳中盛机械制造有限公司</t>
  </si>
  <si>
    <t>从事容器塔、罐、换热器制作，负责组对、开孔，熟悉容器行业生产工艺流程，具备较强的识图能力。</t>
  </si>
  <si>
    <t>年龄55岁以下，从事容器塔、罐、换热器制作，负责组对、开孔，具备较强的识图能力。</t>
  </si>
  <si>
    <t>张科</t>
  </si>
  <si>
    <t>0419-5166028</t>
  </si>
  <si>
    <t>数控车工：熟练加工数控车床，主要加工法兰、阀体、轴承等机加件，会简单编程，精通数控操作原理。</t>
  </si>
  <si>
    <t>35岁以下，中专学历，数控专业，会简单编程。</t>
  </si>
  <si>
    <t>生产厂长或车间主任岗位：负责车间生产计划编制，有效组织生产进度、合理排产，组织协调人员分工、确保现场安全，保质、保量完成生产任务。</t>
  </si>
  <si>
    <t>55岁以下，男，中专学历，从事机加或铆焊行业十年以上工作经验，具备丰富的管理能力，压力容器行业优先。</t>
  </si>
  <si>
    <t>从事容器产品或非标产品设计，负责现场测绘，具备较强的设计理念。</t>
  </si>
  <si>
    <t>28～48岁，男，本科学历，机械相关专业，熟练应用CAD/solidwork/UG等制图软件，从事过机械制造行业结构件、非标产品设计工作经验者优先。</t>
  </si>
  <si>
    <t>飒铂天大（辽阳）助剂化工有限公司</t>
  </si>
  <si>
    <t>1.严格按照设备操作规程完成现场岗位工作；2.负责岗位设备维护保养，清理区域卫生。</t>
  </si>
  <si>
    <t>设备或机械相关专业或有化工厂设备维修经验者优先；适应倒班，四班两倒。</t>
  </si>
  <si>
    <t>张海英</t>
  </si>
  <si>
    <t>18741995123</t>
  </si>
  <si>
    <t>1.严格按照相关操作规程完成现场岗位工作；2.负责岗位设备维护保养，清理区域卫生；3.化工相关专业。</t>
  </si>
  <si>
    <t>化工相关专业或有化工工作经验者优先；适应倒班，四班两倒。</t>
  </si>
  <si>
    <t>施耐德博士汽车配件（辽阳）有限公司</t>
  </si>
  <si>
    <t>负责处理辽阳工厂所有质量问题</t>
  </si>
  <si>
    <t>1.本科以上学历。2.英语或德语流利。3.3年以上汽车行业质量部门管理经验。4、具备专业技能（了解装配、注塑）5、了解客户（奔驰、宝马等）</t>
  </si>
  <si>
    <t>祝日新</t>
  </si>
  <si>
    <t>18741975109</t>
  </si>
  <si>
    <t>瓦轴辽阳轴承制造有限公司公司</t>
  </si>
  <si>
    <t>负责生产现场的工艺管理、工艺执行情况进行监督、检查、考核；负责产品图纸、加工过程工艺、工装设计及监督加工过程工艺执行情况；负责技术改造、新产品开发、工艺技术创新、产品升级等工作。</t>
  </si>
  <si>
    <t>两年以上技术相关岗位工作经验；熟悉轴承加工理论及相关知识；有较强的分析判断能力与解决问题能力。</t>
  </si>
  <si>
    <t>刘九利</t>
  </si>
  <si>
    <t>0419-2258511</t>
  </si>
  <si>
    <t>负责宣传与计量有关的法令、法规；负责计量建标工作；负责计量设备对外送检工作。</t>
  </si>
  <si>
    <t>2年以上相关工作经历；身体健康，积极向上；有较强的分析判断能力与解决问题的能力。</t>
  </si>
  <si>
    <t>西钢集团灯塔矿业有限公司</t>
  </si>
  <si>
    <t>选矿厂生产线倒班工人，三班倒，每天8小时，看护类岗位。</t>
  </si>
  <si>
    <t>身体健康，无劣迹行为。</t>
  </si>
  <si>
    <t>邵桂芬</t>
  </si>
  <si>
    <t>18302492177</t>
  </si>
  <si>
    <t>企业内食堂做面点等工作</t>
  </si>
  <si>
    <t>3年以上面点工作经验</t>
  </si>
  <si>
    <t>采矿、选矿相关专业技术人员。</t>
  </si>
  <si>
    <t>采矿选矿相关专业毕业，3年以上工作经验。</t>
  </si>
  <si>
    <t>中国农业银行股份有限公司辽阳分行</t>
  </si>
  <si>
    <t>网点业务人员</t>
  </si>
  <si>
    <t>具有职业操守</t>
  </si>
  <si>
    <t>宁金萍</t>
  </si>
  <si>
    <t>15041951685</t>
  </si>
  <si>
    <t>中国人民财产保险股份有限公司辽阳市分公司</t>
  </si>
  <si>
    <t>掌握健康险专项业务承保、理赔实务；掌握医学相关知识。</t>
  </si>
  <si>
    <t>全日制本科及以上，医学相关专业，掌握健康险专项业务承保、理赔实务；掌握医学相关知识。</t>
  </si>
  <si>
    <t>0419-4120837</t>
  </si>
  <si>
    <t>中国石油天然气股份有限公司辽阳石化分公司</t>
  </si>
  <si>
    <t>炼化生产辅助铁运专业铁道司机</t>
  </si>
  <si>
    <t>1.热爱石油事业，忠诚勤勉，遵纪守法，品学兼优，身心健康。2.符合专科毕业相关要求。</t>
  </si>
  <si>
    <t>解雪</t>
  </si>
  <si>
    <t>0419-5153479</t>
  </si>
  <si>
    <t>炼化生产辅助维修专业维修钳工</t>
  </si>
  <si>
    <t>全流程操作工</t>
  </si>
  <si>
    <t>炼化生产辅助分析专业分析工程师</t>
  </si>
  <si>
    <t>1.热爱石油事业，忠诚勤勉，遵纪守法，品学兼优，身心健康。2.本科生的大学英语四级考试成绩不少于425分，研究生的大学英语六级考试成绩不少于425分。</t>
  </si>
  <si>
    <t>炼化生产系统工程师</t>
  </si>
  <si>
    <t>炼化生产成本核算</t>
  </si>
  <si>
    <t>生产辅助仪表业务仪表工程师</t>
  </si>
  <si>
    <t>生产辅助电气专业电气工程师</t>
  </si>
  <si>
    <t>炼化生产装置工艺工程师</t>
  </si>
  <si>
    <t>炼化生产装置储运工程师</t>
  </si>
  <si>
    <t>油气储运工程</t>
  </si>
  <si>
    <t>炼化企业工艺工程师</t>
  </si>
  <si>
    <t>炼化生产装置设备工程师</t>
  </si>
  <si>
    <t>中国银行股份有限公司辽阳分行</t>
  </si>
  <si>
    <t>营业网点柜员</t>
  </si>
  <si>
    <t>巩涛</t>
  </si>
  <si>
    <t>0419-2169006</t>
  </si>
  <si>
    <t>中铁十九局集团第一工程有限公司</t>
  </si>
  <si>
    <t>工程施工员、测量员、试验员、计划员。</t>
  </si>
  <si>
    <t>有较强的质量意识，相关专业知识或工作经验，具备解决生产过程技术、质量问题的能力。</t>
  </si>
  <si>
    <t>刘运来</t>
  </si>
  <si>
    <t>0419-2324527</t>
  </si>
  <si>
    <t>中铁十九局集团工程检测有限公司</t>
  </si>
  <si>
    <t>持二级结构证的检测人员</t>
  </si>
  <si>
    <t>擅于学习，创新，热爱检测工作。</t>
  </si>
  <si>
    <t>郭艳辉</t>
  </si>
  <si>
    <t>博迈特硼合金股份有限公司</t>
  </si>
  <si>
    <t>铁合金冶炼技术员</t>
  </si>
  <si>
    <t>陈继刚</t>
  </si>
  <si>
    <t>024-77700166</t>
  </si>
  <si>
    <t>11铁岭市</t>
  </si>
  <si>
    <t>布廷恩特种设备（铁岭）有限公司</t>
  </si>
  <si>
    <t>产品市场渠道开拓与销售工作，完成国内年度销售计划。负责产品投标、报价、合同条款协商及签订等事宜。</t>
  </si>
  <si>
    <t>管道、容器、设备销售三年以上工作经验；熟练操作办公软件，会英语者优先。</t>
  </si>
  <si>
    <t>李洋洋</t>
  </si>
  <si>
    <t>昌图华电风力发电有限公司</t>
  </si>
  <si>
    <t>对个人所管辖的设备负有安全运行及保证健康水平的责任；根据部门检修工作计划和定检队长安排的各项检修作业任务，实施检修工作，填写风机检修记录；对设备安全运行、预防和消除各种事故、障碍、异常、缺陷和减少设备临修负有直接责任，发现问题及时上报。</t>
  </si>
  <si>
    <t>从事风电运行、检修行业至少2年。</t>
  </si>
  <si>
    <t>马骁</t>
  </si>
  <si>
    <t>昌图源丰新能源发展有限公司</t>
  </si>
  <si>
    <t>从事机械制造行业，有工作经验，能够熟悉换热器市场产品需求类型及精通工艺制造。</t>
  </si>
  <si>
    <t>致力于新产品开发及行业技术改造，研发适应市场需求的新一代换热器产品。</t>
  </si>
  <si>
    <t>024-79593846</t>
  </si>
  <si>
    <t>大成农牧(铁岭)有限公司</t>
  </si>
  <si>
    <t>生产一线工人</t>
  </si>
  <si>
    <t>芦璐</t>
  </si>
  <si>
    <t>024-74218656</t>
  </si>
  <si>
    <t>迪爱生（沈阳）油墨有限公司</t>
  </si>
  <si>
    <t>技术管理：负责对产品所用原料进行评价；制定原料检查标准；负责产品的开发、改良、实验工作，制定产品检验标准；技术服务：研究、开发新产品；改良现有产品；向客户提供良好的售后服务；协助车间解决生产过程中的技术问题。</t>
  </si>
  <si>
    <t>马祖骅</t>
  </si>
  <si>
    <t>17790943627</t>
  </si>
  <si>
    <t>泓博智源（开原）药业有限公司</t>
  </si>
  <si>
    <t>车间人员管理工作，制定培训需求，进行人员培训及考核；本车间工艺设备的URS制定、设计确认、FAT、开箱验收和设备验证；严格按GMP要求组织开展生产活动；负责组织制定生产计划、原辅料计划，并按照生产计划执行生产。</t>
  </si>
  <si>
    <t>一年以上化药相关管理工作经验</t>
  </si>
  <si>
    <t>柴娜</t>
  </si>
  <si>
    <t>024-73656777</t>
  </si>
  <si>
    <t>1.根据车间制定的生产进度表，完成岗位相关生产任务；2.负责本岗位日常安全巡查工作，对消防器材定期检查；3.严格履行交接班制度，做好岗前岗后的交接班工作，并做好记录；4.完成上级交办的其他事宜。</t>
  </si>
  <si>
    <t>初中以上学历</t>
  </si>
  <si>
    <t>登记及管理设备台帐；发放及登记压力表、温度表等仪表；简道云的录用；验证文件、管理文件的编写。</t>
  </si>
  <si>
    <t>机电一体化专业；有相关设备管理经验，熟悉使用各种办公软件CAD、WORD、EXCEL等。</t>
  </si>
  <si>
    <t>负责机修、电工日常维修的管理；负责相关设备管理文件的审核；负责设备维修的指导维修，设备维修备件的审核；参与设备采购的造型。</t>
  </si>
  <si>
    <t>在维护维修的岗位工作至少5年以上，有动手的能力；有下属至少3人以上的管理经验。</t>
  </si>
  <si>
    <t>负责理化日常检验、填写记录、出具报告；使用仪器的维护保养；检验SOP的编制及升级；滴定液、试液的配置标定；积极服从配合领导安排工作。</t>
  </si>
  <si>
    <t>化工相关专业；1年及以上相关工作经验，掌握理化经典分析方法，能熟练操作WORD、EXCEL等办公软件。</t>
  </si>
  <si>
    <t xml:space="preserve">文件管理；台账管理等；辅助记录管理（QC除外）；其他：物料放行，编码管理，电子表格管理等。	</t>
  </si>
  <si>
    <t>1.长期稳定，有工作经验或已婚已孕者优先；			2.有上进心、责任心、认真负责，具备一定的沟通能力、组织能力。</t>
  </si>
  <si>
    <t>九三集团铁岭大豆科技有限公司</t>
  </si>
  <si>
    <t>生产技术人员及管理人员储备岗</t>
  </si>
  <si>
    <t>1.本科及以上学历，取得毕业证书（可先实习，取得毕业生后签订劳动合同）；2.应届毕业生；3.英语四级以上；4.具备良好的沟通能力及文字处理能力；5.吃苦耐劳，肯钻研。</t>
  </si>
  <si>
    <t>开原宏达热电有限公司</t>
  </si>
  <si>
    <t>成手会计</t>
  </si>
  <si>
    <t>白玉</t>
  </si>
  <si>
    <t>18841004246</t>
  </si>
  <si>
    <t>开原化工机械容器有限公司</t>
  </si>
  <si>
    <t>焊接技术工程师</t>
  </si>
  <si>
    <t>焊接技术及自动化专业，计算机应用。</t>
  </si>
  <si>
    <t>魏菲</t>
  </si>
  <si>
    <t>开原化工机械制造有限公司</t>
  </si>
  <si>
    <t>设计工程师、质检工程师。</t>
  </si>
  <si>
    <t>有理论基础和实践经验</t>
  </si>
  <si>
    <t>王利峰</t>
  </si>
  <si>
    <t>13841069296</t>
  </si>
  <si>
    <t>开原金鑫烘干设备有限公司</t>
  </si>
  <si>
    <t>按规定及图纸进行配电操作</t>
  </si>
  <si>
    <t>身体健康，吃苦耐劳，有2年以上工作经验，有电工作业证者优先。</t>
  </si>
  <si>
    <t>刘洪屹</t>
  </si>
  <si>
    <t>024-73990888</t>
  </si>
  <si>
    <t>开原圣意达木材干燥设备有限公司</t>
  </si>
  <si>
    <t>主要负责制作设备图纸，需要了解机械设备原理。</t>
  </si>
  <si>
    <t>可熟练运用CAD制图软件，机电一体化专业优先录用。</t>
  </si>
  <si>
    <t>开原市勃农机械有限公司</t>
  </si>
  <si>
    <t>农业机械制造业，会CAD、三维计算机绘图、工艺相关专业。</t>
  </si>
  <si>
    <t>能吃苦、懂技术。</t>
  </si>
  <si>
    <t>燕南</t>
  </si>
  <si>
    <t>开原市凯峰机械有限公司</t>
  </si>
  <si>
    <t>吃苦耐劳，团队精神。</t>
  </si>
  <si>
    <t>郭旭</t>
  </si>
  <si>
    <t>18698244888</t>
  </si>
  <si>
    <t>开原市天诚干燥设备有限公司</t>
  </si>
  <si>
    <t>能够与客户交流沟通</t>
  </si>
  <si>
    <t>爱岗敬业，吃苦耐劳。</t>
  </si>
  <si>
    <t>陈雪松</t>
  </si>
  <si>
    <t>开原市嬴德肉禽有限责任公司</t>
  </si>
  <si>
    <t>出口鸡肉串，工艺简单包教包会，绩效工资月薪4000-8000元；周边有免费通勤车，住宿的职工免费食宿，夫妻入职提供夫妻间；寝室24小时无线网络。</t>
  </si>
  <si>
    <t>身体健康，男女不限。</t>
  </si>
  <si>
    <t>李会文</t>
  </si>
  <si>
    <t>15941086112</t>
  </si>
  <si>
    <t>主要从事肉鸡分割包装，摆形称重，解体转运等相关工作。男女不限，身体健康，有无经验均可；周边有免费通勤车，住宿的职工免费食宿，夫妻入职提供夫妻间；寝室24小时无线网络。</t>
  </si>
  <si>
    <t>热爱本职岗位，身体健康，男女不限，有无经验均可。</t>
  </si>
  <si>
    <t>辽宁奥瑞金食品工业有限公司</t>
  </si>
  <si>
    <t>管培生</t>
  </si>
  <si>
    <t>沟通能力强，抗压力强。</t>
  </si>
  <si>
    <t>李妍君</t>
  </si>
  <si>
    <t>024-73724315</t>
  </si>
  <si>
    <t>辽宁宝源化工装备制造有限公司</t>
  </si>
  <si>
    <t>1.负责产品的日常检验探伤，并对检验后的产品进行状态标识（压力容器方向）；2.行使检验职责，填写相应的检验记录表单；3.每月对检验数据进行汇总、统计。</t>
  </si>
  <si>
    <t>1.中专以上学历；2.1年以上工作经验；3.具备一定的沟通协调、分析解决能力。</t>
  </si>
  <si>
    <t>邸斌</t>
  </si>
  <si>
    <t>18641001253</t>
  </si>
  <si>
    <t>设计压力容器产品的图纸、CAD制图。</t>
  </si>
  <si>
    <t>机械、机电相关专业，懂得机械类的一些基本知识。</t>
  </si>
  <si>
    <t>1.焊接技术管理工作，包括编制技术规格书、施工方案、作业指导书等；2.焊接作业现场管理，规范现场作业；3.其他关于焊接方面的任务。</t>
  </si>
  <si>
    <t>本科学历以上，机械制造、焊接、铸造相关专业，有工程职称证书。</t>
  </si>
  <si>
    <t>辽宁北汇羊驼养殖专业合作社</t>
  </si>
  <si>
    <t>工作细心，认真负责。</t>
  </si>
  <si>
    <t>对饲养动物有一定的临床经验</t>
  </si>
  <si>
    <t>马中翔</t>
  </si>
  <si>
    <t>15841026666</t>
  </si>
  <si>
    <t>辽宁北雪涂料制造有限公司</t>
  </si>
  <si>
    <t>负责涂料研发、生产、调色工作。</t>
  </si>
  <si>
    <t>能独立完成涂料开发、生产工作。</t>
  </si>
  <si>
    <t>李刚</t>
  </si>
  <si>
    <t>024-76141777</t>
  </si>
  <si>
    <t>辽宁北宇真空科技有限公司</t>
  </si>
  <si>
    <t>负责设备的电气、软件系统设计；熟练使用电气设计等软件；熟悉常用工业控制硬件参数及选用，如PLC、变频器、步进电机、伺服电机等，电气工程及自动化专业。</t>
  </si>
  <si>
    <t>要求本科以上学历，年龄45岁以下，能够应用绘图软件设计电器图，了解PLC编程软件者优先考虑，有一定沟通能力，可以作为技术支持解答客户问题，具有学习以及开拓进取，敬业爱岗精神，能够很好的完成领导分配的任务。</t>
  </si>
  <si>
    <t>高海军</t>
  </si>
  <si>
    <t>024-78811588</t>
  </si>
  <si>
    <t>熟练使用CAD和（solidworks）绘图软件，能独立制图。</t>
  </si>
  <si>
    <t>要求本科以上学历，年龄45岁以下，具有良好的沟通能力，熟练使用CAD和（solidworks）绘图软件，有相关工作经验者优先考虑；勤奋，踏实，爱岗敬业，较强的学习总结能力，能够长期稳定工作。</t>
  </si>
  <si>
    <t>辽宁毕托巴科技股份有限公司</t>
  </si>
  <si>
    <t>负责成熟产品的技术支持工作：包括设计优化，生产工艺编制、修订，工装设计、改进以及生产、交付过程中技术问题的协调解决及客户技术支持。</t>
  </si>
  <si>
    <t>本科及以上学历，机械、仪器仪表等相关专业，具备独立设计能力，熟练使用机械制图软件。</t>
  </si>
  <si>
    <t>董欣宇</t>
  </si>
  <si>
    <t>辽宁博联过滤有限公司</t>
  </si>
  <si>
    <t>1.负责产品工艺的制作；2.参与产品研发，负责新产品的数据整理；3.负责产品原料的筛选及检测。</t>
  </si>
  <si>
    <t>1.纺织工程专业；2.熟练掌握办公软件及CAD；3.热爱纺织专业。</t>
  </si>
  <si>
    <t>孙轶</t>
  </si>
  <si>
    <t>辽宁诚骏科技发展有限公司</t>
  </si>
  <si>
    <t>负责调试设备及带队生产</t>
  </si>
  <si>
    <t>懂机器构造及运作原理，有铸造、注塑、模具生产流水线丰富从业经验。</t>
  </si>
  <si>
    <t>孙仁</t>
  </si>
  <si>
    <t>024-31694036</t>
  </si>
  <si>
    <t>负责车间生产管理</t>
  </si>
  <si>
    <t>懂生产经营管理、有责任心、能吃苦，在生产企业工作过。</t>
  </si>
  <si>
    <t>1.建立设备管理台账和档案，并制作设备固定资产卡；2.设备备品备件采购；3.制定设备作业指导书、维护保养的操作规程并装订成册方便学习培训；4.建立设备安全管理，明确各类型设备保养周期，督促安排设备保养工作并收集保管相应资料。</t>
  </si>
  <si>
    <t>1.熟悉企业设备的工作原理、设备结构以及运行特征；2.熟悉设备管理的相关知识，具备相关工作经验；3.具备较强的技术指导能力；4.具备良好的沟通协调能力；5.工作认真负责，具有充足的耐心。</t>
  </si>
  <si>
    <t>辽宁大唐国际昌图风电有限责任公司</t>
  </si>
  <si>
    <t>独立处理风机疑难杂症并进行分析，本科及以上学历。</t>
  </si>
  <si>
    <t>李森</t>
  </si>
  <si>
    <t>辽宁德尔地板有限公司</t>
  </si>
  <si>
    <t>熟悉设备的基本工作原理和故障易发点，发现并排除设备潜在的故障；维修工要做到三好（管好、用好、修好）会使用、会保养、会检查、会排除故障。</t>
  </si>
  <si>
    <t>身体健康，工作责任心强，服从工作安排。</t>
  </si>
  <si>
    <t>苏阳</t>
  </si>
  <si>
    <t>18698779328</t>
  </si>
  <si>
    <t>辽宁德尔新材料有限公司</t>
  </si>
  <si>
    <t>1.负责本公司、本车间的高、低压线路、电机和电气设备的安装、修理与保养工作；2.认真学习和掌握先进的电力技术，熟悉负责范围内的电力、电气设备的用途、构造、原理、性能及操作维护保养内容。</t>
  </si>
  <si>
    <t>身体健康，责任心强，服从工作安排。</t>
  </si>
  <si>
    <t>辽宁德威</t>
  </si>
  <si>
    <t>库房管理</t>
  </si>
  <si>
    <t>有库房管理经验；了解或参与过IATF16949认证；工作踏实认真，有团队合作精神。</t>
  </si>
  <si>
    <t>李茹兵</t>
  </si>
  <si>
    <t>18510077478</t>
  </si>
  <si>
    <t>辽宁东北丰专用肥有限公司</t>
  </si>
  <si>
    <t>根据整体战略布局，对相关的行业与政策进行调研，为领导决策提供参考；协助董事长做好日常事务管理，参加高层会议，做好计划运营相关工作，及时将董事长的指示上传下达，检查、督促董事长布置的工作任务的贯彻、落实、执行情况。</t>
  </si>
  <si>
    <t>男，30-40岁，本科学历，经营管理类相关专业，3年以上同岗位工作经验，熟悉企业运营管理，具备良好的沟通协调能力、过硬的执行力和解决问题的能力。</t>
  </si>
  <si>
    <t>屈毅</t>
  </si>
  <si>
    <t>15724347778</t>
  </si>
  <si>
    <t>辽宁固多金金属制造有限公司</t>
  </si>
  <si>
    <t>1.熟悉管线综合图纸，熟练运用CAD及BIM（revit）PS软件制图；2.熟悉机电管线安装操作，匹配设计成品/抗震支架，能进行力学荷载计算；3.至少从业五年以上经验，参与过大中型厂房项目建设经验。</t>
  </si>
  <si>
    <t>全面配合公司新接项目的设计工作（主要设计成品/抗震支架等），有责任心、亲和力、带团队，有外资厂房项目从业经验者优先。</t>
  </si>
  <si>
    <t>邓焕</t>
  </si>
  <si>
    <t>024-25682703</t>
  </si>
  <si>
    <t>熟悉管线综合图纸，熟练运用CAD及BIM（revit）PS软件制图；熟悉机电管线安装操作，匹配设计成品/抗震支架，能进行力学荷载计算；至少从业五年以上经验，参与过大中型厂房项目建设经验。</t>
  </si>
  <si>
    <t>辽宁和泰汽车零部件有限公司</t>
  </si>
  <si>
    <t>熟练掌握机械制图、熟悉塑料产品模具基本结构、原料、涂料基本知识及机械制造基础理论。</t>
  </si>
  <si>
    <t>同岗位2年以上工作经验</t>
  </si>
  <si>
    <t>吴有庆</t>
  </si>
  <si>
    <t>024-79090150</t>
  </si>
  <si>
    <t>辽宁恒新铝业有限公司</t>
  </si>
  <si>
    <t>1.负责车间生产设备的日常维修、维护、保养等工作；2.主持设备的日常维修工作；3.管理设备档案，编写相关设备文件及详细操作规程；4.负责电路、气路的日常维护及改造升级工作；5.培训与指导设备维人员；6.按计划对生产设备进行巡检。</t>
  </si>
  <si>
    <t>1.机电、自动化相关专业专科以上学历；2.具备3年以上设备维修、管理相关工作经验，1年以上设备主管工作经验；3.具备良好的技术背景，能熟练操作、维修和管理设备；4.熟悉自动化加工设备的维护保养。</t>
  </si>
  <si>
    <t>詹经理</t>
  </si>
  <si>
    <t>18741011787</t>
  </si>
  <si>
    <t>1.按订单交期拟定本车间生产计划，经审核通过后组织执行；2.监督车间工人的工作质量、工作进度、人员效率、生产安全等；3.协调车间各项工作进度，规划分配工作，执行工作规程规章；4.负责生产工人的岗位指导培训。</t>
  </si>
  <si>
    <t>1.相关专业大专以上学历；2.受过生产作业管理、管理技能、产品知识等方面的培训；3.3年以上车间工作管理经验，熟悉车间各项工作流程及操作；4.能够了解精益生产原理并加以应用；5.熟练操作办公软件。</t>
  </si>
  <si>
    <t>1.根据产品要求进行工艺方案、工艺流程的设计，编制工艺手册、质量控制点指导书等工艺文件；2.制定生产和装配工艺卡，确定装配线和装配工位；3.与研发部协作，参与新产品的设计开发，对准备工作和修改工作实行管理。</t>
  </si>
  <si>
    <t>1.机械类专业专科以上学历；2.能够熟练使用AutoCAD制图；3.能够使用三维软件者优先录用。</t>
  </si>
  <si>
    <t>1.制订标准工时，人员定额；2.产能评估，资源优化，持续改善生产效率，协助生产线解决问题；3.改善作业方式及线平衡，提升作业效率，减少材料报废；4.标准化分析研究(操作分析，流程分析)，确定标准化流程，提高管理效率。</t>
  </si>
  <si>
    <t>1.大专以上学历，工业工程、企业管理相关专业；2.具备基本读写与口语沟通能力，熟悉CAD等办公软件；3.有一年左右的相关工作经验；4.做事踏实细心，为人诚实勤奋，有责任心。</t>
  </si>
  <si>
    <t>辽宁华原重型装备有限公司</t>
  </si>
  <si>
    <t>气保焊</t>
  </si>
  <si>
    <t>熟练掌握二氧化碳气体保护焊</t>
  </si>
  <si>
    <t>洪娇</t>
  </si>
  <si>
    <t>18504102918</t>
  </si>
  <si>
    <t>辽宁金丹药业有限公司</t>
  </si>
  <si>
    <t>招聘QC技术员，熟练操作化验室各种仪器设备，以及各项日常检验。</t>
  </si>
  <si>
    <t>熟练操作化验室各种仪器设备，以及各项日常检验。</t>
  </si>
  <si>
    <t>陈亓</t>
  </si>
  <si>
    <t>15141050199</t>
  </si>
  <si>
    <t>辽宁金飞马制漆有限公司</t>
  </si>
  <si>
    <t>协调做好生产物料统计，每日领用原辅材料、成品及其它生产用料的入库出库统计，建立日、周、月报表。</t>
  </si>
  <si>
    <t>大专以上学历，年龄40岁以下，有类似岗位工作经验优先。</t>
  </si>
  <si>
    <t>李跃丽</t>
  </si>
  <si>
    <t>15140021350</t>
  </si>
  <si>
    <t>主要负责后勤管理，生产设备调配，保安，宿舍，食堂的管理。</t>
  </si>
  <si>
    <t>大专以上学历，具有相关工作经验3年以上。</t>
  </si>
  <si>
    <t>负责包装入库</t>
  </si>
  <si>
    <t>辽宁金江电力器材制造有限公司</t>
  </si>
  <si>
    <t>按图纸和工艺的要求加工零件</t>
  </si>
  <si>
    <t>熟悉图纸和工艺，并能按图纸和工艺的要求加工零件。</t>
  </si>
  <si>
    <t>朱学强</t>
  </si>
  <si>
    <t>13522870277</t>
  </si>
  <si>
    <t>辽宁九圣禾郁青种业有限公司</t>
  </si>
  <si>
    <t>1.根据年度生产计划做好制种基地落实工作；2.严格按照公司制定的成本预算做好生产成本的控制；3.按照制种技术规程要求，对制种全程进行管理和指导，对所生产种子的质量负责；4.配合质检员做好田间质量检查工作。</t>
  </si>
  <si>
    <t>1.专科以上学历（农学及其相关专业）；2.有同岗位工作经验；3.做事认真、责任心强。</t>
  </si>
  <si>
    <t>尚燕菲</t>
  </si>
  <si>
    <t>18698776178</t>
  </si>
  <si>
    <t>1.负责落实区域新产品测试；2.负责区域新产品田间考察评价，提交考察评价报告，汇总试验数据，提出新产品晋级初步建议；3.负责落实新产品的试验示范、展示工作，协助召开新产品发布会和新产品推介。</t>
  </si>
  <si>
    <t>1.产品布局、市场管理，达成公司年度目标；2.负责市场深耕工作，客情维护。</t>
  </si>
  <si>
    <t>1.专科以上学历（农学、市场营销专业等相关专业）；2.有同岗位工作经验；3.有较强的洞察力和沟通能力。</t>
  </si>
  <si>
    <t>辽宁巨鹏电气集团有限公司</t>
  </si>
  <si>
    <t>因企业发展需要急需一批高素质销售团队</t>
  </si>
  <si>
    <t>有一定电线电缆专业知识，勇于吃苦，不断开拓新市场。</t>
  </si>
  <si>
    <t>024-31088603</t>
  </si>
  <si>
    <t>辽宁康普利德生物科技有限公司</t>
  </si>
  <si>
    <t>新型饲料开发</t>
  </si>
  <si>
    <t>畜牧，本科以上。</t>
  </si>
  <si>
    <t>梁丽萍</t>
  </si>
  <si>
    <t>024-78862999</t>
  </si>
  <si>
    <t>辽宁李先生食品有限公司</t>
  </si>
  <si>
    <t>1.原辅材料验收；2.各岗位操作标准的质量管控；3.执行标准的编制与修改。</t>
  </si>
  <si>
    <t>具备相关工作经验优先</t>
  </si>
  <si>
    <t>孙晨晨</t>
  </si>
  <si>
    <t>18640032368</t>
  </si>
  <si>
    <t>辽宁立成铸铁有限公司</t>
  </si>
  <si>
    <t>责任心强，能适应铸造车间工作环境。</t>
  </si>
  <si>
    <t>张君</t>
  </si>
  <si>
    <t>024-78854666</t>
  </si>
  <si>
    <t>辽宁领军机电科技有限公司</t>
  </si>
  <si>
    <t>机械制造企业产品电气设计工作</t>
  </si>
  <si>
    <t>本科及以上学历，电气自动化、机电一体化相关专业，年龄30-45岁；具备3年以上电气行业设计工作经验，并有独立负责项目的工作经验；具备较强的责任心及执行力，适应生产制造行业的工作特点；行业经验丰富者，学历和年龄可适当放宽。</t>
  </si>
  <si>
    <t>石芳</t>
  </si>
  <si>
    <t>机械制造业产品的结构设计工作</t>
  </si>
  <si>
    <t>机械设计、工业设计等相关专业，熟练使用相关设计软件；5年以上类似产品的结构设计相关经验，能独立开展工作；具备相关产品的机加工等零部件的相关知识；具备同类产品结构设计经验者优先录用；本科及以上学历，年龄30-45岁。</t>
  </si>
  <si>
    <t>机械制造业的产品设计工作</t>
  </si>
  <si>
    <t>本科及以上学历，机械设计专业。</t>
  </si>
  <si>
    <t>辽宁鹿源参茸饮片有限公司</t>
  </si>
  <si>
    <t>职业经理人</t>
  </si>
  <si>
    <t>马秀</t>
  </si>
  <si>
    <t>024-79791936</t>
  </si>
  <si>
    <t>负责企业产品销售</t>
  </si>
  <si>
    <t>有销售经验着优先</t>
  </si>
  <si>
    <t>中药饮片厂企业负责人</t>
  </si>
  <si>
    <t>能够了解中药饮片企业的相关制度</t>
  </si>
  <si>
    <t>辽宁民生智能仪表有限公司</t>
  </si>
  <si>
    <t>1.产品测试；2.数据统计、整理；3.工艺文件编制；4.生产指导。</t>
  </si>
  <si>
    <t>1.年龄40岁以下，大专以上学历，电子通讯、机械设计相关专业；2.电子行业1年以上工作经验，熟练使用办公软件和制图软件，身体健康，无不良嗜好。</t>
  </si>
  <si>
    <t>胡跃</t>
  </si>
  <si>
    <t>024-76952345</t>
  </si>
  <si>
    <t>辽宁牧和食品科技有限公司</t>
  </si>
  <si>
    <t>主要负责车间的设备操作</t>
  </si>
  <si>
    <t>有责任心，对工作认真负责。能服从领导安排。</t>
  </si>
  <si>
    <t>金楠</t>
  </si>
  <si>
    <t>15804102323</t>
  </si>
  <si>
    <t>辽宁秦恒科技有限公司</t>
  </si>
  <si>
    <t>车间流水线工人</t>
  </si>
  <si>
    <t>55岁以下，身体健康，能适应倒班。</t>
  </si>
  <si>
    <t>窦敏</t>
  </si>
  <si>
    <t>13942319553</t>
  </si>
  <si>
    <t>辽宁润阳机械加工有限公司</t>
  </si>
  <si>
    <t>懂设计绘制图</t>
  </si>
  <si>
    <t>爱岗敬业，有工作经验。</t>
  </si>
  <si>
    <t>殷起迪</t>
  </si>
  <si>
    <t>13234008040</t>
  </si>
  <si>
    <t>辽宁三和管桩有限公司</t>
  </si>
  <si>
    <t>1.拓展新客户，维护老客户，合同签订，订单跟进等；2.负责销售产品的市场信息收集及竞争对手的分析。</t>
  </si>
  <si>
    <t>大专及以上学历，营销专业、土建专业优先，服从外派（东北三省）。</t>
  </si>
  <si>
    <t>张宇星</t>
  </si>
  <si>
    <t>024-78867199</t>
  </si>
  <si>
    <t>辽宁三星玉米产业科技有限公司</t>
  </si>
  <si>
    <t>需熟练操作电脑，使用金蝶云软件，办理原材料、辅料，成品、办公用品出入库。</t>
  </si>
  <si>
    <t>40岁以下，能够熟练操作电脑，工作轻松，长白班，工资2600，缴纳五险，提供食宿。</t>
  </si>
  <si>
    <t>马雷</t>
  </si>
  <si>
    <t>13204200069</t>
  </si>
  <si>
    <t>辽宁尚威医疗用品有限公司</t>
  </si>
  <si>
    <t>主要从事手套包装工作，三人上线轮流休息，两班倒，计件工资。</t>
  </si>
  <si>
    <t>限女性，年龄18-50岁，身体健康。</t>
  </si>
  <si>
    <t>李翠翠</t>
  </si>
  <si>
    <t>024-76518888</t>
  </si>
  <si>
    <t>辽宁圣龙科技有限公司</t>
  </si>
  <si>
    <t>负责公司产品的销售及推广，完成部门销售指标，开拓市场，发展新客户，增加产品销售范围，负责市场信息收集及竞争对手的分析。</t>
  </si>
  <si>
    <t>负责销售活动的策划和执行，管理维护客户关系以及客户间的长期战略合作计划，带领销售团队提高业务并对销售人员考核。</t>
  </si>
  <si>
    <t>霍红</t>
  </si>
  <si>
    <t>024-72831888</t>
  </si>
  <si>
    <t>辽宁泰威机械制造有限公司</t>
  </si>
  <si>
    <t>男，要求了解机加/钣焊加工知识，能识图，熟悉量检具，如卡尺、千分尺等。</t>
  </si>
  <si>
    <t>陈迎迎</t>
  </si>
  <si>
    <t>024-78710268</t>
  </si>
  <si>
    <t>男，40岁以下，大专及以上学历，机械、材料等相关专业，8年以上大型机械加工企业生产管理经验，或者5年以上军工行业生产管理经验。</t>
  </si>
  <si>
    <t>辽宁天海电器有限公司</t>
  </si>
  <si>
    <t>按照IATF16949、ISO14001管理体系所需要的过程得到建立、实施、和保持，改善公司质量、环境活动，以确保公司质量环境管理体系之正常运行，负责对质量目标完成情况跟踪监控，组织责任部门对质量情况进行分析。</t>
  </si>
  <si>
    <t>熟悉IATF16949、ISO4001管理体系知识及质量相关工具：MSA、SPC的应用，原则性强，有责任心，较强的沟通能力、协调能力以及突发事件处理能力。</t>
  </si>
  <si>
    <t>李洪岩</t>
  </si>
  <si>
    <t>负责监督新项目产品过程策划时间进度、设计质量情况，确保满足产品开发进度。负责项目场地布局、项目产能分析（人员配置、节拍、产能规划）、产品可制造可装配分析。负责防错设计与实现、工装、设备设计与实现等。</t>
  </si>
  <si>
    <t>相关工艺设计工作经验，熟练运用CAD、Office等软件，具备一定的产品过程工艺开发能力。</t>
  </si>
  <si>
    <t>合同签订管理执行，资料理管，计划划的下达及跟踪，准确下达销售计划并按客户装车计划发货及监控；销售预测管理，协助货款回收，与公司财务人员及客户做好对账工作，做好回款前的准备工作。</t>
  </si>
  <si>
    <t>具备较强责任心，较强的应变能力、抗压能力、沟通能力和协调能力。</t>
  </si>
  <si>
    <t>辽宁通用重型机械股份有限公司</t>
  </si>
  <si>
    <t>成手技术工人</t>
  </si>
  <si>
    <t>可直接参与生产，无需培训。</t>
  </si>
  <si>
    <t>024-76831667</t>
  </si>
  <si>
    <t>辽宁万隆包装有限公司</t>
  </si>
  <si>
    <t>负责生产机械的操作</t>
  </si>
  <si>
    <t>头脑灵活，人员稳定。</t>
  </si>
  <si>
    <t>刘莹</t>
  </si>
  <si>
    <t>024-78963766</t>
  </si>
  <si>
    <t>辽宁心安食品科技有限公司</t>
  </si>
  <si>
    <t>负责工厂本部门日常管理工作</t>
  </si>
  <si>
    <t>3年以上管理经验</t>
  </si>
  <si>
    <t>王晓辰</t>
  </si>
  <si>
    <t>15041076242</t>
  </si>
  <si>
    <t>负责工厂人力资源管理方面整体性工作</t>
  </si>
  <si>
    <t>3年以上人资部门管理经验</t>
  </si>
  <si>
    <t>辽宁鑫丰矿业（集团）有限公司</t>
  </si>
  <si>
    <t>绘图员</t>
  </si>
  <si>
    <t>会使用CAD，PS，3D建模等绘图软件，能独立看图纸，设计产品零件，产成品外观等设计，大专及以上学历，年龄25-40之间，机械设计相关专业毕业。</t>
  </si>
  <si>
    <t>张希望</t>
  </si>
  <si>
    <t>13904103732</t>
  </si>
  <si>
    <t>库管</t>
  </si>
  <si>
    <t>会出库入库，盘点，发货，会使用常用办公软件，懂安标相关知识，有整理文件资料，采购销售合同等经验，有库房经验优先。</t>
  </si>
  <si>
    <t>机械工程师，技术员。</t>
  </si>
  <si>
    <t>会使用cad，PS，3D建模等制图软件，能参与机械设计，会看图纸，有机械设计经验，大专及以上机械，电气相关专业毕业，年龄25-40左右，男女不限。</t>
  </si>
  <si>
    <t>辽宁兴东科技有限公司</t>
  </si>
  <si>
    <t>有牛卡挂面箱板纸、高强瓦楞原纸、纱管纸等生产工艺经验3年以上，造纸行业工作经验5年以上。</t>
  </si>
  <si>
    <t>50周岁以内，同行业、同岗位工作经验丰富。</t>
  </si>
  <si>
    <t>孙立娜</t>
  </si>
  <si>
    <t>18641009875</t>
  </si>
  <si>
    <t>辽宁益海嘉里淀粉科技有限公司</t>
  </si>
  <si>
    <t>负责火电厂电气设备检修工作、管理以及运行工作、综合电修维修日常工作。</t>
  </si>
  <si>
    <t>发电厂集控，发电，供电热工及相关专业大专及以上学历。熟悉火力发电厂电气设备的系统组成、结构特点、工作原理；掌握电气设备运行、检修维护相关技术标准；熟悉电气设备的相关质量标准。</t>
  </si>
  <si>
    <t>王新博</t>
  </si>
  <si>
    <t>13644105140</t>
  </si>
  <si>
    <t>辽宁翊安非金属材料有限公司</t>
  </si>
  <si>
    <t>1.负责执行公司规划，制定自己分管市场的工作计划，研究同行、业界发展状况，定期进行市场预测及情报分析，为公司决策提供依据；2.落实实施年度市场销售计划；3.进行市场调研与分析。</t>
  </si>
  <si>
    <t>1.市场营销管理类或相关专业专科以上学历；2.具有敏感的商业和市场意识，分析问题及解决问题能力强，具有一定的资源整合能力和业务推进能力；3.具备良好的沟通协调能力。</t>
  </si>
  <si>
    <t>刘旭东</t>
  </si>
  <si>
    <t>13314105111</t>
  </si>
  <si>
    <t>1.协助总经理对各阶段工作目标进行分解；2.协助总经理对公司各职能部门进行管理、协调内部各部门关系；3.协助总经理安排各项会议的日程与议程，撰写和跟进落实高层会议、主题会议等公司会议纪要；4.安排总经理的各项工作时间。</t>
  </si>
  <si>
    <t>1.公关、行政管理、企业管理等相关专业本科以上学历；2.知识结构较全面，学习能力较强，能够迅速掌握与公司业务有关的各种知识；3.有一定的组织、协调、沟通、领导能力及计划和执行能力；4.良好的团队协作精神，为人诚实可靠、品行端正。</t>
  </si>
  <si>
    <t>辽宁毅马五金有限公司</t>
  </si>
  <si>
    <t>车间内一线工人</t>
  </si>
  <si>
    <t>适应一线工作</t>
  </si>
  <si>
    <t>黎美慧</t>
  </si>
  <si>
    <t>13898580690</t>
  </si>
  <si>
    <t>负责仓库管理工作，协助财务部开展工作。</t>
  </si>
  <si>
    <t>熟练办公软件，有财务仓库管理相关工作经验。</t>
  </si>
  <si>
    <t>辽宁优力安机电设备有限公司</t>
  </si>
  <si>
    <t>建立和完善公司人事、行政、接待、后勤管理系统；负责配合总经理协调公司各部门管理工作；负责公司招聘、培训、薪酬、考核等各项人力资源管理工作；负责管理公司行政费用预算及固定资产等各项行政后勤事务；负责企业文化建设、项目管理、监察管理。</t>
  </si>
  <si>
    <t>本科学历，30岁以上，人力资源、企业管理、行政管理等相关专业；具备3年以上人力资源、行政管理岗位工作经验，具有把控公司内部管理能力；熟悉国家及地方各项人事政策法规，具有丰富的人力资源管理理论基础及实操经验。</t>
  </si>
  <si>
    <t>马志国</t>
  </si>
  <si>
    <t>辽宁友爱家化集团有限公司</t>
  </si>
  <si>
    <t>1.协助上级建立健全公司招聘、培训、工资、保险、福利、绩效考核等人力资源制度建设；2.建立、维护人事档案，办理和更新劳动合同；3.办公室领导交代的其他工作。</t>
  </si>
  <si>
    <t>人力资源或办公室文秘相关工作经验；熟悉办公室各项工作流程；良好的职业道德，踏实稳重、积极乐观，有团队协作精神；熟练使用办公原件。</t>
  </si>
  <si>
    <t>杨柏懳</t>
  </si>
  <si>
    <t>13941057530</t>
  </si>
  <si>
    <t>辽宁宇兴厨具制造有限公司</t>
  </si>
  <si>
    <t>焊接钢管及不锈钢制品</t>
  </si>
  <si>
    <t>焊接钢管及不锈钢制品技术过硬，会看图纸。</t>
  </si>
  <si>
    <t>郝希珍</t>
  </si>
  <si>
    <t>辽宁中德电缆有限公司</t>
  </si>
  <si>
    <t>杜博</t>
  </si>
  <si>
    <t>15694109779</t>
  </si>
  <si>
    <t>辽宁中集哈深冷气体液化设备有限公司</t>
  </si>
  <si>
    <t>负责独立完成现场设备调试、工艺调试、竣工验收、客户培训等工作，或配合调试工程师完成以上工作。</t>
  </si>
  <si>
    <t>从事空分装置、LNG装置等5年以上相关工作经验。</t>
  </si>
  <si>
    <t>13188418334</t>
  </si>
  <si>
    <t>辽宁中信生物科技有限公司</t>
  </si>
  <si>
    <t>负责化工车间仪表看护、阀门开关、设备巡检等相关工作，无重体力劳动。</t>
  </si>
  <si>
    <t>有1-3年操作工工作经验，大专以上学历优先，化工企业操作经验者优先。</t>
  </si>
  <si>
    <t>王艳梅</t>
  </si>
  <si>
    <t>13944414448</t>
  </si>
  <si>
    <t>1.负责现金、银行日记账；2.银行结汇工作；3.发票相关工作。</t>
  </si>
  <si>
    <t>1.大学专科机上学历，会计学或财务管理专业毕业；2.具有1年以上出纳工作经验；3.熟悉操作财务软件、EXCEL、WORD等办公软件。</t>
  </si>
  <si>
    <t>1.负责公司新项目的申报、研发、实施及实验工作；2.负责公司项目施工、对外联系、及项目对接等相关工作；3.负责新工厂的设计、建设、试生产工作。</t>
  </si>
  <si>
    <t>1.年龄30-45岁；2.专科以上学历，化学、药学或检验相关专业；3.有2年以上化验室实际操作经验，熟悉各种检测方法；4.有一定的团队管理经验者优先。</t>
  </si>
  <si>
    <t>辽宁紫科环保科技有限公司</t>
  </si>
  <si>
    <t>根据图纸要求焊接安装设备</t>
  </si>
  <si>
    <t>会看图纸，有焊工操作证，2年以上气保焊和氩弧焊工作经验。</t>
  </si>
  <si>
    <t>徐丹丹</t>
  </si>
  <si>
    <t>024-77318891</t>
  </si>
  <si>
    <t>上海汽车地毯总厂（铁岭）汽车材料有限公司</t>
  </si>
  <si>
    <t>早八晚八，长白班。</t>
  </si>
  <si>
    <t>吃苦耐劳。</t>
  </si>
  <si>
    <t>杨威</t>
  </si>
  <si>
    <t>18804101087</t>
  </si>
  <si>
    <t>负责质量部门工作和体系审核，双休，工龄奖，高温补贴，年终奖。</t>
  </si>
  <si>
    <t>要求工作经验</t>
  </si>
  <si>
    <t>沈阳大辽环境机械装备有限公司</t>
  </si>
  <si>
    <t>熟练使用solidworks，机械设计专业，2年以上工作经验，服从管理。</t>
  </si>
  <si>
    <t>吴冬雪</t>
  </si>
  <si>
    <t>盛世东方（辽宁）科技发展有限责任公司</t>
  </si>
  <si>
    <t>机械、制造、自动化。</t>
  </si>
  <si>
    <t>35岁以内，身体健康，品行良好，爱岗敬业，有工作经验者优先。条件优越可适当放宽要求。</t>
  </si>
  <si>
    <t>张丽莉</t>
  </si>
  <si>
    <t>铁岭北方水泥有限公司</t>
  </si>
  <si>
    <t>水泥用石灰岩露天矿山管理</t>
  </si>
  <si>
    <t>杨武</t>
  </si>
  <si>
    <t>铁岭大伙房水泥有限责任公司</t>
  </si>
  <si>
    <t>机械、电工专业，有过大型企业钳工维修经验，或有焊工证，能适应倒班。</t>
  </si>
  <si>
    <t>有电工、钳工工作经验，能适应倒班。</t>
  </si>
  <si>
    <t>高欲艳</t>
  </si>
  <si>
    <t>024-79890279</t>
  </si>
  <si>
    <t>铁岭东大集团东大牧业有限公司</t>
  </si>
  <si>
    <t>1.负责集团养殖场技术服务，对生物安全、卫生防疫、疾病防治、监测与控制等工作进行监控与管理；2.生产以及新进人员的技术培训、技术工作的推动及检查、生产方案落实监督、生产数据的整理核对、协助进行生产技术试验等；3.集团饲料企业技术协助。</t>
  </si>
  <si>
    <t>1.性别不限，年龄50岁以下；2.需要长期驻场；3.有猪场、饲料销售、兽医等经验优先。</t>
  </si>
  <si>
    <t>徐秋</t>
  </si>
  <si>
    <t>13940094440</t>
  </si>
  <si>
    <t>铁岭东升石油机械有限公司</t>
  </si>
  <si>
    <t>机械智能控制与自动化</t>
  </si>
  <si>
    <t>熟悉智能智造与机械自动化</t>
  </si>
  <si>
    <t>王英</t>
  </si>
  <si>
    <t>金属表面强化及热处理</t>
  </si>
  <si>
    <t>熟悉金属表面强化处理工程</t>
  </si>
  <si>
    <t>潜油电泵电机设计</t>
  </si>
  <si>
    <t>能独立完成潜油电泵电机开发设计</t>
  </si>
  <si>
    <t>铁岭富兴铜业有限公司</t>
  </si>
  <si>
    <t>主要工作内容铜产品探伤和质量检查，大专以上学历，有相关工作经验者优先。</t>
  </si>
  <si>
    <t>男女不限，有工作经验优先。</t>
  </si>
  <si>
    <t>廉旭</t>
  </si>
  <si>
    <t>13889391618</t>
  </si>
  <si>
    <t>岗位职责：主要负责公司生产设备的日常维修检查和保养工作，厂内电路维护，综合能力强，有相关工作经验。</t>
  </si>
  <si>
    <t>年龄35-55岁，男士，要求有电工证，会电水焊。</t>
  </si>
  <si>
    <t>主要负责电解铜及铜费品的冶炼工作，炉前分析成份调整、温度控制、倒炉、清炉，认真做好原始生产纪录，严格遵守公司各项规定，服从领导分配。</t>
  </si>
  <si>
    <t>岗位要求：年龄35-55岁，男士，能适应倒班。</t>
  </si>
  <si>
    <t>铁岭港华燃气有限公司</t>
  </si>
  <si>
    <t>场站、办公楼电气设备的操作、维修、保养。</t>
  </si>
  <si>
    <t>责任心强，有团队意识，能吃苦耐劳，有高压、低压电工证。</t>
  </si>
  <si>
    <t>张鸿森</t>
  </si>
  <si>
    <t>铁岭贵鑫环保科技股份有限公司</t>
  </si>
  <si>
    <t>车间设备操作及投料</t>
  </si>
  <si>
    <t>吴卫</t>
  </si>
  <si>
    <t>024-78836526</t>
  </si>
  <si>
    <t>负责车间生产及工艺改进，技术研发等工作。</t>
  </si>
  <si>
    <t>铁岭宏润机械铸造有限公司</t>
  </si>
  <si>
    <t>研究设计铸造件整个工艺</t>
  </si>
  <si>
    <t>能够独立设计新老产品铸造的工艺</t>
  </si>
  <si>
    <t>王臣</t>
  </si>
  <si>
    <t>18241088866</t>
  </si>
  <si>
    <t>铁岭华农饲料有限公司</t>
  </si>
  <si>
    <t>负责公司产品的推广</t>
  </si>
  <si>
    <t>能吃苦、热爱学习、服从管理。</t>
  </si>
  <si>
    <t>徐晓南</t>
  </si>
  <si>
    <t>18640496220</t>
  </si>
  <si>
    <t>铁岭科拓橡塑有限责任公司</t>
  </si>
  <si>
    <t>有电工证，能独立操作。</t>
  </si>
  <si>
    <t>适应工厂工作，能吃苦耐劳。</t>
  </si>
  <si>
    <t>黄艳娇</t>
  </si>
  <si>
    <t>15104252798</t>
  </si>
  <si>
    <t>熟悉CAd专业制品</t>
  </si>
  <si>
    <t>勤劳肯干，任劳任怨。</t>
  </si>
  <si>
    <t>铁岭老康肥业有限公司</t>
  </si>
  <si>
    <t>化肥销售及售后服务</t>
  </si>
  <si>
    <t>正直、坦诚，一流的沟通能力，较强的执行力，适应单独出差，有一线销售工作经验，客户开发及维护经验。</t>
  </si>
  <si>
    <t>康庄</t>
  </si>
  <si>
    <t>13358955527</t>
  </si>
  <si>
    <t>铁岭陆平专用汽车有限责任公司</t>
  </si>
  <si>
    <t>根据公司下达的销售目标完成销售任务，致力于市场的开发与销售；对区域重点客户的掌握及回访；定期对市场营销目标、计划、业务人员活动进行考察分析等。</t>
  </si>
  <si>
    <t>统招大专及以上学历，35周岁以下，五官端正，阳光务实、拼比进取，能适应出差。</t>
  </si>
  <si>
    <t>高萌</t>
  </si>
  <si>
    <t>18241000915</t>
  </si>
  <si>
    <t>负责定型产品的设计，产品结构的改进，工艺文件的编制，指导车间生产，协助销售人员进行方案拟制，与客户进行技术沟通。</t>
  </si>
  <si>
    <t>统招本科及以上学历，35周岁以下，机械设计及其自动化。车辆工程、焊接工艺等相关机械专业，熟练掌握CAD，有责任心。</t>
  </si>
  <si>
    <t>铁岭牧原肉食品有限公司</t>
  </si>
  <si>
    <t>1.现场管理：对生产现场人力、物力、设备及场地等要素进行管理，有效组织车间顺畅运营；2.品质管理：监控生产加工现场产品品质，协调厂部质量管理工作，实施品质改善等一系列管理活动；3.员工管理：进行员工绩效核算，负责车间人员的管理与培养提升。</t>
  </si>
  <si>
    <t>本科学历，年龄24-28周岁，有管理经验优先。</t>
  </si>
  <si>
    <t>铁岭盛鑫油脂有限公司</t>
  </si>
  <si>
    <t>机器设备维修工作人员，榨油机、浸出器的维修保养。</t>
  </si>
  <si>
    <t>榨油机机器维修保养、检测，会水电焊等。</t>
  </si>
  <si>
    <t>李振民</t>
  </si>
  <si>
    <t>15304100770</t>
  </si>
  <si>
    <t>铁岭市宝泰隆机械设备制造有限公司</t>
  </si>
  <si>
    <t>操作磨床，打磨零件外圆。</t>
  </si>
  <si>
    <t>品行良好，责任心强，爱岗敬业。</t>
  </si>
  <si>
    <t>姜谊丹</t>
  </si>
  <si>
    <t>13009272007</t>
  </si>
  <si>
    <t>具有独立识图，编程能力。</t>
  </si>
  <si>
    <t>品行良好，责任心强，爱岗敬业，有经验者优先。</t>
  </si>
  <si>
    <t>工艺编制，工时核算，工艺指导。</t>
  </si>
  <si>
    <t>品行良好，工作认真，有责任心，有经验者优先。</t>
  </si>
  <si>
    <t>划线，钻孔，攻丝。</t>
  </si>
  <si>
    <t>有技术，有经验，能加班，爱岗敬业，可交五险。</t>
  </si>
  <si>
    <t>数控车工，能编程，能自行操作。</t>
  </si>
  <si>
    <t>爱岗敬业，能适应加班。</t>
  </si>
  <si>
    <t>铁岭市大北农饲料有限责任公司</t>
  </si>
  <si>
    <t>在职会计，内勤。</t>
  </si>
  <si>
    <t>熟悉财务软件，沟通能力强，具有一定的凝聚力。</t>
  </si>
  <si>
    <t>郜志春</t>
  </si>
  <si>
    <t>13358978900</t>
  </si>
  <si>
    <t>铁岭市恒誉钢结构彩板工程有限公司</t>
  </si>
  <si>
    <t>掌握市场动态和发展趋势，认真研究市场规律，提出具体营销计划方案；扩大销售网络，掌握本区域的市场特点，与合作客户建立长期稳定的合作关系。积极开发客户，维护客户体系。</t>
  </si>
  <si>
    <t>具备钢结构、钢材、五金等方面知识，能够使用相关办公软件；有较强的事业心和责任感，对数据敏感，有吃苦耐劳的精神和一定的抗压能力；具备较好的沟通协调和语言表达能力、市场开发能力。</t>
  </si>
  <si>
    <t>张赫</t>
  </si>
  <si>
    <t>13610904829</t>
  </si>
  <si>
    <t>铁岭市螺旋直缝钢管制造有限公司</t>
  </si>
  <si>
    <t>协助总经理处理公司日常事务</t>
  </si>
  <si>
    <t>能协助总经理处理公司日常事务</t>
  </si>
  <si>
    <t>曹合斌</t>
  </si>
  <si>
    <t>15941063026</t>
  </si>
  <si>
    <t>铁岭市绿荷工贸连锁有限公司</t>
  </si>
  <si>
    <t>主播，销售。</t>
  </si>
  <si>
    <t>适应能力强，应变能力好。</t>
  </si>
  <si>
    <t>高珊</t>
  </si>
  <si>
    <t>13555836331</t>
  </si>
  <si>
    <t>铁岭市亿源铜业有限责任公司</t>
  </si>
  <si>
    <t>熟悉工艺编制，数控机床编程。</t>
  </si>
  <si>
    <t>熟悉工艺编制，熟练掌握数控机床编程。</t>
  </si>
  <si>
    <t>张征</t>
  </si>
  <si>
    <t>024-74603735</t>
  </si>
  <si>
    <t>铁岭天河机械制造有限责任公司</t>
  </si>
  <si>
    <t>负责产品质量策划、质量控制、质量问题分析与解决。参与各项产品检验工作。</t>
  </si>
  <si>
    <t>有相关工作经验者优先，了解汽车行业16949质量体系要求，熟悉五大工具及使用，具有较强的沟通能力、判断能力、逻辑思维能力以及产品检验动手能力和报告编写能力。</t>
  </si>
  <si>
    <t>15004010102</t>
  </si>
  <si>
    <t>负责压铸模具开发、压铸工艺设计与改进。</t>
  </si>
  <si>
    <t>材料成型或相关专业，有汽车零部件行业工作经验优先，熟练使用各类专业绘图软件。</t>
  </si>
  <si>
    <t>负责项目开发、工艺设计、工装夹具设计、工艺改进。</t>
  </si>
  <si>
    <t>有工作经验者优先，男女不限，熟练使用专业设计和绘图软件。</t>
  </si>
  <si>
    <t>铁岭铁光仪器仪表有限责任公司</t>
  </si>
  <si>
    <t>针对公司产品前期指导安装及调试、后期设备的售后维修服务，要求服务人员精通和熟练掌握公司所有产品的安装、调试、维修、保养等技术。</t>
  </si>
  <si>
    <t>年龄35-50周岁，男性，需要较长时间出差。电钳工、有仪器仪表、电子电气、机械制造等相关行业产品维修经验者优先考虑，技能突出者可以适当放宽要求。</t>
  </si>
  <si>
    <t>冯雨蒙</t>
  </si>
  <si>
    <t>13941094920</t>
  </si>
  <si>
    <t>1.熟练操作车床等机器设备；2.按照图纸的要求去生产加工零件。</t>
  </si>
  <si>
    <t>1.按照生产作业计划，优质、高效、低耗地完成或超额完成生产任务；2.按照图纸的要求去生产加工零件。</t>
  </si>
  <si>
    <t>有经验者优先（可招学徒工）</t>
  </si>
  <si>
    <t>招聘学徒工</t>
  </si>
  <si>
    <t>50周岁以下成手；性别男。</t>
  </si>
  <si>
    <t>负责零件下料工作，按照图纸的要求去生产加工零件。</t>
  </si>
  <si>
    <t>负责自身分配项目的整体运营，对自身负责项目进行及时跟踪，完成自身负责项目的基本工作。</t>
  </si>
  <si>
    <t>有工作经验或销售经验优先。要有较强的学习能力，能够尽快提高自身负责项目的基本能力（可培训），能接受出差。</t>
  </si>
  <si>
    <t>掌握部门内部正常运转流程，完成部门内部日常工作。</t>
  </si>
  <si>
    <t>熟悉公司管理制度，有一定管理经验者优先；熟悉运用办公软件；具备较强的沟通、协调能力，责任心强、逻辑分析能力强及执行力强。</t>
  </si>
  <si>
    <t>负责公司产品光学设计、问题咨询，根据要求完成部件图绘制与设计。</t>
  </si>
  <si>
    <t>光学工程学科</t>
  </si>
  <si>
    <t>有镜头类产品设计经历；能同时兼职机械或电气设计更佳（光学设计日常工作量小）。</t>
  </si>
  <si>
    <t>负责公司产品机械设计、问题咨询、根据要求完成机械部件图绘制与设计。</t>
  </si>
  <si>
    <t>同时具有焊接、热处理相关经验，文字表达及沟通能力强。</t>
  </si>
  <si>
    <t>负责公司产品电气部分设计、问题咨询、会PLC设计和单片机编程、根据要求对电气部件进行选型、调试。熟悉工业电视产品的选型、系统集成、安装指导、现场调试工作。</t>
  </si>
  <si>
    <t>有设计工作经验者优先，文字表达及沟通能力强。</t>
  </si>
  <si>
    <t>铁岭铁航锻造有限公司</t>
  </si>
  <si>
    <t>机加车间主任</t>
  </si>
  <si>
    <t>能够管理全面工作</t>
  </si>
  <si>
    <t>闫洁</t>
  </si>
  <si>
    <t>13841009427</t>
  </si>
  <si>
    <t>铁岭铁研橡塑制品有限公司</t>
  </si>
  <si>
    <t>负责原材料配比、新产品结构设计、产品品质保障等工作。</t>
  </si>
  <si>
    <t>独立完成橡塑制品的新品开发，保障产品使用稳定，保障现有产品的质量稳定，提升产品技术生产能力。</t>
  </si>
  <si>
    <t>18704109919</t>
  </si>
  <si>
    <t>铁岭五星油膜橡胶密封研究所</t>
  </si>
  <si>
    <t>负责组织橡胶配方的研究、调整、性能改进；负责生产工艺制定、胶料性能检测；改善胶料混炼质量，提高胶料均匀性。</t>
  </si>
  <si>
    <t>1.解决生产过程中的技术问题并参与重大质量问题调整；2.新上生产线的工艺、设备调试。</t>
  </si>
  <si>
    <t>13841069710</t>
  </si>
  <si>
    <t>1.熟练使用二维，三维制图软件；2.具有机械设计，产品开发经验。</t>
  </si>
  <si>
    <t>1.良好的沟通协调能力和文件编写能力；2.熟知9000体系或16949体系设计开发或五大工具。</t>
  </si>
  <si>
    <t>铁岭先进饲料有限公司</t>
  </si>
  <si>
    <t>1.负责牛场牛只疾病的诊疗及一般常规护理，参加定期检疫、防疫、修蹄等工作；2.协助制定牛场正确的防疫制度，确定牛场的免疫程序和免疫制度；3.协助制定牛场的消毒制度和牛场的消毒工作；4.能适应牧场管理、常驻牛场，适应牛场的作息时间。</t>
  </si>
  <si>
    <t>1.畜牧兽医、动物医学及动物科学相关专业；2.大专及以上学历；3.专业基础知识扎实，动手能力强。</t>
  </si>
  <si>
    <t>刘思琪</t>
  </si>
  <si>
    <t>18941002066</t>
  </si>
  <si>
    <t>机修管培生</t>
  </si>
  <si>
    <t>1.负责指定区域的市场开发、客户维护和销售管理等工作；2.负责所属区域的饲料产品宣传、推广和销售，完成销售的任务指标；3.制定自己的销售计划，并按计划拜访客户和开发新客户；4.搜集与寻找客户资料，建立客户档案。</t>
  </si>
  <si>
    <t>动物饲料与营养、动医、动科等优先。</t>
  </si>
  <si>
    <t>铁岭协合兴达风力发电有限公司</t>
  </si>
  <si>
    <t>1.负责设备运行监视；2.负责运行数据及技术资料管理；3.熟悉风电场规程、制度、规范及标准，熟悉保护及自动装置的工作原理及二次接线图。</t>
  </si>
  <si>
    <t>1.专科及以上学历或具备本专业3年以上工作经验；2.认同企业文化、接受公司各项管理制度和标准；3.无妨碍工作的病症；4.熟悉风电场运行、维护工作并能处理电厂设备紧急事件；5.吃苦耐劳，具备良好的的协调能力、个人业务能力。</t>
  </si>
  <si>
    <t>王英倩</t>
  </si>
  <si>
    <t>15904051447</t>
  </si>
  <si>
    <t>铁岭选矿药剂有限公司</t>
  </si>
  <si>
    <t>负责公司技术开发、售后服务（能出差）、工艺改进及新产品的研制工作及化工药剂合成试验、选矿实验、科研项目工业化等研发项目工作。</t>
  </si>
  <si>
    <t>遵纪守法、身体健康、吃苦耐劳、有上进心。</t>
  </si>
  <si>
    <t>李勃毅</t>
  </si>
  <si>
    <t>铁岭长天机电有限责任公司</t>
  </si>
  <si>
    <t>负责产品控制部门研发设计工作</t>
  </si>
  <si>
    <t>具有本科及以上学历，有高度责任心，认真履行岗位职责，有较强的学习能力。</t>
  </si>
  <si>
    <t>娄国志</t>
  </si>
  <si>
    <t>负责产品研发及设计，对老产品进行升级改造工作。</t>
  </si>
  <si>
    <t>具有本科及以上学历，有高度责任心，学习能力强，认真履行岗位职责。</t>
  </si>
  <si>
    <t>逸添丰木业(铁岭)有限公司</t>
  </si>
  <si>
    <t>熟悉办公软件操作，有较强的沟通能力。</t>
  </si>
  <si>
    <t>马力</t>
  </si>
  <si>
    <t>13704905665</t>
  </si>
  <si>
    <t>长飞光纤光缆沈阳有限公司</t>
  </si>
  <si>
    <t>1.具有大专及以上文化程度；2.从事设备电气检修工作两年以上，具有电工作业证优先；3.男性45周岁以下，可接收优秀毕业生；4.熟悉专业设备的维护、保养及实验项目；5.具备爱岗敬业、求真务实、技术创新的精神；6.能适应倒班，工资面议。</t>
  </si>
  <si>
    <t>18941032573</t>
  </si>
  <si>
    <t>鞍钢集团朝阳钢铁有限公司</t>
  </si>
  <si>
    <t>配煤研究</t>
  </si>
  <si>
    <t>有煤化工方面的专业水平</t>
  </si>
  <si>
    <t>赵凌燕</t>
  </si>
  <si>
    <t>0421-3330159</t>
  </si>
  <si>
    <t>12朝阳市</t>
  </si>
  <si>
    <t>北票爱康纺织印染有限公司</t>
  </si>
  <si>
    <t xml:space="preserve">负责日常车间生产、加工的工作。	</t>
  </si>
  <si>
    <t xml:space="preserve">有无工作经验均可，上岗前统一培训。	</t>
  </si>
  <si>
    <t>林树森</t>
  </si>
  <si>
    <t>18742120900</t>
  </si>
  <si>
    <t>北票北塔油页岩综合开发利用有限公司</t>
  </si>
  <si>
    <t>1.胶凝材料产品研发与检测；2.实验设计与数据分析；3.试验设备运营维护。</t>
  </si>
  <si>
    <t>1.无机非金属、硅酸盐等相关专业；2.熟悉实验室操作；3.良好的逻辑思维能力，分析问题，解决问题的能力。</t>
  </si>
  <si>
    <t>许胜利</t>
  </si>
  <si>
    <t>北票岛村机械制造有限公司</t>
  </si>
  <si>
    <t>模型，铸件检查，品质保证。</t>
  </si>
  <si>
    <t>岛村大</t>
  </si>
  <si>
    <t>0421-5877015</t>
  </si>
  <si>
    <t>订单，生产调度，发货。</t>
  </si>
  <si>
    <t>日语优先</t>
  </si>
  <si>
    <t>北票电力铸钢有限公司</t>
  </si>
  <si>
    <t>数控、数镗、加工中心岗位。</t>
  </si>
  <si>
    <t>具备独立操作能力及处理问题的能力，性格开朗，热爱本职工作，具有良好的心理素质。</t>
  </si>
  <si>
    <t>王庆安</t>
  </si>
  <si>
    <t>13904212975</t>
  </si>
  <si>
    <t>北票鼎新实业有限公司</t>
  </si>
  <si>
    <t>1.负责做好生产日报表数据的报送工作，并同步做好相关数据的收集、汇总、统计工作；2.负责做好周报表和月度报表的统计工作；3.负责做好上级部门要求上报数据的报送工作，做到准时、准确。</t>
  </si>
  <si>
    <t>1.做好本部门考勤系统的管理工作；2.做好上级领导临时分配的工作任务。</t>
  </si>
  <si>
    <t xml:space="preserve">袁欣欣	</t>
  </si>
  <si>
    <t>13942107367</t>
  </si>
  <si>
    <t>1.审核集团各下属公司的各类技术方案与技术图纸，并确保技术方案的可行性；2.负责组织制订公司新项目的所有技术设计方案，并负责组织落实。</t>
  </si>
  <si>
    <t>1.建立健全公司内部技术标准与技术规范，并负责全公司员工的技术培训工作；2.对下属公司生产过程中存在的技术性问题，及时的开展技术攻关，提出相应的技术改进方案与设计方案，并落到实处。</t>
  </si>
  <si>
    <t>1.工作地点为项目矿山上，负责矿山机械设备的选型、安装、调试、维护、管理等工作；2.根据公司生产实际需求，对生产设备提出技术要求和优化配置建议；3.熟知设备系统流程和工艺，收集和分析生产设备的相关技术资料进行必要的技术储备。</t>
  </si>
  <si>
    <t>1.根据自身的专业知识和经验负责解决生产设备技术问题，善于思考；2.参与新项目设备安装调试工作，并协调设备供应商共同参与对员工的技术培训工作；3.团队协作意识强、具有责任心，具备良好的沟通协调和统筹管理能力。</t>
  </si>
  <si>
    <t>1.能够独立开展工作，承担矿山负责矿山电气设备的选型、安装、调试、维护、管理等工作；2.熟练掌握矿山电气专业设计流程，熟悉规范，能准确理解、把握电气设备操作能力；3.配合项目部完成新项目的电气及自控方案审核、安装、调试、验收等工作。</t>
  </si>
  <si>
    <t>1.沟通与协调各专业之间的技术问题，促进专业之间交流合作；2.具有很好的思想素养和职业道德品质，具有较强的责任心，良好的组织协调能力和沟通能力；3.在电气控制与PLC、自动化仪表，过程控制等相关方面有良好的理论知识和实践经验。</t>
  </si>
  <si>
    <t>北票发电厂劳动服务公司</t>
  </si>
  <si>
    <t>运行值班员</t>
  </si>
  <si>
    <t>具有一定工作经验</t>
  </si>
  <si>
    <t>崔岱山</t>
  </si>
  <si>
    <t>北票港华燃气有限公司</t>
  </si>
  <si>
    <t xml:space="preserve">有工作经验	</t>
  </si>
  <si>
    <t xml:space="preserve">25-40岁之间，男女不限		</t>
  </si>
  <si>
    <t>朱春凤</t>
  </si>
  <si>
    <t>18642182472</t>
  </si>
  <si>
    <t>北票合兴实业有限公司</t>
  </si>
  <si>
    <t>负责办公室的行政事务；档案资料管理；公文书写编辑。</t>
  </si>
  <si>
    <t>年龄：25-35周岁；有较好的沟通表达能力及服务意识，工作有条理，细致、认真、有责任心，办事严谨，熟练使用Office办公软件，具备一定的文字撰写能力、沟通协调能力和语言表达能力；3年以上工作经验。</t>
  </si>
  <si>
    <t>曹清</t>
  </si>
  <si>
    <t>13091375444</t>
  </si>
  <si>
    <t>负责公司大型设备、电力设施的运行维护；日常电力线路问题处理、维护、搭建。</t>
  </si>
  <si>
    <t>具备较高的电工专业知识，变、配电管理能力，熟悉安全规范和操作规范，有较高的纪律性、责任心、学习能力；2年以上专业工作经验。</t>
  </si>
  <si>
    <t>负责公司内部局域网络的运行管理、运行维护；负责监控设施的有效使用、畅通，包括系统的组建、维护。</t>
  </si>
  <si>
    <t>年龄：30-35周岁；具有专业的网络、监控设施管理知识和实际运营管理能力；熟悉各类设备、使用原理、工作方式；能做好日常的远行维护；3年以上工作经验。</t>
  </si>
  <si>
    <t>北票联泰贸易有限公司</t>
  </si>
  <si>
    <t>主要负责管理，生产，安全工作。</t>
  </si>
  <si>
    <t xml:space="preserve">有工作经验者优先		</t>
  </si>
  <si>
    <t>陆旭升</t>
  </si>
  <si>
    <t>北票市宝利矿业有限责任公司</t>
  </si>
  <si>
    <t xml:space="preserve">公司内化验等相关性工作	</t>
  </si>
  <si>
    <t>有一定的工作经验，身体健康。</t>
  </si>
  <si>
    <t xml:space="preserve">李继超	</t>
  </si>
  <si>
    <t>18604911260</t>
  </si>
  <si>
    <t>北票市北塔富广铁选厂</t>
  </si>
  <si>
    <t>应聘人员身体健康，品行端正，无不良嗜好。吃苦耐劳，认真负责。工作内容：独立的进行矿山机械的维护和修理。</t>
  </si>
  <si>
    <t>从事矿山机械修理工作经历2-3年</t>
  </si>
  <si>
    <t>张效维</t>
  </si>
  <si>
    <t>18624213333</t>
  </si>
  <si>
    <t>北票市海丰食品有限公司</t>
  </si>
  <si>
    <t>负责销售</t>
  </si>
  <si>
    <t>具有销售经验优先</t>
  </si>
  <si>
    <t xml:space="preserve">高娜	</t>
  </si>
  <si>
    <t xml:space="preserve">0421-5841446		</t>
  </si>
  <si>
    <t>北票市宏发食品有限公司</t>
  </si>
  <si>
    <t>1.监督各厂疫苗免疫按照公司下发免疫程序执行，并检查免疫操作是否符合技术要求；2.监督自养场严格按照公司下发的允许用药清单用药。严格执行药品管理制度；3.每月≥5个场，出栏前血清样品，并跟踪抗体合格情况。</t>
  </si>
  <si>
    <t>学习能力强；工作细致负责；思路清晰，逻辑思维强；沟通、写作能力强；善于思考、分析、总结问题。</t>
  </si>
  <si>
    <t>崔爽</t>
  </si>
  <si>
    <t>15940512826</t>
  </si>
  <si>
    <t>北票市辉腾工贸有限公司</t>
  </si>
  <si>
    <t xml:space="preserve">有一定的工作经历	</t>
  </si>
  <si>
    <t xml:space="preserve">有经验者优先具有一定的工作能力		</t>
  </si>
  <si>
    <t>王子辉</t>
  </si>
  <si>
    <t>15842165875</t>
  </si>
  <si>
    <t>北票市金海矿业有限公司</t>
  </si>
  <si>
    <t xml:space="preserve">财务相关业务	</t>
  </si>
  <si>
    <t xml:space="preserve">初级以上会计证		</t>
  </si>
  <si>
    <t xml:space="preserve">程方	</t>
  </si>
  <si>
    <t>0421-5145399</t>
  </si>
  <si>
    <t>北票市俊昂化工厂</t>
  </si>
  <si>
    <t xml:space="preserve">负责管理与生产有关的设备、工艺、安全、质量生产管理工作。	</t>
  </si>
  <si>
    <t xml:space="preserve">2年以上化工行业生产或管理经验		</t>
  </si>
  <si>
    <t>马振生</t>
  </si>
  <si>
    <t>北票市晟发新型建材科技有限公司</t>
  </si>
  <si>
    <t xml:space="preserve">有一定的工作经验		</t>
  </si>
  <si>
    <t>马艳军</t>
  </si>
  <si>
    <t>13942151155</t>
  </si>
  <si>
    <t>北票市天盛金属制品有限公司</t>
  </si>
  <si>
    <t xml:space="preserve">电商业务员	</t>
  </si>
  <si>
    <t xml:space="preserve">3年以上销售操作经验		</t>
  </si>
  <si>
    <t>王秀红</t>
  </si>
  <si>
    <t>0421-5150778</t>
  </si>
  <si>
    <t>北票市天顺膨润土科技有限公司</t>
  </si>
  <si>
    <t xml:space="preserve">公司销售工作	</t>
  </si>
  <si>
    <t xml:space="preserve">有销售经验		</t>
  </si>
  <si>
    <t>赵冬娟</t>
  </si>
  <si>
    <t>0421-5543333</t>
  </si>
  <si>
    <t>北票市同信膨润土有限公司</t>
  </si>
  <si>
    <t>负责统计及一些对外事宜，全职引进。</t>
  </si>
  <si>
    <t xml:space="preserve">有一定的经验，具有一定的专业技能。		</t>
  </si>
  <si>
    <t>15842110121</t>
  </si>
  <si>
    <t>北票市新升铁选厂</t>
  </si>
  <si>
    <t>有一年以上工作经验</t>
  </si>
  <si>
    <t>逯学春</t>
  </si>
  <si>
    <t>18642163652</t>
  </si>
  <si>
    <t>北票市信诚机械制造有限公司</t>
  </si>
  <si>
    <t>熟悉铸造消失模工艺，提高产能。</t>
  </si>
  <si>
    <t>从事铸造行业20年以上，对消失模生产有丰富的经验，有责任心。</t>
  </si>
  <si>
    <t>刘会德</t>
  </si>
  <si>
    <t>13072240299</t>
  </si>
  <si>
    <t>北票市源业矿业有限公司</t>
  </si>
  <si>
    <t xml:space="preserve">有经验者优先	</t>
  </si>
  <si>
    <t xml:space="preserve">从事财会专业		</t>
  </si>
  <si>
    <t>徐飞</t>
  </si>
  <si>
    <t>18304092231</t>
  </si>
  <si>
    <t>北票市众德矿业有限公司</t>
  </si>
  <si>
    <t xml:space="preserve">陈桂兰	</t>
  </si>
  <si>
    <t>13898089395</t>
  </si>
  <si>
    <t>北票万宏钼业有限公司</t>
  </si>
  <si>
    <t>用化学方式，化验钼铁以及其他原料。</t>
  </si>
  <si>
    <t>细心，仔细，可以尽快入手，可招学徒。</t>
  </si>
  <si>
    <t>李宏涛</t>
  </si>
  <si>
    <t>13104169966</t>
  </si>
  <si>
    <t>主要以电为主，可以维修电力所有设备。</t>
  </si>
  <si>
    <t>要求熟悉所有电力电路以及天吊所有的原理以及维修</t>
  </si>
  <si>
    <t>北票万隆矿业有限公司</t>
  </si>
  <si>
    <t xml:space="preserve">财务相关知识	</t>
  </si>
  <si>
    <t xml:space="preserve">有财务工作都优先		</t>
  </si>
  <si>
    <t>于贵成</t>
  </si>
  <si>
    <t>13904917182</t>
  </si>
  <si>
    <t>北票新城热力有限公司</t>
  </si>
  <si>
    <t xml:space="preserve">有财会相关知识	</t>
  </si>
  <si>
    <t xml:space="preserve">有一定的经验；具有一定的专业技能。		</t>
  </si>
  <si>
    <t xml:space="preserve">赵明学	</t>
  </si>
  <si>
    <t>18009820333</t>
  </si>
  <si>
    <t>北票雪峰混凝土有限公司</t>
  </si>
  <si>
    <t>负责公司产品和服务的市场推广与销售，能独立完成项目销售工作。</t>
  </si>
  <si>
    <t>遵纪守法，品行端正，勤奋敬业，吃苦耐劳，有良好的职业素养和较强的团队协作能力。</t>
  </si>
  <si>
    <t>王宪有</t>
  </si>
  <si>
    <t>18642537888</t>
  </si>
  <si>
    <t>北票杨树沟风力发电有限公司</t>
  </si>
  <si>
    <t>设备日常维护</t>
  </si>
  <si>
    <t>邢雨施</t>
  </si>
  <si>
    <t>1355585318</t>
  </si>
  <si>
    <t>北票壹众机械制造有限公司</t>
  </si>
  <si>
    <t>有一定销售经验</t>
  </si>
  <si>
    <t>贾森</t>
  </si>
  <si>
    <t>18642169652</t>
  </si>
  <si>
    <t>北票英诺格林环保科技有限公司</t>
  </si>
  <si>
    <t>有工作能力</t>
  </si>
  <si>
    <t>王先生</t>
  </si>
  <si>
    <t>北票真空设备有限公司</t>
  </si>
  <si>
    <t>数控机床的程序开发及操作</t>
  </si>
  <si>
    <t>有多年从事此工作经验；能熟练操作机床。</t>
  </si>
  <si>
    <t>王慧</t>
  </si>
  <si>
    <t>研发多种产品</t>
  </si>
  <si>
    <t>总体设计</t>
  </si>
  <si>
    <t xml:space="preserve">熟练掌握电脑软件；有多年从业经验。		</t>
  </si>
  <si>
    <t>博宇（朝阳）半导体科技有限公司</t>
  </si>
  <si>
    <t>主要负责车床PBN产品的加工</t>
  </si>
  <si>
    <t>年龄在25-40之间从事生产制造车床工作</t>
  </si>
  <si>
    <t>王芳芳</t>
  </si>
  <si>
    <t>15204248918</t>
  </si>
  <si>
    <t>朝阳昌泽筑路材料工程有限公司</t>
  </si>
  <si>
    <t>拌合设备操作手</t>
  </si>
  <si>
    <t>包秀萍</t>
  </si>
  <si>
    <t>15084236333</t>
  </si>
  <si>
    <t>朝阳德辅商品混凝土有限公司</t>
  </si>
  <si>
    <t>水泥制品销售人员，工作认真。</t>
  </si>
  <si>
    <t>王菲</t>
  </si>
  <si>
    <t>13464242221</t>
  </si>
  <si>
    <t>朝阳东锆新材料有限公司</t>
  </si>
  <si>
    <t>岗位轻松不累，主要负责公司日常安全管理工作及相关安全环保手续。</t>
  </si>
  <si>
    <t>1.工作认真负责；2.对于当天工作内容，第一时间完成；3.负责好公司日常安全管理工作及相关安全环保手续。</t>
  </si>
  <si>
    <t>武振宝</t>
  </si>
  <si>
    <t>13188141118</t>
  </si>
  <si>
    <t>朝阳飞马车辆设备股份公司</t>
  </si>
  <si>
    <t>设备日常维护与保养</t>
  </si>
  <si>
    <t>能独立完成本职工作</t>
  </si>
  <si>
    <t>李景光</t>
  </si>
  <si>
    <t>0421-7098000</t>
  </si>
  <si>
    <t>按工艺要求完成数的编程及加工过程</t>
  </si>
  <si>
    <t>朝阳丰泰机械设备制造有限公司</t>
  </si>
  <si>
    <t>设计图纸，铸造合金材料配比。</t>
  </si>
  <si>
    <t>能够独立设计制图，材料合金材料配比。</t>
  </si>
  <si>
    <t xml:space="preserve">刘成学	</t>
  </si>
  <si>
    <t>朝阳海玉通矿业有限责任公司</t>
  </si>
  <si>
    <t>合理调配给料，保证设备运转。</t>
  </si>
  <si>
    <t>李海峰</t>
  </si>
  <si>
    <t>15642563337</t>
  </si>
  <si>
    <t>朝阳赫源陶瓷有限公司</t>
  </si>
  <si>
    <t>处理窑炉出现的故障</t>
  </si>
  <si>
    <t>三年以上工作经验</t>
  </si>
  <si>
    <t>吴柏文</t>
  </si>
  <si>
    <t>18340554945</t>
  </si>
  <si>
    <t>朝阳宏达机械有限公司</t>
  </si>
  <si>
    <t>独立完成机械制图</t>
  </si>
  <si>
    <t>熟练使用CAD软件，有工作经历的优先录用。</t>
  </si>
  <si>
    <t>郑一博</t>
  </si>
  <si>
    <t>15104246789</t>
  </si>
  <si>
    <t>负责企业有关生产的一切事务</t>
  </si>
  <si>
    <t>运筹学与控制论</t>
  </si>
  <si>
    <t>在规上企业独立管理生产部门超过5年以上及类似工作经历的</t>
  </si>
  <si>
    <t>朝阳宏发食品有限公司</t>
  </si>
  <si>
    <t>1.负责各设备运转，记录查询用电情况；2.熟悉电器设备的基本理论和安全技术要求；3.了解生产环境的环境因素、重要环境因素和相关的消防知识。</t>
  </si>
  <si>
    <t>1.有高压电工证；2.负责公司的高、低压线路和电气设备的维修保养工作；3.严格遵守电路技术规程与安好规程，保证安好供电，保证电气设备正常运转。</t>
  </si>
  <si>
    <t>栾健</t>
  </si>
  <si>
    <t>13130800121</t>
  </si>
  <si>
    <t>1.负责设备设施的养护、维修、管理工作，随时检查设备的运转情况，确保生产正常运行；2.熟练掌握设备设施的性能及相关技术，指导生产工人合理使用设备；3.负责制定所管辖设备设施维修保养计划并组织实施。</t>
  </si>
  <si>
    <t>1.学历：高中或高中以上；2.工作体验：采纳国家有关部门专业培训，持“电工证”上岗；3.工作才能：熟悉公司电路，掌管电气设备工作原理及安装操作规程。</t>
  </si>
  <si>
    <t>朝阳宏丰液压机械制造有限公司</t>
  </si>
  <si>
    <t>机床操作</t>
  </si>
  <si>
    <t>5年以上</t>
  </si>
  <si>
    <t>姜俊义</t>
  </si>
  <si>
    <t>13942116822</t>
  </si>
  <si>
    <t>朝阳华兴万达轮胎有限公司</t>
  </si>
  <si>
    <t xml:space="preserve">行政管理专业、文学方面优秀，沟通能力强。	</t>
  </si>
  <si>
    <t>孙红</t>
  </si>
  <si>
    <t>18340256122</t>
  </si>
  <si>
    <t xml:space="preserve">数字化改造、技术领域研发等。	</t>
  </si>
  <si>
    <t>朝阳华兴万达新材料有限公司</t>
  </si>
  <si>
    <t xml:space="preserve">公司内核算相关工作	</t>
  </si>
  <si>
    <t>朝阳嘉能特钢有限公司</t>
  </si>
  <si>
    <t>负责公司财务管理工作，领导并完成财务核算、财务分析、资金管理、税务申报等工作。</t>
  </si>
  <si>
    <t>赵磊</t>
  </si>
  <si>
    <t>18242181555</t>
  </si>
  <si>
    <t>朝阳金达钼业有限责任公司</t>
  </si>
  <si>
    <t>负责工厂安全生产管理、安全检查及各生产环节和车间的安全评估工作。</t>
  </si>
  <si>
    <t>全日制学历，2年以上相关工作经验，服从领导安排。吃苦耐劳，能适应车间环境。</t>
  </si>
  <si>
    <t>丛阳阳</t>
  </si>
  <si>
    <t>0421-2638602</t>
  </si>
  <si>
    <t>负责工厂数字化管理和智能化设备管理、信息维护。</t>
  </si>
  <si>
    <t>全日制学历，2年以上相关工作经验，服从领导安排。吃苦耐劳、能适应车间环境。</t>
  </si>
  <si>
    <t>负责回转窑冶炼设备的工业改进和化工类产品的工艺改进。</t>
  </si>
  <si>
    <t>负责电气设备维护、保养、技改.</t>
  </si>
  <si>
    <t>全日制学历，2年以上相关工作经验，服从领导安排；吃苦耐劳、能适应车间环境.</t>
  </si>
  <si>
    <t>负责机械设计、制图、技改更新。</t>
  </si>
  <si>
    <t>朝阳金达钛业股份有限公司</t>
  </si>
  <si>
    <t>负责当班区域内工艺参数，台账等填写，DCS控制室进行工艺监控与操作，对生产数据进行统计、分析，异常问题的处理。</t>
  </si>
  <si>
    <t>高宇</t>
  </si>
  <si>
    <t>0421-2976095</t>
  </si>
  <si>
    <t>负责海绵钛、四氯化钛、电解镁原辅料、生产中间过程以及成品的分析检测工作。</t>
  </si>
  <si>
    <t>产品、服务进出口业务；客户开发与维护；企业形象国际推广等。</t>
  </si>
  <si>
    <t>供应质量管理；过程质量管理；质量策划管理；客户投诉管理；数据管理；负责质量工具和模式推进（SPC、零缺陷）、质量项目开发管理；产品出库管理：负责重要客户交流材料，出库产品稳定性监测；出库信息管理与完善。</t>
  </si>
  <si>
    <t>朝阳金鼎铸业有限公司</t>
  </si>
  <si>
    <t>铸钢厂造型工</t>
  </si>
  <si>
    <t>从事过铸钢厂炉工的工作，对岗位操作流程熟练掌握。</t>
  </si>
  <si>
    <t>温大成</t>
  </si>
  <si>
    <t>从事过铸钢厂造型工的工作，对基本操作流程熟练掌握。</t>
  </si>
  <si>
    <t>朝阳金美镓业有限公司</t>
  </si>
  <si>
    <t>半导体材料研发</t>
  </si>
  <si>
    <t>化工行业研发工作经验者和稀散金属行业者优先；具备创新沟通协调能力，应届生优先。</t>
  </si>
  <si>
    <t>张玉斌</t>
  </si>
  <si>
    <t>13614915185</t>
  </si>
  <si>
    <t>朝阳矿联炉料有限公司</t>
  </si>
  <si>
    <t xml:space="preserve">库房管理相关工作	</t>
  </si>
  <si>
    <t xml:space="preserve">有类似工作经验者优先，精通电脑，熟悉库房管理相关软件。		</t>
  </si>
  <si>
    <t xml:space="preserve">王波	</t>
  </si>
  <si>
    <t>13661247000</t>
  </si>
  <si>
    <t>朝阳浪马轮胎有限责任公司</t>
  </si>
  <si>
    <t>轮胎生产操作</t>
  </si>
  <si>
    <t>适应三班倒工作</t>
  </si>
  <si>
    <t>王吉朋</t>
  </si>
  <si>
    <t>18404258432</t>
  </si>
  <si>
    <t>朝阳力宝重工机械有限公司</t>
  </si>
  <si>
    <t>本公司为生产矿山机械设备的单位，主要销售于钢厂、水泥厂及其他金属制品厂，岗位经常出差。</t>
  </si>
  <si>
    <t>能详细的掌握公司的产品，包括结构、特点、工艺、价格等方面。有较好的沟通、理解能力、应变能力。</t>
  </si>
  <si>
    <t>许振博</t>
  </si>
  <si>
    <t>18511407732</t>
  </si>
  <si>
    <t>朝阳龙城制药有限公司</t>
  </si>
  <si>
    <t>现场管理生产记录审核</t>
  </si>
  <si>
    <t>熟悉片剂、胶囊剂药品生产的监控。</t>
  </si>
  <si>
    <t>赵炎炎</t>
  </si>
  <si>
    <t>0421-7268077</t>
  </si>
  <si>
    <t>主要负责药物化学合成工艺的研究，同时负责研发新药等工作的专业研发人员。一般要求具有医药、生物工程等专业的知识，能熟练使用各种仪器，还应具有一定的钻研精神和团队意识。</t>
  </si>
  <si>
    <t>负责公司立项项目基础药物制剂或药物分析等技术研究工作，并负责试验方案、试验记录和试验总结编写。</t>
  </si>
  <si>
    <t>朝阳路源交通科技有限公司</t>
  </si>
  <si>
    <t>负责公司产品和服务的市场推广与销售</t>
  </si>
  <si>
    <t>有良好的沟通能力和较强的谈判能力，思路清晰，抗压性好，学习能力强；有一年以上相销售工作经验。</t>
  </si>
  <si>
    <t>牟秋红</t>
  </si>
  <si>
    <t>运用B2B商务平台、海关数据等开发海外客户；外贸的订单的跟踪和管理等。</t>
  </si>
  <si>
    <t>英语六级以上；口语好，能熟练地通过电子邮件、电话以及面对面与客户进行沟通；熟悉外贸流程，能配合完成商务洽谈及外贸业务操作。</t>
  </si>
  <si>
    <t>朝阳美乐电子科技有限公司</t>
  </si>
  <si>
    <t>产品市场销售</t>
  </si>
  <si>
    <t>有汽车扬声器产品销售经验</t>
  </si>
  <si>
    <t>李瑞学</t>
  </si>
  <si>
    <t>15904289761</t>
  </si>
  <si>
    <t>产品设计、技术支持。</t>
  </si>
  <si>
    <t>有产品设计、开发经验。</t>
  </si>
  <si>
    <t>产品研发、项目研发。</t>
  </si>
  <si>
    <t>有汽车扬声器、报警器等相关产品研发经验。</t>
  </si>
  <si>
    <t>朝阳能环新能源科技有限公司</t>
  </si>
  <si>
    <t>在生产部经理的领导下，做好锅炉专业的安全生产与技术监督、技术改造和设备维护管理工作，指导各值搞好安全、文明、经济生产工作。</t>
  </si>
  <si>
    <t>1.具有本岗位或疾控运行主值岗位工作2年以上，40岁以下优先考虑；2.掌握水冷振动炉排炉锅炉的运行、保养维护、事故处理、设备检修；3.掌握店里工业技术管理和经济管理的法规知识；4.具有较强的分析、判断能力，一定的协调沟通能力。</t>
  </si>
  <si>
    <t>韩漠如</t>
  </si>
  <si>
    <t>15642431700</t>
  </si>
  <si>
    <t>朝阳鹏程硕恒矿业有限公司</t>
  </si>
  <si>
    <t>工作认真负责，专业能力强，有三年工作经验。</t>
  </si>
  <si>
    <t>吴艳玲</t>
  </si>
  <si>
    <t>朝阳山水东鑫水泥有限公司</t>
  </si>
  <si>
    <t>负责处理全厂电气设备故障；负责监督维运电工日常巡检与维护执行情况；负责电气设备的日常维护、故障处理、检修计划的制定及实施。</t>
  </si>
  <si>
    <t>熟练操作OFFICE软件、专业技术较强，具有较强的分析能力，团队协作意识强，能吃苦耐劳。</t>
  </si>
  <si>
    <t>宋丽娜</t>
  </si>
  <si>
    <t>负责公司产品质量检验、控制工作；负责公司质量检测自动化、智能化推动工作；负责公司材料成本控制工作。</t>
  </si>
  <si>
    <t>负责编制公司年度大修计划、月度检修计划及配备件采购计划；加强设备管理，指导车间设备日常维护保养，落实公司四级巡检制度；公司重大技改、检修项目的审核、论证和检查落实；对公司设备事故进行调查处理。</t>
  </si>
  <si>
    <t>熟练操作OFFICE、掌握CAD软件，具有较强的分析能力，团队协作意识强，能吃苦耐劳</t>
  </si>
  <si>
    <t>朝阳圣峰电力铸造有限公司</t>
  </si>
  <si>
    <t>能熟练操作6.3米立车，独立完成图纸尺寸加工。</t>
  </si>
  <si>
    <t>黄红</t>
  </si>
  <si>
    <t>18642997732</t>
  </si>
  <si>
    <t>朝阳市保胜木业有限公司</t>
  </si>
  <si>
    <t>公司的账务管理</t>
  </si>
  <si>
    <t>有一定的会计工作经历</t>
  </si>
  <si>
    <t>但召勇</t>
  </si>
  <si>
    <t>18186782826</t>
  </si>
  <si>
    <t>朝阳市凤凰新城热力有限公司</t>
  </si>
  <si>
    <t>协助生产运行期间电气运行工作，负责任日常生产运行及检修期间的电气管理相关工作。</t>
  </si>
  <si>
    <t>2年以上供暖电气运行检修经验，熟悉供暖行业管理流程，熟悉自动化软件有较强的责任心。</t>
  </si>
  <si>
    <t>王世华</t>
  </si>
  <si>
    <t>16642906888</t>
  </si>
  <si>
    <t>朝阳市宏晟机械制造有限公司</t>
  </si>
  <si>
    <t xml:space="preserve">有工作经验优先	</t>
  </si>
  <si>
    <t xml:space="preserve">具有一定的工作经力		</t>
  </si>
  <si>
    <t xml:space="preserve">朱明达	</t>
  </si>
  <si>
    <t>13614915876</t>
  </si>
  <si>
    <t>朝阳市华盈商品混凝土有限公司</t>
  </si>
  <si>
    <t>能接受倒班，工作认真负责，细心。</t>
  </si>
  <si>
    <t>13704217132</t>
  </si>
  <si>
    <t>朝阳市汇洋实业有限公司</t>
  </si>
  <si>
    <t>负责竖炉作业</t>
  </si>
  <si>
    <t>60岁以下有矿业，工业机械类，工作经验者优先。</t>
  </si>
  <si>
    <t>高敬宇</t>
  </si>
  <si>
    <t>18642175929</t>
  </si>
  <si>
    <t>负责磨矿，分级，给矿设备维护保养等。</t>
  </si>
  <si>
    <t>60岁以下。有矿业，磨机经验者优先。</t>
  </si>
  <si>
    <t>朝阳市金麟铁精粉有限公司</t>
  </si>
  <si>
    <t>一线基础技术工员，主要铁粉提纯技术研究和操作。</t>
  </si>
  <si>
    <t>对铁粉提纯技术及工艺有充分的认识和了解，具有一定的分析问题的能力。</t>
  </si>
  <si>
    <t>张艳</t>
  </si>
  <si>
    <t>13154227777</t>
  </si>
  <si>
    <t>朝阳市凌水木业机械有限公司</t>
  </si>
  <si>
    <t>电脑CAD制图</t>
  </si>
  <si>
    <t>从事本行业三年以上工作经验，可独自操作CAD软件，爱岗敬业者优先。</t>
  </si>
  <si>
    <t>郭孝霞</t>
  </si>
  <si>
    <t>15842191887</t>
  </si>
  <si>
    <t>朝阳市龙城平凡钢球模具制造厂</t>
  </si>
  <si>
    <t>维修检查设备</t>
  </si>
  <si>
    <t>需要有三年任职经验</t>
  </si>
  <si>
    <t>赵平凡</t>
  </si>
  <si>
    <t>0421-3891199</t>
  </si>
  <si>
    <t>朝阳市龙城区睿鑫实业有限公司</t>
  </si>
  <si>
    <t>能熟炼操作焙烧窑等设备，将铁粉矿等原材料焙烧成球团矿。</t>
  </si>
  <si>
    <t>有无工作经验均可，可入厂培训上岗，能吃苦耐劳，有经验者优先。</t>
  </si>
  <si>
    <t>洪丹</t>
  </si>
  <si>
    <t>18698210864</t>
  </si>
  <si>
    <t>编制预算和执行预算；审查公司对外提供的会计资料；编制财务综合报告；实现公司的收支与成本费用计划。</t>
  </si>
  <si>
    <t>3年以上工作经验，一般纳税人企业工作经验者优先；熟练应用财务及办公软件。</t>
  </si>
  <si>
    <t>朝阳市庆建矿业有限责任公司</t>
  </si>
  <si>
    <t>可以胜任矿山管理工作</t>
  </si>
  <si>
    <t>13464214888</t>
  </si>
  <si>
    <t>朝阳市双胞胎三融饲料科技有限公司</t>
  </si>
  <si>
    <t>设备日常维护、处理突发故障。</t>
  </si>
  <si>
    <t>服从区域调配</t>
  </si>
  <si>
    <t>张博</t>
  </si>
  <si>
    <t>18170807397</t>
  </si>
  <si>
    <t>从事生产设备制粒，膨化机的操作保养维护等工作。</t>
  </si>
  <si>
    <t>服从区域调动</t>
  </si>
  <si>
    <t>成品保管和发货等行政工作</t>
  </si>
  <si>
    <t>负责饲料原料来样检测，负责饲料生产过程工艺执行监督，负责原料与成品检查化验工作。</t>
  </si>
  <si>
    <t>朝阳市双兴铸钢有限公司</t>
  </si>
  <si>
    <t>孰练立车操作</t>
  </si>
  <si>
    <t>徐文民</t>
  </si>
  <si>
    <t>13104215769</t>
  </si>
  <si>
    <t>桥吊龙门吊</t>
  </si>
  <si>
    <t>孰练操作桥吊龙门吊</t>
  </si>
  <si>
    <t>浇注前期造型</t>
  </si>
  <si>
    <t>有铸钢厂工作经验，30岁左右。</t>
  </si>
  <si>
    <t>朝阳市鑫镁炉料有限公司</t>
  </si>
  <si>
    <t>能够熟练应用办公软件</t>
  </si>
  <si>
    <t>林晓萍</t>
  </si>
  <si>
    <t>0421-3828111</t>
  </si>
  <si>
    <t>朝阳泰格机械有限公司</t>
  </si>
  <si>
    <t>焊接件表面清渣打磨</t>
  </si>
  <si>
    <t>齐连喜</t>
  </si>
  <si>
    <t>18642157878</t>
  </si>
  <si>
    <t>朝阳通美晶体科技有限公司</t>
  </si>
  <si>
    <t>负责晶片生产工艺的改进及新工艺研发</t>
  </si>
  <si>
    <t>有半导体工作经验优先</t>
  </si>
  <si>
    <t>妕婧杰</t>
  </si>
  <si>
    <t>0421-4119001-7016</t>
  </si>
  <si>
    <t>监管巡视生产加工指导书执行情况，通报和纠正操作异常。</t>
  </si>
  <si>
    <t>3年以上电子半导体化工材料制造现场管理</t>
  </si>
  <si>
    <t>企业安全管理</t>
  </si>
  <si>
    <t>1至2年安全管理员，安全工程师相关工作经验。</t>
  </si>
  <si>
    <t>朝阳微电子科技股份有限公司</t>
  </si>
  <si>
    <t>负责电源产品装配与调试。</t>
  </si>
  <si>
    <t>有电路知识基础，熟悉电源产品工作原理；熟练使用电压表、电流表等相关测试仪器；能够进行简单电源的功能调试；具备良好的沟通能力，理解能力和学习能力。</t>
  </si>
  <si>
    <t>陈旭</t>
  </si>
  <si>
    <t>0421-2810997</t>
  </si>
  <si>
    <t>熟练掌握电子信息工程、电子科学与技术、自动化等相关专业知识。</t>
  </si>
  <si>
    <t>具有扎实的理论基础，具有良好的电子电路分析能力；具备良好的沟通能力，理解能力和学习能力。</t>
  </si>
  <si>
    <t>通晓财务相关专业知识，合理计算成本及预算。</t>
  </si>
  <si>
    <t>级职称或会计事务所工作2年以上，注会考过三科。</t>
  </si>
  <si>
    <t>通晓通信工程、计算机类、电子信息类知识。</t>
  </si>
  <si>
    <t>理论知识扎实，具备良好的沟通表达能力、思维逻辑能力。</t>
  </si>
  <si>
    <t>负责质量管理体建设及运行；兼职内审员、信息统计员。</t>
  </si>
  <si>
    <t>理论知识扎实；具备良好的沟通表达能力、思维逻辑能力。</t>
  </si>
  <si>
    <t>1.负责项目进度的监督与管理工作；2.负责项目的对外沟通与交流；3.完成领导交代的其他工作任务。</t>
  </si>
  <si>
    <t>物理电子学</t>
  </si>
  <si>
    <t>具备良好的沟通表达能力、思维逻辑能力。</t>
  </si>
  <si>
    <t>熟悉电子信息、应用物理学、电气自动化等相关专业。</t>
  </si>
  <si>
    <t>具有扎实的理论基础、丰富的电子知识，具有良好的电子电路分析能力；具备良好的沟通能力，理解能力和学习能力。</t>
  </si>
  <si>
    <t>1.负责非标电源及电源相关产品的硬件设计工作；2.负责所设计产品图纸、调试细则的编制工作、硬件调试指导；3.负责产品的外形结构设计、结构强度的仿真设计。</t>
  </si>
  <si>
    <t>对电源产品有一定的了解，熟悉电源产品工作原理，具有电源开发的实践经验；具备良好的沟通能力，理解能力和学习能力。</t>
  </si>
  <si>
    <t>负责芯片产品装配与调试</t>
  </si>
  <si>
    <t>1.编写分立器件产品相关文件资料；2.产品的设计与开发；3.工艺管理、产品详细规范的编制；4.国产化应用替代等相关工作。</t>
  </si>
  <si>
    <t>具有扎实的理论基础，具有良好的电子电路分析能力；具备良好的沟通能力\理解能力和学习能力。</t>
  </si>
  <si>
    <t>朝阳希望重工机械制造有限公司</t>
  </si>
  <si>
    <t>从事铸造工作，并有一定经验。</t>
  </si>
  <si>
    <t>爱岗敬业，工作认真负责。</t>
  </si>
  <si>
    <t>朱明</t>
  </si>
  <si>
    <t>13842120264</t>
  </si>
  <si>
    <t>朝阳县德利源铁选厂</t>
  </si>
  <si>
    <t>1.对项目施工进行规范化管理，确保按期按质量完成施工任务；2.施工现场安全管理与监督；3.矿山井下作业，进行地质勘测等。</t>
  </si>
  <si>
    <t>大专及以上学历，工作认真负责，能第一时间完成任务，有无经验均可。</t>
  </si>
  <si>
    <t>韩云飞</t>
  </si>
  <si>
    <t>15242187066</t>
  </si>
  <si>
    <t>朝阳县恒盛矿业有限公司</t>
  </si>
  <si>
    <t>1.独立完成矿山勘察工作所有的工程布设；2.地质资料综合整理，地质编录工作等对矿产资源成矿规律与成矿预测负责；3.能够组织和参与矿山地质探矿及编制探矿计划工作；4.解决本专业重要技术问题。</t>
  </si>
  <si>
    <t>有丰富的工作经验，在本行业内工作超过4年，直接接触本行业的人员优先。</t>
  </si>
  <si>
    <t>杨凯彬</t>
  </si>
  <si>
    <t>朝阳昕旭日重工机械设备有限公司</t>
  </si>
  <si>
    <t>严格按铸造精炼工艺、安全规程、检修规程进行作业。</t>
  </si>
  <si>
    <t>三年以上工作经历</t>
  </si>
  <si>
    <t>13322362993</t>
  </si>
  <si>
    <t>朝阳新兴畜牧科技有限公司</t>
  </si>
  <si>
    <t>饲料原料及成品料化验</t>
  </si>
  <si>
    <t>17304213757</t>
  </si>
  <si>
    <t>朝阳鑫旭铸业有限公司</t>
  </si>
  <si>
    <t>使用各种焊机</t>
  </si>
  <si>
    <t>李生</t>
  </si>
  <si>
    <t>15942164444</t>
  </si>
  <si>
    <t>能够从事金属冶炼</t>
  </si>
  <si>
    <t>朝阳兴创腾达金属工业有限公司</t>
  </si>
  <si>
    <t>有一年以上铸造经验</t>
  </si>
  <si>
    <t>要求有一年以上造型经验</t>
  </si>
  <si>
    <t>李鹏飞</t>
  </si>
  <si>
    <t>18900932860</t>
  </si>
  <si>
    <t>朝阳亿丰化工新材料有限公司</t>
  </si>
  <si>
    <t>1.按照要求进行产品生产；2.合理安排生产进度、按时完成本岗位工作；3.保证产品符合质量标准。</t>
  </si>
  <si>
    <t>1.身心健康，吃苦耐劳，有上进心，重视团队合作；2.工作认真负责，积极上进。</t>
  </si>
  <si>
    <t>孙利</t>
  </si>
  <si>
    <t>18842751985</t>
  </si>
  <si>
    <t>1.负责车间行政管理工作；2.爱岗敬业，执行并落实公司的各项规章制度；3.合理安排生产，确保车间批量生产。</t>
  </si>
  <si>
    <t>1.车间主任必须具备优秀的生产技术及经验，熟悉生产的工艺及流程；2.具备良好的生产管理能力，能带团队，按时按需完成任务；3.协调组织能力强，具有良好的人际关系处理能力。</t>
  </si>
  <si>
    <t>1.负责执行公司的战略决策，并为公司的决策提供参谋支持，制定公司营销战略规划。2.研究行业发展动态，调整、修正对内外的各项管理制度及管理体系。负责中层以上管理人员的培养和使用，督导会馆的培训工作。</t>
  </si>
  <si>
    <t>1.有5年以上工作经验，专业能力强，有一定的管理能力。2.有良好的职业道德和敬业精神，对企业有强烈的责任感。3.作风正派，办事不徇私情，不以权谋私。</t>
  </si>
  <si>
    <t>朝阳远达环保水务有限公司</t>
  </si>
  <si>
    <t>处理污水处理运行中遇到的问题</t>
  </si>
  <si>
    <t>懂得污水处理工艺流程</t>
  </si>
  <si>
    <t>段宏波</t>
  </si>
  <si>
    <t>朝阳重机冶金工业有限公司</t>
  </si>
  <si>
    <t>负责市场调研、销售和客户开发；负责签订合同、项目跟进及货款的回收；负责搜集和反馈市场信息。</t>
  </si>
  <si>
    <t>有至少一年以上工作经验；热爱销售工作，思维敏捷，良好的口才和市场开拓经验，较强的沟通协调能力；具有良好的职业道德，能吃苦。</t>
  </si>
  <si>
    <t>齐凯</t>
  </si>
  <si>
    <t>18604213770</t>
  </si>
  <si>
    <t>朝阳重型机械设备开发有限公司</t>
  </si>
  <si>
    <t>整理技术部图纸、档案明细。</t>
  </si>
  <si>
    <t>档案学</t>
  </si>
  <si>
    <t>认真细心负责人</t>
  </si>
  <si>
    <t>陈广平</t>
  </si>
  <si>
    <t>0421-7268258</t>
  </si>
  <si>
    <t>大川精工（朝阳）有限公司</t>
  </si>
  <si>
    <t>熟悉行业相关体系</t>
  </si>
  <si>
    <t>具有三年工作经验</t>
  </si>
  <si>
    <t>王敏</t>
  </si>
  <si>
    <t>18020032888</t>
  </si>
  <si>
    <t>日常销售管理</t>
  </si>
  <si>
    <t>能过使用基本办公软件</t>
  </si>
  <si>
    <t>机械制造绘图、图纸。</t>
  </si>
  <si>
    <t>简单使用UG、PRO/E、SOLIDWORKS等软件。</t>
  </si>
  <si>
    <t>有体系方面相关经验</t>
  </si>
  <si>
    <t>航天长峰朝阳电源有限公司</t>
  </si>
  <si>
    <t>主要从事数字化电源的软件的开发，包括各种开关电源拓扑的数字化实现和环路控制（主要为PID）数字化。</t>
  </si>
  <si>
    <t>有独立设计研发能力</t>
  </si>
  <si>
    <t>黎明</t>
  </si>
  <si>
    <t>0421-2811440</t>
  </si>
  <si>
    <t>主要从事电源的结构设计，合理分配电源力和热的应力。应熟练掌握平面和三维制图软件（如SOLIDWORKS或Creo），并具有力学和热学仿真的基础。</t>
  </si>
  <si>
    <t>华实朝阳科技环保有限公司</t>
  </si>
  <si>
    <t>刘增起</t>
  </si>
  <si>
    <t>15042105735</t>
  </si>
  <si>
    <t>建平华凯输送设备有限公司</t>
  </si>
  <si>
    <t>设计绘图人员</t>
  </si>
  <si>
    <t>30岁以下</t>
  </si>
  <si>
    <t>封红伟</t>
  </si>
  <si>
    <t>13832603219</t>
  </si>
  <si>
    <t>建平慧营化工有限公司</t>
  </si>
  <si>
    <t>工艺、设备、产品研发、产品分析检测等。</t>
  </si>
  <si>
    <t>王志辉</t>
  </si>
  <si>
    <t>13804763833</t>
  </si>
  <si>
    <t>成本、材料、统计等。</t>
  </si>
  <si>
    <t>建平深井矿业有限责任公司</t>
  </si>
  <si>
    <t>熟悉矿山安全技术知识和矿山安全规程</t>
  </si>
  <si>
    <t>全日制专科及以上学历，安全技术相关专业；能熟练使用wps等常规办公软件。</t>
  </si>
  <si>
    <t>毕莹</t>
  </si>
  <si>
    <t>熟悉选矿生产工艺流程、选矿设备工作原理；熟悉选矿药剂性质及安全添加、设备安全操作知识。</t>
  </si>
  <si>
    <t>全日制专科及以上学历，选矿工程相关专业，；能够迅速掌握现场生产工艺条件的调节控制措施及各项技术经济指标，根据现场操作变化，提出相应的工艺技术解决方案。</t>
  </si>
  <si>
    <t>掌握全站仪、PTK、CAD、南方CASS等测绘软件基本操作及相关数据处理。</t>
  </si>
  <si>
    <t>全日制专科及以上学历，测量相关专业；服从工作安排，按时、按质、按量完成测绘生产任务。</t>
  </si>
  <si>
    <t>专业知识扎实，能够协助工程师处理生产及相关技术问题；能熟练使用专业工具、仪器、设备。</t>
  </si>
  <si>
    <t>全日制专科及以上学历，采矿相关专业；熟练运用CAD、excel、word等电脑软件。</t>
  </si>
  <si>
    <t>能够独立完成地质填图、地质编录、绘制各种地质图件及资料的整理归档。</t>
  </si>
  <si>
    <t>全日制专科及以上学历，矿山地质相关专业；具有较强的专业知识和专业技能，掌握各种地质工作需要用到的仪器的使用方法。</t>
  </si>
  <si>
    <t>建平盛德日新矿业有限公司</t>
  </si>
  <si>
    <t>具有矿业相关专业大专以上学历，精通电脑及计算机知识，有一定的文笔水平。</t>
  </si>
  <si>
    <t>有无工作经历均可，有实践经验者优先。</t>
  </si>
  <si>
    <t>李杰</t>
  </si>
  <si>
    <t>18742152284</t>
  </si>
  <si>
    <t>具有大专以上学历，精通电脑及计算机知识，有一定的文笔水平。</t>
  </si>
  <si>
    <t>建平县智森木业有限公司</t>
  </si>
  <si>
    <t>建筑板材的销售</t>
  </si>
  <si>
    <t>郭俊补</t>
  </si>
  <si>
    <t>13451522189</t>
  </si>
  <si>
    <t>建平县中全矿业有限公司</t>
  </si>
  <si>
    <t>具有矿业相关专业大专以上学历</t>
  </si>
  <si>
    <t>郭延栋</t>
  </si>
  <si>
    <t>18340596666</t>
  </si>
  <si>
    <t>具有大专以上学历，精通矿山管理。</t>
  </si>
  <si>
    <t>有工作经历，有实践经验者优先。</t>
  </si>
  <si>
    <t>建平鑫文木业有限公司</t>
  </si>
  <si>
    <t>柯尊波</t>
  </si>
  <si>
    <t>15031613520</t>
  </si>
  <si>
    <t>喀左北印纸塑包装有限公司</t>
  </si>
  <si>
    <t>负责积极拓展市场</t>
  </si>
  <si>
    <t>熟练使用办公软件，具有良好的沟通能力。</t>
  </si>
  <si>
    <t>姜桂萍</t>
  </si>
  <si>
    <t>15842112009</t>
  </si>
  <si>
    <t>喀左国泰水泥制造有限公司</t>
  </si>
  <si>
    <t>熟练掌握化学实验技能</t>
  </si>
  <si>
    <t>在相关领域任职三年以上，精通水泥生产工艺。</t>
  </si>
  <si>
    <t>马秀华</t>
  </si>
  <si>
    <t>科勒迪（辽宁）轻工制品有限公司</t>
  </si>
  <si>
    <t>负责部门人员工作协调管理监督考核负责出货产品的品质，解决质量问题。</t>
  </si>
  <si>
    <t>熟悉品质管理工作，具备一年以上相关工作经验。</t>
  </si>
  <si>
    <t>李宏达</t>
  </si>
  <si>
    <t>0421-5252306</t>
  </si>
  <si>
    <t>依据客户要求所承担的新产品设计工作</t>
  </si>
  <si>
    <t>熟练使用工程设计软件绘制图纸和编写技术资料</t>
  </si>
  <si>
    <t>辽宁柏慧燕都食品有限公司</t>
  </si>
  <si>
    <t>松香拔毛、扒板油、下货付货、燎毛、剪前蹄、修蹄、修后肘、修二肥。</t>
  </si>
  <si>
    <t>夜班，接受工作环境，吃苦耐劳。</t>
  </si>
  <si>
    <t>赵雷</t>
  </si>
  <si>
    <t>0421-3810788</t>
  </si>
  <si>
    <t>会开叉车，接受倒班。</t>
  </si>
  <si>
    <t>有叉车证，50周岁以下。</t>
  </si>
  <si>
    <t>有炸货相关工作经验者优先录用</t>
  </si>
  <si>
    <t>年龄22—45周岁，吃苦耐劳，责任心强。</t>
  </si>
  <si>
    <t>有过天猫、淘宝、京东，微信等线上网络客服经验者、销售、售后服务等相关工作经验者优先录用；具有良好的服务意识耐心，责任心，注重团队合作能力，服从领导安排。</t>
  </si>
  <si>
    <t>大专以上学历，打字速度在60字/分钟以上。</t>
  </si>
  <si>
    <t>能够根据产品特点、设计布光，优美构图，加上自己独特的创意完成拍摄；独立并灵活运用影棚灯光，充分体现出商品的质感，必须要有一定的审美能力；具有商业摄影光影布局能力，能抓住产品特色进行拍摄，作品具有美感，时尚气息；后期制作有一定的文案能力。</t>
  </si>
  <si>
    <t>大专及以上学历，三年以上工作经验，摄影专业或广告摄影专业优先。可以独立完成公司/产品短视频拍摄及后期剪辑工作，根据产品提炼卖点并拍摄、调研并确认符合该产品的调性。</t>
  </si>
  <si>
    <t>关注生化池挂膜微生物培养情况，挂膜微生物呈土黄色为最佳状态，若有异常及时进行处理；按要求控制好气浮进水量，以保证能够正常处理生产产生的废水，保证生化池处于最佳的处理状态，做好各操作间卫生及现场周围卫生。</t>
  </si>
  <si>
    <t>大专及以上学历，按要求操作设备。</t>
  </si>
  <si>
    <t>具有中级安全工程师证，有相关安全管理工作经验者优先。</t>
  </si>
  <si>
    <t>大专及以上学历，年龄30-45周岁。</t>
  </si>
  <si>
    <t>要严格按照操作工艺进行，正确调整各项参数，时刻监视多功能显示窗口，如有异常显示及时报修；准确填写各项控制记录以及机器使用情况；班后对所用的工器具、设备进行清洁需维护、保养；负责所管辖卫生区的卫生清洁工作。</t>
  </si>
  <si>
    <t>大专以上学历，有经验者优先。负责设备操作。</t>
  </si>
  <si>
    <t>具备企业生产管理经验，能适应车间成产环境，吃苦耐劳。</t>
  </si>
  <si>
    <t>年龄25-38岁，大专及以上学历。</t>
  </si>
  <si>
    <t>负责冷冻库房的招商工作，需要有两年以上有相关招商的工作经验。</t>
  </si>
  <si>
    <t>本科及以上学历，26-45周岁。</t>
  </si>
  <si>
    <t>执行公司管理制度，全面管理生产工作建立和健全各项规章制度和流程，具备较好的职业素养和开拓创新能力。</t>
  </si>
  <si>
    <t>本科及以上学历，食品相关专业，年龄38-48周岁；熟悉高低温肉制品生产流程及工艺流程，3年以上相关管理工作经验熟悉国家食品相关法律法规。</t>
  </si>
  <si>
    <t>通晓全面的败务核算流程，擅长成本核算、会计核算、财务分析等工作。熟悉国家财经政策、会计准则及相关财务、税务、审计法规。</t>
  </si>
  <si>
    <t>本科及以上学历，会计及财务相关专业，年龄35-48周岁助理会计师及以上职称，具有5年以上中型工业企业财务管理经验。</t>
  </si>
  <si>
    <t>负责直营店的店面管理工作</t>
  </si>
  <si>
    <t>本科及以上学历，30-45周岁，有商超或百货店面管理经验3年以上。</t>
  </si>
  <si>
    <t>熟悉进出口业务流程，熟悉外贸进出口法律条规，具备贸易管理专业知识和相关技能。熟悉进出口业务报关和跟单流程。具备优秀的组织管理能力，良好的沟通和谈判技巧。</t>
  </si>
  <si>
    <t>大学本科及以上学历；国际贸易类相关专业优先；食品行业相关进出口业务管理工作经验优先，有外企相关领域工作经历者优先考虑。</t>
  </si>
  <si>
    <t>负责公司包材产品、原料等大宗物料的采购工作；负责购进商品的进销跟踪、分析，对异常情况进行协调处理；建立和维护供应商关系。负责协调各部门及上下沟通工作，保证供应采购各项工作顺利进行。</t>
  </si>
  <si>
    <t>本科及以上学历，有相关食品行业采购经验者优先；负责厂家、产品的筛选，洽谈，定价；负责供应部采购管理工作；负责不合格品的解决处理工作。</t>
  </si>
  <si>
    <t>负责分管部门的内部沟通、协调、内外联系和上下沟通；做好各项对外接待工作，具备全面领导本部门各项工作的能力。组织各类办公会议，做好会议纪要；负责公司车辆管理、印章的管理、档案管理工作等。</t>
  </si>
  <si>
    <t>本科及以上学历，3年以上相关工作经验，有良好的表达能力和沟通技巧；负责总经理办公室全面管理工作。</t>
  </si>
  <si>
    <t>辽宁秉航非晶科技有限公司</t>
  </si>
  <si>
    <t>有一年以上销售经验</t>
  </si>
  <si>
    <t>王丽君</t>
  </si>
  <si>
    <t>0421-5058811</t>
  </si>
  <si>
    <t>辽宁博艾格电子科技有限公司</t>
  </si>
  <si>
    <t>服从企业管理，保质保量完成生产任务，做好工作现场的6S工作。</t>
  </si>
  <si>
    <t>勤奋好学、积极向上、吃苦耐劳，责任心强；遵章守治、做事认真、安全意识较强。</t>
  </si>
  <si>
    <t>黄海峰</t>
  </si>
  <si>
    <t>13942118085</t>
  </si>
  <si>
    <t>处理董事长总经办日常工作事务，组织安排及接见事项，起草总经办签发文件。</t>
  </si>
  <si>
    <t>要求有1-3年相关工作经验，会开车。</t>
  </si>
  <si>
    <t>熟悉行业知识、企业知识和产品知识及掌握销售知识与技能；积极开拓业务，按时保质完成上级下达的任务指标。</t>
  </si>
  <si>
    <t>有一定销售工作经验</t>
  </si>
  <si>
    <t>辽宁朝花药业有限公司</t>
  </si>
  <si>
    <t>车间操作工</t>
  </si>
  <si>
    <t>康蕾蕾</t>
  </si>
  <si>
    <t>13008249907</t>
  </si>
  <si>
    <t>辽宁朝通科技发展有限公司</t>
  </si>
  <si>
    <t>吃苦耐劳，有责任心。</t>
  </si>
  <si>
    <t>刘士英</t>
  </si>
  <si>
    <t>辽宁当凯电力有限公司</t>
  </si>
  <si>
    <t>电气设计或电气自动化相关专业，大专以上学历。</t>
  </si>
  <si>
    <t>电力设备试验、检修。</t>
  </si>
  <si>
    <t>安薇</t>
  </si>
  <si>
    <t>电气设计或电气自动化相关专业，本科以上学历，熟练操作办公软件及设计软件。</t>
  </si>
  <si>
    <t>电气设计或电气自动化相关专业，本科以上学历，熟练操作办公软件及设计软件；10kv变电所设计工作经验或配电相关工作经验者优先。</t>
  </si>
  <si>
    <t>辽宁都城机器人科技有限公司</t>
  </si>
  <si>
    <t>熟练操作进口及国产机器人</t>
  </si>
  <si>
    <t>理解机器人构造，掌握机器人编程语言。</t>
  </si>
  <si>
    <t>张昕</t>
  </si>
  <si>
    <t>辽宁二道沟黄金矿业有限责任公司</t>
  </si>
  <si>
    <t>负责矿石中金银铜的金属检测</t>
  </si>
  <si>
    <t>熟练掌握矿石的初步分类及相关化验设备、仪器的使用。</t>
  </si>
  <si>
    <t>冯硕思</t>
  </si>
  <si>
    <t>0421-5566818</t>
  </si>
  <si>
    <t>负责井下通风工程现场管理，完善并设计通风图纸。</t>
  </si>
  <si>
    <t>熟悉通风管理作业内容，能够做好井下通风现场管理工作，可以利用CAD等制图软件完成通风设计。</t>
  </si>
  <si>
    <t>负责井下所用工程的测量工作，对测量数据进行整理，完善井下工程图纸。</t>
  </si>
  <si>
    <t>熟练使用测量仪器，可以利用CAD等制图软件完善井下工程图纸。</t>
  </si>
  <si>
    <t>负责井下采矿工程现场管理，设计采矿图纸。</t>
  </si>
  <si>
    <t>熟悉采矿工程作业内容，能够做好采矿工程现场管理工作，可以利用CAD等制图软件完成采矿工程设计。</t>
  </si>
  <si>
    <t>负责井下地质探矿工程进行勘探，整理勘探数据，设计勘探图纸。</t>
  </si>
  <si>
    <t>熟悉地质勘探工程作业内容，能够完成地质素描等工作，可以利用CAD等制图软件完成勘探设计。</t>
  </si>
  <si>
    <t>辽宁飞天针织品有限责任公司</t>
  </si>
  <si>
    <t>负责公司营销、生产总体运作和执行。</t>
  </si>
  <si>
    <t>有一定的管理实践经历</t>
  </si>
  <si>
    <t>梁丛</t>
  </si>
  <si>
    <t>13942164959</t>
  </si>
  <si>
    <t>辽宁海辰宠物有机食品有限公司</t>
  </si>
  <si>
    <t>工程安全生产工作</t>
  </si>
  <si>
    <t>有安全员证、具有安全生产管理能力者优先。</t>
  </si>
  <si>
    <t>张保民</t>
  </si>
  <si>
    <t>15042156577</t>
  </si>
  <si>
    <t>有电气工程师从业资格证书者优先录取</t>
  </si>
  <si>
    <t>食品质量的检查和监督管理工作</t>
  </si>
  <si>
    <t>负责食品车间作业调度生产</t>
  </si>
  <si>
    <t>熟练电脑操作有管理经验者优先</t>
  </si>
  <si>
    <t>熟悉宠物食品的加工工艺</t>
  </si>
  <si>
    <t>就有两年以上工作经验</t>
  </si>
  <si>
    <t>生产车间管理工作</t>
  </si>
  <si>
    <t>要求有一年以上食品车间管理经验</t>
  </si>
  <si>
    <t>辽宁航天凌河汽车有限公司</t>
  </si>
  <si>
    <t>负责产品工艺工作的实施、牵头、检查和落实工作，主要方向为汽车电气工艺管理；进行车型工艺规划及生产工艺布置，工艺路线规划等。</t>
  </si>
  <si>
    <t>三年以上整车厂工艺相关工作经验；熟悉汽车工艺流程，熟练使用看图2D，3D软件。</t>
  </si>
  <si>
    <t>白梅巧</t>
  </si>
  <si>
    <t>0421-6763962</t>
  </si>
  <si>
    <t>负责根据设计任务要求，完成底盘部分设计工作，输出底盘各系统BOM、图纸及计算报告等；底盘各系统技术问题分析、处理、解决工作等。</t>
  </si>
  <si>
    <t>熟练掌握CAD、CATIA等相关绘图软件；了解汽车方面技术规范和性能标准。</t>
  </si>
  <si>
    <t>辽宁禾丰食品有限公司</t>
  </si>
  <si>
    <t>1.负责客户开发、产品销售和市场推广；2.负责根据市场营销计划，完成区域销售指标；3.负责客户维护及客户产品知识和操作培训。</t>
  </si>
  <si>
    <t>1.本科及以上学历，有快消品销售经验者优先、食品或市场营销专业优先，性别不限；2.能出差，能独立开发空白市场；3.勤奋敬业，执行力强，有亲和力。</t>
  </si>
  <si>
    <t>辽宁鸿鑫节能科技有限公司</t>
  </si>
  <si>
    <t>从事与化工各相关行业</t>
  </si>
  <si>
    <t>有相关工作经验；身体健康，工作认真。</t>
  </si>
  <si>
    <t>孙燕</t>
  </si>
  <si>
    <t>能严格按照生产要求进行产品质量检测</t>
  </si>
  <si>
    <t>各项目标书制作与投标</t>
  </si>
  <si>
    <t>有标书制作经验；熟悉投标流程，具有良好的沟通能力。</t>
  </si>
  <si>
    <t>辽宁华锆新材料有限公司</t>
  </si>
  <si>
    <t>1.具备母公司及各子公司锆材料或其它新型材料的开发、应用研究能力；2.能够开展技术人才引进培养、老产品升级、项目申报及知识产权申报、行业前沿技术研究、国家产业政策研究、产品应用领域拓宽研究、外来引进技术实用性评估与对接等工作。</t>
  </si>
  <si>
    <t>1.化工类专业毕业，有相关经验者优先；2.勤奋，敬业，任劳任怨的工作精神，精致的工作态度。</t>
  </si>
  <si>
    <t>刘昊宇</t>
  </si>
  <si>
    <t>辽宁健德智能环境科技有限公司</t>
  </si>
  <si>
    <t>具有能够独立设计车辆机械机构，经过验证实用成功率达到80%以上。</t>
  </si>
  <si>
    <t>具有5年以上该工作经验，具有独立完成项目的经历。</t>
  </si>
  <si>
    <t>韩光</t>
  </si>
  <si>
    <t>辽宁江丰保温材料有限公司</t>
  </si>
  <si>
    <t>按作业指导书进行生产，检查本岗位的设备使用情况，对设备进行检查，对半成品，产成品进行品质检查。</t>
  </si>
  <si>
    <t>马海燕</t>
  </si>
  <si>
    <t>15847565106</t>
  </si>
  <si>
    <t>辽宁九月葵食用油开发有限公司</t>
  </si>
  <si>
    <t>负责完成公司的销售任务，配合实施市场推广计划与客户、同行建立良好的合作关系，完成销售计划及回款任务。</t>
  </si>
  <si>
    <t>男女不限，具有一年以上销售经验。</t>
  </si>
  <si>
    <t>周强</t>
  </si>
  <si>
    <t>13464213688</t>
  </si>
  <si>
    <t>辽宁巨龙有机食品有限公司</t>
  </si>
  <si>
    <t xml:space="preserve">新市场的开发及维护	</t>
  </si>
  <si>
    <t xml:space="preserve">有开发新市场的能力		</t>
  </si>
  <si>
    <t>王刚</t>
  </si>
  <si>
    <t>18009826735</t>
  </si>
  <si>
    <t>辽宁乾源环保防腐管道有限公司</t>
  </si>
  <si>
    <t>张雪梅</t>
  </si>
  <si>
    <t>17733685855</t>
  </si>
  <si>
    <t>熟练使用办公软件及CAD，能看懂管线布置图，能画轴测图。</t>
  </si>
  <si>
    <t>辽宁省机场管理集团朝阳机场有限公司</t>
  </si>
  <si>
    <t>依据《中华人民共和国民用航空法》《中国民用航空气象工作规则》《中华人民共和国民用航空行业标准》和民航总局气象部门制定的相关规定，执行观测、记录本场气象要素，按时发布机场例行天气报告和特殊天气报告，确保飞行安全。</t>
  </si>
  <si>
    <t>大气科学学科</t>
  </si>
  <si>
    <t>能够依据《中华人民共和国民用航空法》《中国民用航空气象工作规则》《中华人民共和国民用航空行业标准》和民航总局气象部门制定的相关规定，执行观测、记录本场气象要素，按时发布机场例行天气报告和特殊天气报告，确保飞行安全。</t>
  </si>
  <si>
    <t>陆昊然</t>
  </si>
  <si>
    <t>0421-2728066</t>
  </si>
  <si>
    <t>辽宁施可丰新型肥料有限公司</t>
  </si>
  <si>
    <t>负责公司的各项生产调度工作，保障公司各项生产资源的正常要求，对生产系统人力资源及水、电、气、氨等公用资源进行合理调配，对日常生产调度令的执行情况进行落实检查。</t>
  </si>
  <si>
    <t>化工专业，其他专业有2年及以上化工工艺管理经验。</t>
  </si>
  <si>
    <t>李春娟</t>
  </si>
  <si>
    <t>0421-5150086</t>
  </si>
  <si>
    <t>大专以上学历，化工相关专业，具备良好的沟通协调能力及团队合作意识，学习能力强，公司重点培养岗位。</t>
  </si>
  <si>
    <t>基础扎实，实践能力强，工作责任心强，具备良好的职业素养，对自己有一个合理的定位。</t>
  </si>
  <si>
    <t>辽宁世之源碳科技有限公司</t>
  </si>
  <si>
    <t>从事石墨烯产品研发</t>
  </si>
  <si>
    <t>张会</t>
  </si>
  <si>
    <t>0421-6108013</t>
  </si>
  <si>
    <t>辽宁天亿机械有限公司</t>
  </si>
  <si>
    <t>机械加工相关工作</t>
  </si>
  <si>
    <t>具有相关工作经</t>
  </si>
  <si>
    <t>丛日萍</t>
  </si>
  <si>
    <t>0421-2958992</t>
  </si>
  <si>
    <t>机械设计相关工作</t>
  </si>
  <si>
    <t>辽宁天赢生物科技股份有限公司</t>
  </si>
  <si>
    <t xml:space="preserve">1.设备维修、维护保养；2.办公、生活设施维修。	</t>
  </si>
  <si>
    <t xml:space="preserve">大专以上学历，三年以上相关工作经验，具有有效的电工证，熟练使用专业工具及设备。		</t>
  </si>
  <si>
    <t>18204216999</t>
  </si>
  <si>
    <t>辽宁通鑫炉料有限公司</t>
  </si>
  <si>
    <t>办公室的日常工作，协助主管进行办公用品及产品安装辅材的采购与统计；协助主管进行广告设计事项的对接，跟踪制作进度；公司全体员工薪资的初稿制作核算；协作主管进行简单人事工作的开展。完成主管交办的其他事宜。</t>
  </si>
  <si>
    <t>大专以上学历；能熟练操作word、Excel等办公软件及办公设备；有责任心，做事用心、踏实、细致；有良好的沟通能力与语言表达能力，能承受一定的工作压力；有行政和文员的工作经验优先考虑。</t>
  </si>
  <si>
    <t xml:space="preserve">刘军民	</t>
  </si>
  <si>
    <t>18031524980</t>
  </si>
  <si>
    <t>作好客情关系，负责区域内的市场开发与维护，协助其他区域开发工作；进行市场的预测；收集并提供市场情报；做好新产品的推广和不断开发新网点的工作及产品的陈列；做好本区域每天、每月、每年的货款的回笼工作。</t>
  </si>
  <si>
    <t>对业务工作有较高的热忱；具备较强的学习力量和优秀的沟通力量；性格坚韧，思维灵敏，具备良好的应变力量承压力量；有敏锐的市场洞察力，有猛烈的事业心、责任心和主动的工作看法。</t>
  </si>
  <si>
    <t>负责公司业务的全盘账务处理，税务申报、工商年检；负责定期与代运营供应商进行应收帐款、应付账款的核对、催收，确保收款及时性；负责代运营供应商进销存明细报表的编制，确保准确性；负责基础数据与系统准确性的核对。</t>
  </si>
  <si>
    <t>财税务等相关专业本科及以上学历；了解国家财经政策和会计、税务法规，熟悉银行结算业务；熟练使用财务核算系统及office办公软件；踏实严谨、积极主动、细致认真，具有良好的团队精神与沟通能力。</t>
  </si>
  <si>
    <t>辽宁万力通电力有限公司</t>
  </si>
  <si>
    <t>一次、二次，配线人员，变压器制造人员。</t>
  </si>
  <si>
    <t>范振宇</t>
  </si>
  <si>
    <t>18242175555</t>
  </si>
  <si>
    <t>主要销售电力设备</t>
  </si>
  <si>
    <t>辽宁微科生物工程有限公司</t>
  </si>
  <si>
    <t>1.男生优先，熟悉发酵设备的操作或从事过相关课题，熟悉微生物发酵过程，会使用液相显微镜等试验仪器。2.有发酵过程控制，工艺优化等专业知识，能科学的分析和解决问题，具有良好的动手能力。积极主动、责任心强，具有较高的原则性和保密意识。</t>
  </si>
  <si>
    <t>熟悉常用实验设备的使用和维护，熟练掌握滴定操作。</t>
  </si>
  <si>
    <t>庞伟</t>
  </si>
  <si>
    <t>1.生产工艺的试验放大和优化，建立稳定的发酵工艺，协助解决发酵过程中的异常问题；2进行放线菌小试和中试的发酵培养操作工负责培养基配置、灭菌以及发酵过程的控制及取样、检测工作.负责完成领导交予的试验任务，及时整理实验结果。</t>
  </si>
  <si>
    <t>1.男生优先，熟悉发酵设备的操作或从事过相关课题，熟悉微生物发酵过程，会使用液相显微镜等试验仪器；2.有发酵过程控制，工艺优化等专业知识，能科学的分析和解决问题，具有良好的动手能力。积极主动、责任心强，具有较高的原则性和保密意识。</t>
  </si>
  <si>
    <t>辽宁炜盛新型复合材料有限公司</t>
  </si>
  <si>
    <t>办公室日常工作</t>
  </si>
  <si>
    <t>19904913222</t>
  </si>
  <si>
    <t>负责各类生产设备机械维修、日常维护。</t>
  </si>
  <si>
    <t>男女不限55周岁以内，空调车间，看机器，无体力活。</t>
  </si>
  <si>
    <t>辽宁五丰农产品加工有限公司</t>
  </si>
  <si>
    <t>蜂产品检验，ISO9000及HACCP等认证工作。</t>
  </si>
  <si>
    <t>陶凌</t>
  </si>
  <si>
    <t>行政、人事内部工作，招聘、劳动合同签定等。</t>
  </si>
  <si>
    <t>国际贸易营销、跟单等国际操作工作。</t>
  </si>
  <si>
    <t>负责总经理日常事务及协调公司各部门工作</t>
  </si>
  <si>
    <t>辽宁希波食品有限公司</t>
  </si>
  <si>
    <t>粮食/粮油储藏与检验工程师</t>
  </si>
  <si>
    <t>车间巡检，监督。</t>
  </si>
  <si>
    <t>同岗位工作经验，接受倒班，吃苦耐劳。</t>
  </si>
  <si>
    <t>朱杨</t>
  </si>
  <si>
    <t>0421-7267502</t>
  </si>
  <si>
    <t>设计、研发新产品。</t>
  </si>
  <si>
    <t>生物物理学</t>
  </si>
  <si>
    <t>1.具有3年以上食品研发工作经验；2.在食品企业从事过食品研发，熟悉面点、发酵、烘焙、包馅等工艺技术知识。</t>
  </si>
  <si>
    <t>1.测量生产车间各物料出成，及电费的耗用指标；2.测量工人劳动劳效，并初步测定工人工资标准；3.生产车间数据统计报表。</t>
  </si>
  <si>
    <t>接受下车间，对数据敏感，吃苦耐劳。</t>
  </si>
  <si>
    <t>辽宁鑫善源药业有限公司</t>
  </si>
  <si>
    <t>负责药品生产及质量管理</t>
  </si>
  <si>
    <t>工作经验5-10年，在本岗位工作至少3年工作经验。</t>
  </si>
  <si>
    <t>孟凡银</t>
  </si>
  <si>
    <t>负责批生产记录的拟定、审核、工艺改进、质量管理及相关验证工作。</t>
  </si>
  <si>
    <t>工作经验3-5年，在本岗位工作至少2年工作经验。</t>
  </si>
  <si>
    <t>会使用化验室大型仪器，比如液相色谱、气象色谱、原子吸收等；负责每月对生产现场质量问题进行总结、分析、上报。负责各类文件验证工作。</t>
  </si>
  <si>
    <t>生物化学与分子生物学</t>
  </si>
  <si>
    <t>5年，有过化验室精密仪器使用并维护经验。有质量现场管理经验。</t>
  </si>
  <si>
    <t>辽宁鑫硕智能机械有限公司</t>
  </si>
  <si>
    <t>1、负责公司产品的销售及推广；2、开拓新市场，发展新客户，增加产品销售范围；3、管理维护客户关系以及客户间的长期战略合作计划。</t>
  </si>
  <si>
    <t>1、2年以上销售行业工作经验，有销售管理工作经历者优先；2、具有诚信、负责人的品格，有强烈的事业心；3、有2年以上驾龄；4、具有良好的沟通能力，较强的组织、协调能力，灵活、机智的处事能力；5、能适应长期出差优先。</t>
  </si>
  <si>
    <t>刘建航</t>
  </si>
  <si>
    <t>18204230298</t>
  </si>
  <si>
    <t>1、机械设计及机电一体化相关专业优先，熟悉机械原理、机械设计、机械制图，熟悉传动结构和机械工艺；可接受应届毕业生。</t>
  </si>
  <si>
    <t>1、机械设计及机电一体化相关专业优先，熟悉机械原理、机械设计、机械制图，熟悉传动结构和机械工艺；可接受应届毕业生。2、有机械行业相关经验，了解机械设计相关标准者优先；3、熟练应用SolidWorks三维设计软件者优先。</t>
  </si>
  <si>
    <t>辽宁亚森重工机械设备制造有限公司</t>
  </si>
  <si>
    <t>熟练操控编程</t>
  </si>
  <si>
    <t>谢永禄</t>
  </si>
  <si>
    <t>13315722100</t>
  </si>
  <si>
    <t>辽宁易索尔能源科技有限公司</t>
  </si>
  <si>
    <t>负责中小型工商业及户用光伏项目现场勘查，负责光伏系统方案设计计算，负责光伏项目设计，参与项目组织实施及现场施工指导。</t>
  </si>
  <si>
    <t>熟悉太阳能电池板、逆变电源、变频器等产品的原理，了解光伏并网和离网发电原理；5.熟悉太阳能电池板基础施工、支架安装，精通逆变器和电气设备的安装和调试。6.负责或参与光伏电站项目设计或项目管理者优先录用。</t>
  </si>
  <si>
    <t>李红艳</t>
  </si>
  <si>
    <t>辽宁中泽集团朝阳纺织有限责任公司</t>
  </si>
  <si>
    <t>维护现有客户并开发新客户、与各车间科室沟通工作、过滤产品的采购及内勤工作、所有产品的品控。</t>
  </si>
  <si>
    <t>有较强的学习能力、沟通能力、交往能力，有良好的团队合作意识和承压能力，有责任心，吃苦耐劳，能适应出差工作。</t>
  </si>
  <si>
    <t>董晓慧</t>
  </si>
  <si>
    <t>13052600018</t>
  </si>
  <si>
    <t>辽宁众创绿源科技有限公司</t>
  </si>
  <si>
    <t>按生产订单制定部门工作计划并组织实施，对生产工艺进行分析，对生产制造的技术、工艺、设备进行管理等。</t>
  </si>
  <si>
    <t>有生产管理经验，熟悉机械制造工艺、废气系统水处理电控，钣金设计结构者优先；熟悉生产调度流程；具备较强的指挥协调能力。</t>
  </si>
  <si>
    <t>宫伟</t>
  </si>
  <si>
    <t>18911852690</t>
  </si>
  <si>
    <t>负责产品电气设计，使用cad等电气设计软件，绘制电气原理图、控制柜电气图、接线图、布线图；负责plc及hmi的编程组态、上位机软件组态、现场安装指导调试等。</t>
  </si>
  <si>
    <t>熟悉电气布线、电气控制柜设计、电气部件选型；变频器、仪器仪表、低压开关柜等电气或配电产品；PLC编程、组态，熟悉组态软件；能熟练操作电气设计软件等。</t>
  </si>
  <si>
    <t>根据客户要求进行工艺流程设计及方案编写；负责项目现场技术沟通及勘察；参与配合完成项目现场安装指导及工艺调试工作等。</t>
  </si>
  <si>
    <t>熟悉机械加工工艺、钣金工艺、焊接工艺等，精通AutoCAD等制图软件，了解机械制图标准，具备较强动手能力。</t>
  </si>
  <si>
    <t>凌钢股份北票保国铁矿有限公司</t>
  </si>
  <si>
    <t xml:space="preserve">有工作经验，身体健康。	</t>
  </si>
  <si>
    <t xml:space="preserve">身体健康，有工作能力。		</t>
  </si>
  <si>
    <t xml:space="preserve">王文贺	</t>
  </si>
  <si>
    <t>13634936519</t>
  </si>
  <si>
    <t>凌钢股份北票钢管有限公司</t>
  </si>
  <si>
    <t xml:space="preserve">铸造车间生产工人	</t>
  </si>
  <si>
    <t xml:space="preserve">50周岁以下，有相关经验者优先。		</t>
  </si>
  <si>
    <t>陈铭</t>
  </si>
  <si>
    <t>15114230785</t>
  </si>
  <si>
    <t>凌源钢铁股份有限公司</t>
  </si>
  <si>
    <t>为了冶炼合格钢水，根据转炉冶炼要求准备炼钢工具材料，取样、测温、送样，指挥拆炉车处理出钢口和炉口残钢、残渣，准备补炉用耐火材料、补炉，对设备做岗位点检工作等。</t>
  </si>
  <si>
    <t>为了生产出合格产品，调整轧机料型尺寸及导卫；保质保量地完成任务，根据轧制规定的计划、指标精心操作，对所属设备做好岗位点检工作等。</t>
  </si>
  <si>
    <t>王志博</t>
  </si>
  <si>
    <t>0421-6838080</t>
  </si>
  <si>
    <t>凌源钢铁集团有限责任公司</t>
  </si>
  <si>
    <t>根据公司要求，负责安全生产标准化创建及开展工作；组织工伤认定和申报管理；安全档案归档管理；职工保健津贴及防暑降温饮、药品标准制订、检查。</t>
  </si>
  <si>
    <t>根据公司要求，通过熟练应用和掌握制氧工艺操作方法，能独立完成完成设备操作调节和操作指导、故障分析工作；为本单位提供准确的技术指导，对本厂工艺管理工作提出创新和改进意见等。</t>
  </si>
  <si>
    <t>依据公司要求，协助主管编制公司绿化、美化的中长期计划和年度计划；组织监督检查绿化工程施工，及绿化养护工作，全面推进落实“景区式”工厂有关工作；对厂区美化、绿化的提出及项目验收等。</t>
  </si>
  <si>
    <t>为了确保运输的相关数据的准确性，根据公司运输调度相关管理制度及相关要求，负责对本科室所发生的汽车运输工作量进行统计、汇总；对涉及铁路、公路运输的相关数据进行采集、汇总，形成报表。</t>
  </si>
  <si>
    <t>根据公司要求，通过熟练应用和掌握企业相关制度和法律法规，做到监督范围明确，实行逐级防火责任制，分级管理落实，履职尽责。定期对全公司重点要害部位岗位进行检查，发现问题，提出整改意见等。</t>
  </si>
  <si>
    <t>负责建设工程涉及专业的施工监理及与监理相关工作，参与编制监理规划，参与编写监理月报，收集、汇总，参与工程竣工预验收和竣工验收。</t>
  </si>
  <si>
    <t>负责建设工程涉及专业施工监理及与监理相关工作，参与编制监理规划，负责编制监理实施细则，参与审核分包单位资格，指导、检查监理员工作，参与工程竣工预验收和竣工验收等。</t>
  </si>
  <si>
    <t>依据凌钢相关要求，按照国家有关法律、法规和政策，编制技改及大中修工程概算、标底或清单；技改工程甲供材料的备料计划的编制、审批等工作。</t>
  </si>
  <si>
    <t>根据国家和公司规章制度，围绕公司生产经营，发挥纪检监察职能，协助开展专项、重点监察。完成违规违纪问题的举报受理、调查核实等相关工作。</t>
  </si>
  <si>
    <t>根据公司要求，依据国家法律法规及公司管理规定，对各专业部室签订的各类合同协议进行认真负责地审查、跟踪履行情况，并进行整理分析等。</t>
  </si>
  <si>
    <t>根据公司要求，对公司整体生产经营情况有深入认知，并对市场情况能做出预判分析，了解行业先进企业经验和做法，能够独立完成公司综合统计报表工作等。</t>
  </si>
  <si>
    <t>根据公司要求，做好与上级数字化推进组织工作对接，实时掌握相关产业政策和扶持政策并争取利用，了解行业应用发展情况等。</t>
  </si>
  <si>
    <t>为了生产出合格产品，调整轧机料型尺寸及导卫。保质保量地完成任务，根据轧制规定的计划、指标精心操作，对所属设备做好岗位点检工作等。</t>
  </si>
  <si>
    <t>根据公司要求，熟练应用、掌握钢铁行业发展规划等政策，掌握国家、省市政府规划及补助政策导向，合理应用产业政策、重点支持方向等政策，对技改项目合理拆分、包装等。</t>
  </si>
  <si>
    <t>凌源钢铁热电有限责任公司</t>
  </si>
  <si>
    <t>凌源禾丰牧业有限责任公司</t>
  </si>
  <si>
    <t>1.负责本条生产线生产管理工作；2.制定月、周生产计划，调整猪群结构，保证均衡生产；3.团队管理，负责技术人员生产技能培训、人才培养、传导文化。</t>
  </si>
  <si>
    <t>在规模化养殖场从事管理工作5年以上</t>
  </si>
  <si>
    <t>李然</t>
  </si>
  <si>
    <t>0421-6179001</t>
  </si>
  <si>
    <t>凌源日兴矿业有限公司</t>
  </si>
  <si>
    <t>编制矿山安全技术措施计划，员工的安全教育培训，安全环保资料、数据的收集、上报，所管辖坑口的安全教育和安全技术考核工作。</t>
  </si>
  <si>
    <t>熟悉矿山安全环保管理和企业管理等基本知识，熟悉国家有关安全的法律法规和标准、相关行业有关政策和标准。</t>
  </si>
  <si>
    <t xml:space="preserve">陈功	</t>
  </si>
  <si>
    <t>13942126237</t>
  </si>
  <si>
    <t>制定药剂、钢球消耗计划，做好破碎比、入磨粒度、返沙比、浓细度、钢球、药剂的检测、检查工作，确保生产、工艺平稳运行。</t>
  </si>
  <si>
    <t>具备矿山化验分析的各种综合能力，包括安全、生产和技术。</t>
  </si>
  <si>
    <t>负责矿山采矿质量的验收检查、采矿设计、生产现场管理，降低损失率和贫化率。</t>
  </si>
  <si>
    <t>掌握矿山采矿理论与技术、井巷工程理论与技术、矿井通风安全理论与技术、防尘安全理论与技术、防爆安全理论与技术等知识。</t>
  </si>
  <si>
    <t>负责井下采场空区实测，要求随采场进度及时实测和计算，编制采场施工测量图册，清晰、整洁地填绘各种矿山测量图。</t>
  </si>
  <si>
    <t>掌握矿山测量理论与技术、井巷工程理论与技术、矿井通风安全理论与技术、防尘安全理论与技术、防爆安全理论与技术等知识。</t>
  </si>
  <si>
    <t>划分地质资源储量与生产矿量的类别，进行资源储量估算，搞好资源储量管理，掌握企业资源量、储量变化情况。</t>
  </si>
  <si>
    <t>掌握矿山地质找矿理论与技术、井巷工程理论与技术、矿井通风安全理论与技术、防尘安全理论与技术、防爆安全理论与技术等知识。</t>
  </si>
  <si>
    <t>凌源市翅冀矿业有限公司</t>
  </si>
  <si>
    <t>理论，有工作经验，58周岁以下，身体健康。</t>
  </si>
  <si>
    <t>58周岁以下，身体健康。</t>
  </si>
  <si>
    <t>张丽欣</t>
  </si>
  <si>
    <t>15242181316</t>
  </si>
  <si>
    <t>电焊、气焊、氩弧焊。</t>
  </si>
  <si>
    <t>58周岁以下</t>
  </si>
  <si>
    <t>坐岗</t>
  </si>
  <si>
    <t>48周岁以下女性，58周岁以下男性。</t>
  </si>
  <si>
    <t>凌源市丰岩钙镁材料有限公司</t>
  </si>
  <si>
    <t>对企业经济活动进行核算，要以合法真实的凭证为依据，完整的和连续的记录，并按经济管理的要求，提供系统的数据资料，以便于全面掌握经济活动情况，考核经济效果。</t>
  </si>
  <si>
    <t>根据所学专业内容开展工作</t>
  </si>
  <si>
    <t>董武青</t>
  </si>
  <si>
    <t>凌源市富源矿业有限责任公司</t>
  </si>
  <si>
    <t>1.服从管理、听从指挥，保质保量完成任务，降低生产成本；2.生产过程中严格执行各项操作规程，做好生产过程中的各种原始数据的记录，确保记录准确完整。</t>
  </si>
  <si>
    <t>1.男性，年龄35周岁以下。2.具备相关产品生产流程以及操作流程；3.硅酸盐、无机非金属材料等相关专业者优先录取；4.善于学习，动手能力强；5.吃苦耐劳，爱岗敬业，身体健康，无疾病，无劣迹。</t>
  </si>
  <si>
    <t>刘宝丹</t>
  </si>
  <si>
    <t>0421-7987558</t>
  </si>
  <si>
    <t>1.遵守各项规章制度、工艺纪律和操作规程，实现安全生产，完成好本职工作；2、负责与现场联系生产材料性能指标，技术调整技术指标，保证生产系统工艺稳定；</t>
  </si>
  <si>
    <t>1.35周岁以下，体质健康；2.硅酸盐、无机非金属材料等相关专业毕业或工作经验突出者优先录用。</t>
  </si>
  <si>
    <t>1.负责对设备全面管理工作；2.负责电气设备的安装和保养、维护工作并定期组织对设备例行检查，保证设备完好率达标。</t>
  </si>
  <si>
    <t>1、35周岁以下，体质健康；2.从事电气设备检修工作两年以上，具有相关类工种操作证；3.机电一体化或自动化相关专业毕业生或工作经验突出者优先录用。</t>
  </si>
  <si>
    <t>1.负责对设备全面管理工作；2.负责设备的安装和保养、维护工作并定期组织对设备例行检查，保证设备完好率达标；3.负责编制设备技改、大中修及点检定修计划和备件需求计划，并按计划组织实施及质量验收。</t>
  </si>
  <si>
    <t>1.35周岁以下，体质健康；2.从事机械设备检修工作两年以上，具有相关类工种操作证；3.熟练水电焊或钳工、铆工等工种的操作；4.机械工程类相关专业毕业生或工作经验突出者优先录用。</t>
  </si>
  <si>
    <t>1.负责电控设备、监控设备、高低压电机的检修、维护、保养工作。2.按照制度规定及要求做好电控自控设备巡检，及时做好问题诊断与维修，确保生产系统稳定运行；3.按设备保养手册和设备说明书制定保养计划建议，并按计划实施保养工作；</t>
  </si>
  <si>
    <t>1.严格遵守公司各项规章制度，认真履行岗位操作规程；树立“安全第一”意识，文明安全生产；2.负责设备的机械维修工作，按维修项目及时做好问题诊断与维修，确保生产系统稳定运行；3.按设备保养手册和设备说明书制定保养计划建议，并按计划实施保养工作。</t>
  </si>
  <si>
    <t>凌源市国丰矿业有限公司</t>
  </si>
  <si>
    <t>协助经理日常、来客接待、会使用电脑、写文件。</t>
  </si>
  <si>
    <t>宋建武</t>
  </si>
  <si>
    <t>13464447111</t>
  </si>
  <si>
    <t>凌源市毛家店金矿有限责任公司</t>
  </si>
  <si>
    <t>负责金矿技术工作</t>
  </si>
  <si>
    <t>金矿相关采矿专业毕业，五年以上工作经验。</t>
  </si>
  <si>
    <t>敖刚</t>
  </si>
  <si>
    <t>15904910020</t>
  </si>
  <si>
    <t>凌源市万益达珍珠岩有限责任公司</t>
  </si>
  <si>
    <t>负责矿山设备的修理及养护工作</t>
  </si>
  <si>
    <t>具有维修经验3年以上</t>
  </si>
  <si>
    <t>范玉静</t>
  </si>
  <si>
    <t>15754262696</t>
  </si>
  <si>
    <t>负责矿山开采过程中技术工作</t>
  </si>
  <si>
    <t>能吃苦，技术全面，沟通能力强。</t>
  </si>
  <si>
    <t>凌源市杏仁加工厂</t>
  </si>
  <si>
    <t>陈凤山</t>
  </si>
  <si>
    <t>13904213571</t>
  </si>
  <si>
    <t>欧尔东（朝阳）环保集团股份有限公司</t>
  </si>
  <si>
    <t>机械自动化专业，熟练掌握CAD。</t>
  </si>
  <si>
    <t>5年以上机械制造工作经验，有机械研发设计工作经验。</t>
  </si>
  <si>
    <t>刘长成</t>
  </si>
  <si>
    <t>18698216611</t>
  </si>
  <si>
    <t>禹泽（凌源）食品有限公司</t>
  </si>
  <si>
    <t>13841207116</t>
  </si>
  <si>
    <t>约克节能环保（辽宁）有限公司</t>
  </si>
  <si>
    <t>1.市场调研，收集信息，分析市场特点和发展趋势；2.根据本部门总体市场策略，制定销售计划；3.对新市场进行开发，管理好本区域的客户；4.做好本市场客户资料的建立和整理，对客户进行分析和管理；5.及时汇报、反馈工作进展情况，提出政策方案。</t>
  </si>
  <si>
    <t xml:space="preserve">1.专科以上学历；2.有销售机械设备经验。		</t>
  </si>
  <si>
    <t>李金凤</t>
  </si>
  <si>
    <t>18642117725</t>
  </si>
  <si>
    <t>1.主要职责是负责VOCS废气处理工艺设计工作，包活低温柴油吸附、脱硫及均化罐设计、活性炭吸附、催化燃烧等的总图、外包提资、详细设计等工作；2.配合市场销售人员解决相关的技术支持工作；3.负责项目执行过程中的技术协调和技术交流。</t>
  </si>
  <si>
    <t>1.熟悉石油炼化行业VOC处理的全工艺流程，熟悉国内废气设计标准和规范，熟悉行业工艺技术要求；2.熟悉RTO/RCO设计计算出图、催化燃烧设计计算出图等；3.具有3年以上VOC处理经验；4.具有项目方案设计经验。</t>
  </si>
  <si>
    <t>1.按照合同要求、计划进度、质量目标和安全要求完成项目和施工管理；2.制定项目施工方案和项目执行过程进度计划并进行调整、控制；3.在项目运行过程中对材料和成本进行控制；4.现场协调各方关系，主动预见和解决内外部产生的各种现场问题。</t>
  </si>
  <si>
    <t>1.专科以上学历；2.具有5年以上大型钢结构工程或锅炉、化工、电厂设备安装项目管理经验；3.熟悉和了解钢结构安装、电厂设备安装现场施工安装工艺流程和相关规范要求；4.具有周密的计划组织统筹能力，良好的沟通协调能力。</t>
  </si>
  <si>
    <t>中玻（朝阳）新材料有限公司</t>
  </si>
  <si>
    <t>接收原料到指定库房，确保各生产原料供给正常，清理卫生。</t>
  </si>
  <si>
    <t>执行力强，会开叉车、铲车者优先录用。</t>
  </si>
  <si>
    <t>李凤艳</t>
  </si>
  <si>
    <t>0421-2397555</t>
  </si>
  <si>
    <t>质量检测、设备异常及突发应急情况处理。</t>
  </si>
  <si>
    <t>熟练办公软件，能适应倒班、加班等工作安排，能适应车间环境。</t>
  </si>
  <si>
    <t>中国人民财产保险股份有限公司朝阳市分公司</t>
  </si>
  <si>
    <t>车险电话营销专员</t>
  </si>
  <si>
    <t>口齿清晰普通话流利，具备较强的学习能力和沟通能力；有销售经验者，条件可适当放宽。</t>
  </si>
  <si>
    <t>张佳煦</t>
  </si>
  <si>
    <t>0421-2618311</t>
  </si>
  <si>
    <t>中国水电建设集团朝阳风电开发有限公司</t>
  </si>
  <si>
    <t>在北票台吉营乡王子山风电厂从事风机设备运行维护工作</t>
  </si>
  <si>
    <t>能熟悉掌握电气设备的相关知识</t>
  </si>
  <si>
    <t>张子一</t>
  </si>
  <si>
    <t>0431-89769598</t>
  </si>
  <si>
    <t>中国太平洋人寿保险股份有限公司朝阳中心支公司</t>
  </si>
  <si>
    <t>负责四级机构业务推动</t>
  </si>
  <si>
    <t>有保险业从业经历，有带领团队经验。</t>
  </si>
  <si>
    <t>李秀梅</t>
  </si>
  <si>
    <t>0421-2806400</t>
  </si>
  <si>
    <t>宝来利安德巴赛尔石化有限公司</t>
  </si>
  <si>
    <t>掌握岗位工艺原理、流程、开停车操作，熟练掌握事故预案，保证装置安全平稳运行。</t>
  </si>
  <si>
    <t>何雨欣</t>
  </si>
  <si>
    <t>13盘锦市</t>
  </si>
  <si>
    <t>北方华锦化学工业股份有限公司</t>
  </si>
  <si>
    <t>化工操作及生产</t>
  </si>
  <si>
    <t>无既往史病患者，应往届均可。</t>
  </si>
  <si>
    <t>许晓军</t>
  </si>
  <si>
    <t>0427-5855223</t>
  </si>
  <si>
    <t>化工原料制造</t>
  </si>
  <si>
    <t>北新禹王防水科技集团有限公司</t>
  </si>
  <si>
    <t>具备独立完成工作能力</t>
  </si>
  <si>
    <t>裴宜磊</t>
  </si>
  <si>
    <t>0427-6517138</t>
  </si>
  <si>
    <t>生产管培训</t>
  </si>
  <si>
    <t>具有独立完成工作能力</t>
  </si>
  <si>
    <t>具备营销及领队能力</t>
  </si>
  <si>
    <t>东跃建设有限公司</t>
  </si>
  <si>
    <t>刘春庄</t>
  </si>
  <si>
    <t>0427-2882899</t>
  </si>
  <si>
    <t>黄龙生物科技(辽宁)有限公司</t>
  </si>
  <si>
    <t>根据班长要求，每天及时完成各项任务；熟练掌握本岗位产品的工艺或作业标准要求，以及所用设备操作规程和生产中可能出现的问题；</t>
  </si>
  <si>
    <t>1.高中及以上学历，专业不限2、3年以上车间工作经验3、高度的团队精神，有强烈的责任心4、可倒班。</t>
  </si>
  <si>
    <t>江南</t>
  </si>
  <si>
    <t>15142796016</t>
  </si>
  <si>
    <t>1.负责生产设备的维护保养，对设备进行定期检修，保养，排除隐患，确保设置正常使用。2.熟悉设备的结构性能，技术规范和有关操作规程。3.掌握设备的运行情况</t>
  </si>
  <si>
    <t>1.高中及以上学历，专业不限2、三年以上相关工作经验3、持焊接与热切割特种操作证。</t>
  </si>
  <si>
    <t>负责按计划组织生产，完成生产指令，对生产的质量指标和环境指标负责；组织车间员工执行公司各项管理制度和车间管理制；</t>
  </si>
  <si>
    <t>1.统招本科及以上学历，生物医学工程、生物工程类相关专业；2、五年以上精细化工生产企业车间管理工作经验3、高度的团队精神，有强烈的责任心。</t>
  </si>
  <si>
    <t>1.监控工艺状态，对工艺参数的改变对产品的影响进行认定，并论证设定的合理性；监控产品全程质量；2.定期评估工艺或控制方案。</t>
  </si>
  <si>
    <t>1.统招本科及以上学历，化工专业3-5年本岗位工作经验，精细化工生产企业工作经验。</t>
  </si>
  <si>
    <t>辽宁常盛法兰管件锻造有限公司</t>
  </si>
  <si>
    <t>对毛坯锻件进行精加工</t>
  </si>
  <si>
    <t>会简单编程会看图纸会操作广数系统</t>
  </si>
  <si>
    <t>刘铭</t>
  </si>
  <si>
    <t>15134277688</t>
  </si>
  <si>
    <t>负责锻造工艺编制负责法兰生产质量把控</t>
  </si>
  <si>
    <t>有中级工程师证熟悉机械行业标准熟悉锻造工艺</t>
  </si>
  <si>
    <t>会操作卧式车床6130/40/50会看图纸</t>
  </si>
  <si>
    <t>负责锻造工艺编制把控锻造质量技术革新</t>
  </si>
  <si>
    <t>熟练掌握锻造工艺熟练掌握掌钳技能能专业行分析锻件出现的质量问题并改善</t>
  </si>
  <si>
    <t>辽宁冲伟佳业家居用品有限公司</t>
  </si>
  <si>
    <t>1.负责公司产品的销售及推广2.完成部门销售指标3.维系客户关系以及客户间的长期战略合作计划</t>
  </si>
  <si>
    <t>1.市场营销相关职业优先2.有销售工作经验3.反应敏捷，表达能力强，具有较强的沟通能力及社交技巧。4.有团队合作意识，责任心强.5.形象好气质佳，身材匀称.</t>
  </si>
  <si>
    <t>康雅娴</t>
  </si>
  <si>
    <t>0427-8626222</t>
  </si>
  <si>
    <t>辽宁东禹防水科技集团有限公司</t>
  </si>
  <si>
    <t>一年工作以上经验</t>
  </si>
  <si>
    <t>孟祥辉</t>
  </si>
  <si>
    <t>0427-58444777</t>
  </si>
  <si>
    <t>辽宁和裕实业有限公司</t>
  </si>
  <si>
    <t>精细化工</t>
  </si>
  <si>
    <t>史彬</t>
  </si>
  <si>
    <t>0427-3250811</t>
  </si>
  <si>
    <t>辽宁恒锦建材有限公司</t>
  </si>
  <si>
    <t>力工</t>
  </si>
  <si>
    <t>身体素质好，能适应倒班。</t>
  </si>
  <si>
    <t>15124272272</t>
  </si>
  <si>
    <t>辽宁华路特种沥青有限公司</t>
  </si>
  <si>
    <t>认真按工艺规程和操作规程做好生产前的准备工作，并在生产过程中严格执行操作规程，工作时间四班三倒。</t>
  </si>
  <si>
    <t>孙建峰</t>
  </si>
  <si>
    <t>13942718301</t>
  </si>
  <si>
    <t>辽宁金碧科创集团有限公司</t>
  </si>
  <si>
    <t>负责车间生产设备维修及保养</t>
  </si>
  <si>
    <t>主要设备为油压机，剪板机，冲床，吊车，拼板机，数控等。</t>
  </si>
  <si>
    <t>沈颖</t>
  </si>
  <si>
    <t>0427-8588959</t>
  </si>
  <si>
    <t>油罐车焊接</t>
  </si>
  <si>
    <t>熟练使用氩弧焊，手把焊，气保焊等焊接工具。</t>
  </si>
  <si>
    <t>原材料出入库，形成出厂质量证明文件；</t>
  </si>
  <si>
    <t>大专以上学历、机械相关专业。</t>
  </si>
  <si>
    <t>负责检验原材料质量，每道生产工序完成后检验。</t>
  </si>
  <si>
    <t>工作认真负责，有经验者优先。</t>
  </si>
  <si>
    <t>压力容器无损检测工作</t>
  </si>
  <si>
    <t>主要负责液罐车结构设计开发，零部件优化，结构改进升级、新产品开发、生产技术指导。</t>
  </si>
  <si>
    <t>熟练使用二维，三维设计软件；能熟练掌握机械原理以及机械基本常识。</t>
  </si>
  <si>
    <t>主要负责固定式压力容器、移动式压力容器设计、校核、审核工作。</t>
  </si>
  <si>
    <t>固定式及移动式压力容器设计经验，具有压力容器设计A1（不含超高压容器）、A2、A3、C2（汽车罐车、罐式集装箱）审批证。</t>
  </si>
  <si>
    <t>1.负责审核焊接质量控制程序文件；2.编审压力容器制造焊接工艺试验和焊接工艺评定方案；3.负责焊接工艺的审核。</t>
  </si>
  <si>
    <t>焊接相关专业，经验丰富，本科及以上</t>
  </si>
  <si>
    <t>辽宁金导电缆制造有限公司</t>
  </si>
  <si>
    <t>销售总监</t>
  </si>
  <si>
    <t>五年以上工作经验</t>
  </si>
  <si>
    <t>李高</t>
  </si>
  <si>
    <t>0427-2824796</t>
  </si>
  <si>
    <t>辽宁金发科技有限公司</t>
  </si>
  <si>
    <t>落实执行公司规章制度，接受上级生产指令指挥，根据相关行为规范及操作规程处理生产问题，维护装置平稳运行。</t>
  </si>
  <si>
    <t>有良好化工学科理论基础，具有一定实践能力，基本掌握本装置生产要素，安全风险辨识等关键要点，身体力行维护装置平稳运行。</t>
  </si>
  <si>
    <t>韦明</t>
  </si>
  <si>
    <t>0427-2395776</t>
  </si>
  <si>
    <t>落实执行公司规章制度，接受上级生产指令指挥，根据相关行为规范及操作规程处理生产问题，维护装置平稳运。</t>
  </si>
  <si>
    <t>辽宁金兴石油集团有限公司</t>
  </si>
  <si>
    <t>油田井下冲砂作业</t>
  </si>
  <si>
    <t>相关岗位1年以上工作经验</t>
  </si>
  <si>
    <t>刘齐</t>
  </si>
  <si>
    <t>13898718181</t>
  </si>
  <si>
    <t>石油技术服务相关业务研发</t>
  </si>
  <si>
    <t>相关岗位3年以上工作经验</t>
  </si>
  <si>
    <t>辽宁康翔塑胶有限公司</t>
  </si>
  <si>
    <t>叶林</t>
  </si>
  <si>
    <t>18525714765</t>
  </si>
  <si>
    <t>辽宁跨克石油装备有限公司</t>
  </si>
  <si>
    <t>机械设计及自动化相关专业</t>
  </si>
  <si>
    <t>具备独立作业能力</t>
  </si>
  <si>
    <t>赵广友</t>
  </si>
  <si>
    <t>0427-3211905</t>
  </si>
  <si>
    <t>电器研发</t>
  </si>
  <si>
    <t>理工科优秀毕业生</t>
  </si>
  <si>
    <t>无损检测（铆焊检验员）</t>
  </si>
  <si>
    <t>具备一年以上工作经验</t>
  </si>
  <si>
    <t>辽宁丽景科技有限公司</t>
  </si>
  <si>
    <t>1.有高度的责任感和事业心，对技术认真钻研讲求质量、精益求精、坚决贯彻执行上级领导指示；2.制定过程设计开发计划及进度表；3.负责工程部的技术、工艺、资源储备、指导生产部门及相关部门的作业，给生产部门工艺技术上的支持。</t>
  </si>
  <si>
    <t>1.大学本科学历，五年以上工作经验，精通设备管理及精益生产；2.对摄像头电子技术有较深刻的理解和运用，对工程结构有一定的了解；3.有较强的组织能力和开发过程规划能力，对工艺技术有一定的了解。</t>
  </si>
  <si>
    <t>张欣慧</t>
  </si>
  <si>
    <t>15042781572</t>
  </si>
  <si>
    <t>根据销售计划制定生产计划，向采购提物料需求计划，监控物料到货情况并统计汇报；制定委外计划，协调监控供应商按计划完成加工任务，协助采购制定外委商务合同的约束条款；应对计划外突发问题，保证交付。</t>
  </si>
  <si>
    <t>5年以上制造业物流相关工作经验，主要从事过生产计划、库存管理、物流规划工作，熟练运用ERP系统、Excel、PPT进行生产计划、物流周期、库存量等数据的统计分析汇报；可以应用设计软件设计包装器具；汽车制造行业优先。</t>
  </si>
  <si>
    <t>辽宁猎鹰航空科技有限公司</t>
  </si>
  <si>
    <t>无人机机身及构造的机械搭建与建模，评估等；无人机机载设备的机械设计工作。</t>
  </si>
  <si>
    <t>扎实的机械设计理论专业基础，了解制造加工工艺，掌握基本设计规范和要求，熟练使用CAD、solidworks等制图工具软件；本科及以上学历，有经验者有限，可考虑优秀应届毕业生。</t>
  </si>
  <si>
    <t>阮波</t>
  </si>
  <si>
    <t>18004974777</t>
  </si>
  <si>
    <t>辽宁龙人农业开发有限公司</t>
  </si>
  <si>
    <t>财务人员</t>
  </si>
  <si>
    <t>1~2年25~45岁</t>
  </si>
  <si>
    <t>15204257817</t>
  </si>
  <si>
    <t>人力+行政资源</t>
  </si>
  <si>
    <t>1--2年25--45岁</t>
  </si>
  <si>
    <t>能够熟练掌握车间、仓储设备，吃苦耐劳，有责任心，有组织能力，协调能力，坚持原则，有较强的学习能力和团队合作精神。</t>
  </si>
  <si>
    <t>技术工人</t>
  </si>
  <si>
    <t>车间领导</t>
  </si>
  <si>
    <t>清理工</t>
  </si>
  <si>
    <t>品质管控人员</t>
  </si>
  <si>
    <t>检验员</t>
  </si>
  <si>
    <t>烘干车间主任</t>
  </si>
  <si>
    <t>清理车间</t>
  </si>
  <si>
    <t>仓库管理</t>
  </si>
  <si>
    <t>辽宁盘锦辽禾米业有限公司</t>
  </si>
  <si>
    <t>大米销售</t>
  </si>
  <si>
    <t>吴洋</t>
  </si>
  <si>
    <t>18624559233</t>
  </si>
  <si>
    <t>辽宁瑞立达实业有限公司</t>
  </si>
  <si>
    <t>车间生产</t>
  </si>
  <si>
    <t>吃苦耐劳，适应力强，抗压能力强。</t>
  </si>
  <si>
    <t>王生刚</t>
  </si>
  <si>
    <t>13842703560</t>
  </si>
  <si>
    <t>辽宁施壮肥业有限公司</t>
  </si>
  <si>
    <t>化验员持证上岗</t>
  </si>
  <si>
    <t>有证，无经验单位可以培养，有证又有经验更好了。</t>
  </si>
  <si>
    <t>杨晓萌</t>
  </si>
  <si>
    <t>0427-6896000</t>
  </si>
  <si>
    <t>辽宁泰隆石油机械有限公司</t>
  </si>
  <si>
    <t>二年以上经验</t>
  </si>
  <si>
    <t>王远</t>
  </si>
  <si>
    <t>0427-2897866</t>
  </si>
  <si>
    <t>辽宁天龙药业有限公司</t>
  </si>
  <si>
    <t>雒波</t>
  </si>
  <si>
    <t>0427-3206669</t>
  </si>
  <si>
    <t>辽宁天意实业股份有限公司</t>
  </si>
  <si>
    <t>会计、经济管理。</t>
  </si>
  <si>
    <t>无岗位禁忌病、应往届均可。</t>
  </si>
  <si>
    <t>李春雷</t>
  </si>
  <si>
    <t>0427-3231078</t>
  </si>
  <si>
    <t>自动化、电气工程。</t>
  </si>
  <si>
    <t>石油工程、资源勘查。</t>
  </si>
  <si>
    <t>土木工程、工程管理。</t>
  </si>
  <si>
    <t>负责油气增长方案设计、实施管理。</t>
  </si>
  <si>
    <t>负责道桥施工、工程预算。</t>
  </si>
  <si>
    <t>负责产品研发、技术支持。</t>
  </si>
  <si>
    <t>辽宁沃德药业有限公司</t>
  </si>
  <si>
    <t>附则公司产品销售</t>
  </si>
  <si>
    <t>英语口语沟通无障碍</t>
  </si>
  <si>
    <t>赵志利</t>
  </si>
  <si>
    <t>18525717907</t>
  </si>
  <si>
    <t>辽宁永晟能源有限公司</t>
  </si>
  <si>
    <t>负责化验室筹备、组建、培训、设备选型、日常管理和仪器维护工作。</t>
  </si>
  <si>
    <t>分析与检验专业毕业或有多年石油化工化验管理工作经验，有过项目筹建经历优先。</t>
  </si>
  <si>
    <t>邹建龙</t>
  </si>
  <si>
    <t>13704236000</t>
  </si>
  <si>
    <t>负责全厂仪表设计、选型、维护、改造、故障处理。</t>
  </si>
  <si>
    <t>仪表相关专业，在石油化工企业工作经验5年以上，有项目建设经验。</t>
  </si>
  <si>
    <t>负责全厂电气设计、选型、维护、改造、故障处理。</t>
  </si>
  <si>
    <t>电气相关专业，在石油化工企业工作经验5年以上，有项目建设经验。</t>
  </si>
  <si>
    <t>辽宁中蓝光电科技有限公司</t>
  </si>
  <si>
    <t>负责品质控制相关工作</t>
  </si>
  <si>
    <t>有2年以上相关工作经验</t>
  </si>
  <si>
    <t>张依婷</t>
  </si>
  <si>
    <t>负责量产产品工艺改善相关工作</t>
  </si>
  <si>
    <t>负责产品导入开发相关工作</t>
  </si>
  <si>
    <t>负责非标设备自动化开发及改造工作</t>
  </si>
  <si>
    <t>辽宁中联自动化科技有限公司</t>
  </si>
  <si>
    <t>具备独立带队的能力</t>
  </si>
  <si>
    <t>武林</t>
  </si>
  <si>
    <t>15330827770</t>
  </si>
  <si>
    <t>具有独立带队的能力</t>
  </si>
  <si>
    <t>具有独立领队能力</t>
  </si>
  <si>
    <t>具有独立带队能力</t>
  </si>
  <si>
    <t>辽宁中茂新材料有限公司</t>
  </si>
  <si>
    <t>1.协助董事长召集和主持公司高层管理会议，组织讨论和决定公司的发展规划，经营方针、年度计划以及日常经营工作中的重大事项；2.协助董事长起草提名公司总经理和其他高层管理人员及其他重要岗位人员等的聘用、解聘，决定薪资待遇等提案。</t>
  </si>
  <si>
    <t>1.28-45岁，企业管理等相关专业本科及以上学历。2.5年以上相关工作经验3.有用人、决策、公关的综合素质。</t>
  </si>
  <si>
    <t>刘丽爽</t>
  </si>
  <si>
    <t>0427-6594199</t>
  </si>
  <si>
    <t>美骏智能装备（盘锦）有限公司</t>
  </si>
  <si>
    <t>1.负责公司非标自动化设备、自动化生产线的设计开发；2.根据工艺要求负责非标自动化设备的方案设计、机械结构设计、元气件选型等；3.完成非标自动化项目中的3D设计、2D出图、配合电气工程师完成设备电控元器件选型。</t>
  </si>
  <si>
    <t>1.本科及以上学历，机械设计、机械制造、机电类相关专业；2.3年以上非标自动化设备设计开发工作经验，熟练掌握各种非标自动化设备的开发及元器件选型；3.精通SolidWorks、AutoCAD等相关机械设计软件，熟练掌握机械加工工艺和机械传动机构设计。</t>
  </si>
  <si>
    <t>盘锦奥马漆业有限公司</t>
  </si>
  <si>
    <t>三年工作经验</t>
  </si>
  <si>
    <t>马丰</t>
  </si>
  <si>
    <t>0427-2213115</t>
  </si>
  <si>
    <t>盘锦百群米业有限公司</t>
  </si>
  <si>
    <t>日常的装卸货</t>
  </si>
  <si>
    <t>力气大，吃苦耐劳。</t>
  </si>
  <si>
    <t>钱浩然</t>
  </si>
  <si>
    <t>19141172888</t>
  </si>
  <si>
    <t>盘锦成旭油气井工程技术服务有限公司</t>
  </si>
  <si>
    <t>张丽丽</t>
  </si>
  <si>
    <t>17629125777</t>
  </si>
  <si>
    <t>盘锦城市污水处理有限公司</t>
  </si>
  <si>
    <t>负责公司机械自动化</t>
  </si>
  <si>
    <t>李嵩博</t>
  </si>
  <si>
    <t>0427-2933916</t>
  </si>
  <si>
    <t>盘锦大力建安工程有限公司</t>
  </si>
  <si>
    <t>经验丰富，工作认真。</t>
  </si>
  <si>
    <t>李国华</t>
  </si>
  <si>
    <t>0427-7659445</t>
  </si>
  <si>
    <t>盘锦大力石油化工有限公司</t>
  </si>
  <si>
    <t>储运操作工</t>
  </si>
  <si>
    <t>工作经验丰富</t>
  </si>
  <si>
    <t>马强</t>
  </si>
  <si>
    <t>0427-7659978</t>
  </si>
  <si>
    <t>盘锦德奥燃气有限公司</t>
  </si>
  <si>
    <t>技术</t>
  </si>
  <si>
    <t>林祥星</t>
  </si>
  <si>
    <t>0427-6590932</t>
  </si>
  <si>
    <t>盘锦德荣高新技术开发有限公司</t>
  </si>
  <si>
    <t>黄胜志</t>
  </si>
  <si>
    <t>0427-2953665</t>
  </si>
  <si>
    <t>盘锦迪宝催化剂技术有限公司</t>
  </si>
  <si>
    <t>田兆利</t>
  </si>
  <si>
    <t>0427-6594501</t>
  </si>
  <si>
    <t>盘锦鼎盛燃气有限公司</t>
  </si>
  <si>
    <t>工作经验丰富，认真。</t>
  </si>
  <si>
    <t>杨金涛</t>
  </si>
  <si>
    <t>0424-7652088</t>
  </si>
  <si>
    <t>仪表操作工</t>
  </si>
  <si>
    <t>具有独立作业能力</t>
  </si>
  <si>
    <t>具备独立作业及领队能力</t>
  </si>
  <si>
    <t>盘锦鼎实集团辽河油田嘉诚建筑安装有限公司</t>
  </si>
  <si>
    <t>安装工</t>
  </si>
  <si>
    <t>于成涛</t>
  </si>
  <si>
    <t>13358913366</t>
  </si>
  <si>
    <t>盘锦鼎实集团林海绿化工程有限公司</t>
  </si>
  <si>
    <t>业务员</t>
  </si>
  <si>
    <t>宫新斌</t>
  </si>
  <si>
    <t>0427-7860135</t>
  </si>
  <si>
    <t>盘锦鼎实实业集团摩天房地产开发有限公司</t>
  </si>
  <si>
    <t>销售推广</t>
  </si>
  <si>
    <t>赵力</t>
  </si>
  <si>
    <t>15842766996</t>
  </si>
  <si>
    <t>盘锦鼎实实业集团有限公司</t>
  </si>
  <si>
    <t>运营经理</t>
  </si>
  <si>
    <t>马福军</t>
  </si>
  <si>
    <t>盘锦鼎翔米业有限公司</t>
  </si>
  <si>
    <t>赵春林</t>
  </si>
  <si>
    <t>0427-5637459</t>
  </si>
  <si>
    <t>盘锦东润商砼有限公司</t>
  </si>
  <si>
    <t>陶玲玲</t>
  </si>
  <si>
    <t>0427-2397777</t>
  </si>
  <si>
    <t>盘锦奉和物业管理有限公司</t>
  </si>
  <si>
    <t>售楼员</t>
  </si>
  <si>
    <t>李巍</t>
  </si>
  <si>
    <t>0427-2899388</t>
  </si>
  <si>
    <t>盘锦富隆防腐装备有限公司</t>
  </si>
  <si>
    <t>熟悉计划、明确任务、坚守岗位，保证按时完成生产任务，并对焊接质量负责。</t>
  </si>
  <si>
    <t>对工作认真负责，服务领导安排。家住盘山新县城附近，要求气保焊熟练，家住盘山新县城附近。</t>
  </si>
  <si>
    <t>沈威</t>
  </si>
  <si>
    <t>15184272606</t>
  </si>
  <si>
    <t>盘锦富隆化工有限公司</t>
  </si>
  <si>
    <t>化工设备的、保养、修理、维护等。</t>
  </si>
  <si>
    <t>对工作认真负责，服务领导安排。有两年相关工作经验，家住盘山新县城附近。</t>
  </si>
  <si>
    <t>盘锦格林凯默科技有限公司</t>
  </si>
  <si>
    <t>无既往禁忌病，应往届均可。</t>
  </si>
  <si>
    <t>车间管理，领队。</t>
  </si>
  <si>
    <t>盘锦广拓石油技术有限公司</t>
  </si>
  <si>
    <t>张作刚</t>
  </si>
  <si>
    <t>盘锦国华燃气有限公司</t>
  </si>
  <si>
    <t>人力资源专员</t>
  </si>
  <si>
    <t>核算会计</t>
  </si>
  <si>
    <t>会计学专业</t>
  </si>
  <si>
    <t>工程管理</t>
  </si>
  <si>
    <t>男性，35岁以下，要求为人正直，有原则性，身体健康，有思想底线。</t>
  </si>
  <si>
    <t>盘锦国际酒店有限公司</t>
  </si>
  <si>
    <t>形象好，工作经验丰富。</t>
  </si>
  <si>
    <t>刘敏</t>
  </si>
  <si>
    <t>13454273993</t>
  </si>
  <si>
    <t>盘锦海工建筑工程有限公司</t>
  </si>
  <si>
    <t>业务经理</t>
  </si>
  <si>
    <t>经验丰富</t>
  </si>
  <si>
    <t>董长富</t>
  </si>
  <si>
    <t>15842735760</t>
  </si>
  <si>
    <t>盘锦海河金盆地能源技术有限公司</t>
  </si>
  <si>
    <t>韩树伟</t>
  </si>
  <si>
    <t>15942730001</t>
  </si>
  <si>
    <t>盘锦海天力房地产开发有限公司</t>
  </si>
  <si>
    <t>董玉祥</t>
  </si>
  <si>
    <t>0427-7890999</t>
  </si>
  <si>
    <t>盘锦浩业化工有限公司</t>
  </si>
  <si>
    <t>石油炼化行业技术管理三年以上工作经历</t>
  </si>
  <si>
    <t>姜山</t>
  </si>
  <si>
    <t>0427-3562277</t>
  </si>
  <si>
    <t>石油炼化行业设备管理三年以上工作经历。</t>
  </si>
  <si>
    <t>催化裂化三年以上工作经历</t>
  </si>
  <si>
    <t>盘锦和田食品有限公司</t>
  </si>
  <si>
    <t>我公司是利用碎米生产淀粉糖和植物蛋白粉的生产企业，产品出口欧盟、美国等20+国家。</t>
  </si>
  <si>
    <t>制糖工程</t>
  </si>
  <si>
    <t>最好有5年以上食品生产企业管理经验和与我企业生产的产品相关经验。</t>
  </si>
  <si>
    <t>张小青</t>
  </si>
  <si>
    <t>盘锦恒隆石油机械制造有限公司</t>
  </si>
  <si>
    <t>王运红</t>
  </si>
  <si>
    <t>0427-7512989</t>
  </si>
  <si>
    <t>盘锦恒兴建筑安装工程有限公司</t>
  </si>
  <si>
    <t>刘静</t>
  </si>
  <si>
    <t>15304277058</t>
  </si>
  <si>
    <t>盘锦恒宇物业管理有限公司</t>
  </si>
  <si>
    <t>赵福强</t>
  </si>
  <si>
    <t>0427-7539966</t>
  </si>
  <si>
    <t>盘锦恒跃检验检测有限公司</t>
  </si>
  <si>
    <t>检测员</t>
  </si>
  <si>
    <t>韩剑锋</t>
  </si>
  <si>
    <t>0427-7538882</t>
  </si>
  <si>
    <t>盘锦宏业石油化工有限公司</t>
  </si>
  <si>
    <t>加氢储备干部</t>
  </si>
  <si>
    <t>具备化工工艺相关能力</t>
  </si>
  <si>
    <t>郑继敏</t>
  </si>
  <si>
    <t>国际贸易专员</t>
  </si>
  <si>
    <t>化工、安全相关专业。</t>
  </si>
  <si>
    <t>盘锦洪鼎化工有限公司</t>
  </si>
  <si>
    <t>化学专业</t>
  </si>
  <si>
    <t>兰女士</t>
  </si>
  <si>
    <t>研发员，化学。</t>
  </si>
  <si>
    <t>盘锦鸿海钻采技术发展有限公司</t>
  </si>
  <si>
    <t>安全专员</t>
  </si>
  <si>
    <t>李岩峰</t>
  </si>
  <si>
    <t>0427-7811581</t>
  </si>
  <si>
    <t>盘锦华宇科技实业有限公司</t>
  </si>
  <si>
    <t>人事专员</t>
  </si>
  <si>
    <t>李彬</t>
  </si>
  <si>
    <t>0427-7801123</t>
  </si>
  <si>
    <t>盘锦汇彩石油工程服务有限公司</t>
  </si>
  <si>
    <t>李文强</t>
  </si>
  <si>
    <t>13309870099</t>
  </si>
  <si>
    <t>盘锦嘉碳新材料有限公司</t>
  </si>
  <si>
    <t>销售会计</t>
  </si>
  <si>
    <t>盘锦建硕管业有限公司</t>
  </si>
  <si>
    <t>熟悉机械制造类设备计算机相关专业技术人才，从事车间生产设备保养维修。</t>
  </si>
  <si>
    <t>要求：男性专科以上学历有责任心，身体健康，年龄20-45。</t>
  </si>
  <si>
    <t>刘慈恩</t>
  </si>
  <si>
    <t>13942775977</t>
  </si>
  <si>
    <t>公司实验中心检测人员，从事公司产品检测，质量体系认证等相关工作，</t>
  </si>
  <si>
    <t>要求大专以上学历，高分子专业，男女不限。</t>
  </si>
  <si>
    <t>实验室质检人员</t>
  </si>
  <si>
    <t>盘锦金宇华骐检测有限公司</t>
  </si>
  <si>
    <t>顾问</t>
  </si>
  <si>
    <t>李明智</t>
  </si>
  <si>
    <t>0427-7535326</t>
  </si>
  <si>
    <t>盘锦金宇混凝土构件有限公司</t>
  </si>
  <si>
    <t>孙守杰</t>
  </si>
  <si>
    <t>0427-7538288</t>
  </si>
  <si>
    <t>盘锦金宇加油站有限公司</t>
  </si>
  <si>
    <t>张耀辉</t>
  </si>
  <si>
    <t>0427-7520187</t>
  </si>
  <si>
    <t>盘锦金宇石油技术开发有限公司</t>
  </si>
  <si>
    <t>销售工作</t>
  </si>
  <si>
    <t>经验丰富，工作认真</t>
  </si>
  <si>
    <t>王兴洲</t>
  </si>
  <si>
    <t>0427-7539456</t>
  </si>
  <si>
    <t>盘锦金宇众和工程服务有限公司</t>
  </si>
  <si>
    <t>黄岩</t>
  </si>
  <si>
    <t>13898703988</t>
  </si>
  <si>
    <t>经验丰富，业务熟练。</t>
  </si>
  <si>
    <t>盘锦锦峰石油技术服务有限公司</t>
  </si>
  <si>
    <t>吴畏</t>
  </si>
  <si>
    <t>0427-7530428</t>
  </si>
  <si>
    <t>盘锦聚生源实业有限公司</t>
  </si>
  <si>
    <t>矿山用各种液压千斤顶、活塞杆、各类缸体的维修。</t>
  </si>
  <si>
    <t>要求具有维修技能，能绘制各类缸体、活塞杆、液压千斤顶的平面图。</t>
  </si>
  <si>
    <t>梁玲</t>
  </si>
  <si>
    <t>0427-6878111</t>
  </si>
  <si>
    <t>盘锦开速软件开发股份有限公司</t>
  </si>
  <si>
    <t>陆宁</t>
  </si>
  <si>
    <t>0427-8652229</t>
  </si>
  <si>
    <t>盘锦科力安石油科技有限责任公司</t>
  </si>
  <si>
    <t>项目经理</t>
  </si>
  <si>
    <t>武俊宪</t>
  </si>
  <si>
    <t>0427-7828207</t>
  </si>
  <si>
    <t>盘锦联成化学工业有限公司</t>
  </si>
  <si>
    <t>化工安全专业</t>
  </si>
  <si>
    <t>贾诺</t>
  </si>
  <si>
    <t>盘锦辽东湾丰源热力股份有限公司</t>
  </si>
  <si>
    <t>1.负责化水车间设备及脱硫废水装置设备巡检；2.负责混床再生操作；3.负责加药处理及药剂添加；</t>
  </si>
  <si>
    <t>樊帆</t>
  </si>
  <si>
    <t>0427-2259510</t>
  </si>
  <si>
    <t>1.协助主操负责发电机的日常维护，继电保护的切换。2.协助主操负责中高压10KV/66KV运行安全、巡检，倒闸操作，继电保护切换等。</t>
  </si>
  <si>
    <t>盘锦辽河大明实业有限公司</t>
  </si>
  <si>
    <t>张立国</t>
  </si>
  <si>
    <t>13998799811</t>
  </si>
  <si>
    <t>盘锦辽河阜成实业有限公司</t>
  </si>
  <si>
    <t>张滨文</t>
  </si>
  <si>
    <t>15004277399</t>
  </si>
  <si>
    <t>盘锦辽河井鑫实业有限公司</t>
  </si>
  <si>
    <t>承松平</t>
  </si>
  <si>
    <t>13079940000</t>
  </si>
  <si>
    <t>盘锦辽河融资担保有限公司</t>
  </si>
  <si>
    <t>张赦</t>
  </si>
  <si>
    <t>0427-7853503</t>
  </si>
  <si>
    <t>盘锦辽河胜利电泵有限公司</t>
  </si>
  <si>
    <t>维修工</t>
  </si>
  <si>
    <t>徐宏岩</t>
  </si>
  <si>
    <t>13358919995</t>
  </si>
  <si>
    <t>有五年经验</t>
  </si>
  <si>
    <t>盘锦辽河数码科技发展有限公司</t>
  </si>
  <si>
    <t>王勇</t>
  </si>
  <si>
    <t>0427-7800525</t>
  </si>
  <si>
    <t>盘锦辽河数码软件科技有限公司</t>
  </si>
  <si>
    <t>网络平台维护</t>
  </si>
  <si>
    <t>盘锦辽河消防器材有限公司</t>
  </si>
  <si>
    <t>安全员</t>
  </si>
  <si>
    <t>杨青山</t>
  </si>
  <si>
    <t>0427-7510567</t>
  </si>
  <si>
    <t>盘锦辽河映象文化传媒有限公司</t>
  </si>
  <si>
    <t>客服</t>
  </si>
  <si>
    <t>陈胜利</t>
  </si>
  <si>
    <t>0427-7803617</t>
  </si>
  <si>
    <t>盘锦辽河油田艾隆特种防护用品有限公司</t>
  </si>
  <si>
    <t>项目负责人</t>
  </si>
  <si>
    <t>董伟</t>
  </si>
  <si>
    <t>0427-7827299</t>
  </si>
  <si>
    <t>盘锦辽河油田大力集团有限公司</t>
  </si>
  <si>
    <t>工程管理及造价相关专业</t>
  </si>
  <si>
    <t>刘健</t>
  </si>
  <si>
    <t>0427-7659987</t>
  </si>
  <si>
    <t>化学工程与工艺</t>
  </si>
  <si>
    <t>化学工程与工艺专业</t>
  </si>
  <si>
    <t>盘锦辽河油田天意石油装备有限公司</t>
  </si>
  <si>
    <t>盘锦辽河忠泽实业有限公司</t>
  </si>
  <si>
    <t>贾忠福</t>
  </si>
  <si>
    <t>13190322263</t>
  </si>
  <si>
    <t>盘锦辽河综研化学有限公司</t>
  </si>
  <si>
    <t>佟影</t>
  </si>
  <si>
    <t>0427-2885777</t>
  </si>
  <si>
    <t>盘锦辽南大吉化工有限公司</t>
  </si>
  <si>
    <t>孙宪利</t>
  </si>
  <si>
    <t>0427-7547701</t>
  </si>
  <si>
    <t>盘锦辽南建安工程有限公司</t>
  </si>
  <si>
    <t>技术工程师</t>
  </si>
  <si>
    <t>0427-7549708</t>
  </si>
  <si>
    <t>盘锦辽实集团恒兴物业管理有限公司</t>
  </si>
  <si>
    <t>监控员</t>
  </si>
  <si>
    <t>师慧敏</t>
  </si>
  <si>
    <t>盘锦龙光工程塑料有限公司</t>
  </si>
  <si>
    <t>化工专业现场工艺操作</t>
  </si>
  <si>
    <t>化工相关专业，大专以上学历，男，需倒班，30以下。</t>
  </si>
  <si>
    <t>屈月华</t>
  </si>
  <si>
    <t>0427-3781513</t>
  </si>
  <si>
    <t>盘锦路路通特种车辆修造有限公司</t>
  </si>
  <si>
    <t>王凤利</t>
  </si>
  <si>
    <t>0427-2212799</t>
  </si>
  <si>
    <t>盘锦农丰乐科技有限公司</t>
  </si>
  <si>
    <t>二年以上工作经验</t>
  </si>
  <si>
    <t>张石刚</t>
  </si>
  <si>
    <t>15942743110</t>
  </si>
  <si>
    <t>盘锦欧旭食品有限公司</t>
  </si>
  <si>
    <t>生产流水线工作</t>
  </si>
  <si>
    <t>姚锁军</t>
  </si>
  <si>
    <t>13591580781</t>
  </si>
  <si>
    <t>负责公司产品库房管理</t>
  </si>
  <si>
    <t>对数字有敏感.有责任心</t>
  </si>
  <si>
    <t>销售公司产品</t>
  </si>
  <si>
    <t>需两年以上工作经历</t>
  </si>
  <si>
    <t>盘锦日伸工贸有限公司</t>
  </si>
  <si>
    <t>吕风文</t>
  </si>
  <si>
    <t>18109872606</t>
  </si>
  <si>
    <t>盘锦瑞德化工有限公司</t>
  </si>
  <si>
    <t>化工自动化操作</t>
  </si>
  <si>
    <t>化工自动化专业</t>
  </si>
  <si>
    <t xml:space="preserve">人力资源部	</t>
  </si>
  <si>
    <t>化工操作</t>
  </si>
  <si>
    <t>盘锦瑞斯特化工有限公司</t>
  </si>
  <si>
    <t>赵振合</t>
  </si>
  <si>
    <t>15140862926</t>
  </si>
  <si>
    <t>研发工程师</t>
  </si>
  <si>
    <t>售后服务</t>
  </si>
  <si>
    <t>高分子化学专业</t>
  </si>
  <si>
    <t>化学作业</t>
  </si>
  <si>
    <t>有化学作业经验者优先</t>
  </si>
  <si>
    <t>盘锦润泽实业有限公司</t>
  </si>
  <si>
    <t>销售顾问</t>
  </si>
  <si>
    <t>马志新</t>
  </si>
  <si>
    <t>0427-7541289</t>
  </si>
  <si>
    <t>盘锦赛达塑胶有限公司</t>
  </si>
  <si>
    <t>塑料厂操作工</t>
  </si>
  <si>
    <t>熟练操作</t>
  </si>
  <si>
    <t>苏维鹏</t>
  </si>
  <si>
    <t>0427-3219888</t>
  </si>
  <si>
    <t>盘锦三力中科新材料有限公司</t>
  </si>
  <si>
    <t>化工技术</t>
  </si>
  <si>
    <t>具有化工化学作业能力</t>
  </si>
  <si>
    <t>许女士</t>
  </si>
  <si>
    <t>盘锦市兴隆成套电器制造有限公司</t>
  </si>
  <si>
    <t>崔闯</t>
  </si>
  <si>
    <t>0427-2886663</t>
  </si>
  <si>
    <t>盘锦顺程路桥建设工程有限公司</t>
  </si>
  <si>
    <t>营销经理</t>
  </si>
  <si>
    <t>兰玉华</t>
  </si>
  <si>
    <t>13904272357</t>
  </si>
  <si>
    <t>盘锦天工精密铸造有限公司</t>
  </si>
  <si>
    <t>机械制造专业</t>
  </si>
  <si>
    <t>李坤</t>
  </si>
  <si>
    <t>盘锦鑫百联自动控制有限公司</t>
  </si>
  <si>
    <t>刘书岑</t>
  </si>
  <si>
    <t>0427-2886234</t>
  </si>
  <si>
    <t>盘锦鑫朋泰科工贸有限公司</t>
  </si>
  <si>
    <t>龚海沿</t>
  </si>
  <si>
    <t>13842778112</t>
  </si>
  <si>
    <t>盘锦鑫叶农业科技有限公司</t>
  </si>
  <si>
    <t>拓展设施蔬菜种苗销售市场</t>
  </si>
  <si>
    <t>表达能力强，热爱农业。</t>
  </si>
  <si>
    <t>刘广会</t>
  </si>
  <si>
    <t>13909871062</t>
  </si>
  <si>
    <t>盘锦信汇新材料有限公司</t>
  </si>
  <si>
    <t>电气自动化运作</t>
  </si>
  <si>
    <t>有经验者有限</t>
  </si>
  <si>
    <t>0427-3898777</t>
  </si>
  <si>
    <t>装置工艺管理工作</t>
  </si>
  <si>
    <t>重点院校本科及以上学历，上进心较强，能接受倒班。</t>
  </si>
  <si>
    <t>盘锦艺游网络科技有限公司</t>
  </si>
  <si>
    <t>二年工作经验</t>
  </si>
  <si>
    <t>胡计兰</t>
  </si>
  <si>
    <t>盘锦禹王防水建材集团有限公司</t>
  </si>
  <si>
    <t>刘世歧</t>
  </si>
  <si>
    <t>0427-6517153</t>
  </si>
  <si>
    <t>盘锦展鸿科工贸发展有限公司</t>
  </si>
  <si>
    <t>王力</t>
  </si>
  <si>
    <t>0427-3219038</t>
  </si>
  <si>
    <t>盘锦中录油气技术服务有限公司</t>
  </si>
  <si>
    <t>录井采集员/操作员</t>
  </si>
  <si>
    <t>李晓东</t>
  </si>
  <si>
    <t>网络管理</t>
  </si>
  <si>
    <t>单片机操作</t>
  </si>
  <si>
    <t>神州沃良（辽宁）农业科技有限公司</t>
  </si>
  <si>
    <t>1.负责本工段的设备正常运行，对本工序的设备日常维护保养润滑。2.熟悉设备机械性能，对于设备正常工作的风量风压振幅大小等根据物料不同，流量不同及时调整。</t>
  </si>
  <si>
    <t>服从工作安排，接受倒班。</t>
  </si>
  <si>
    <t>宋欣宁</t>
  </si>
  <si>
    <t>15140119830</t>
  </si>
  <si>
    <t>1.熟悉生产工艺，制定各产品的目标成本及核算办法，编制各成本的定额；2.了解和掌握各工序、各部门的目标成本控制指标。</t>
  </si>
  <si>
    <t>会计工作5年以上，成本核算3年以上。</t>
  </si>
  <si>
    <t>益海嘉里（盘锦）食品工业有限公司</t>
  </si>
  <si>
    <t>生产管理</t>
  </si>
  <si>
    <t>杨珺淇</t>
  </si>
  <si>
    <t>042-73797000</t>
  </si>
  <si>
    <t>机电维修</t>
  </si>
  <si>
    <t>生产储备</t>
  </si>
  <si>
    <t>无既往疾病者，应往届均可。</t>
  </si>
  <si>
    <t>化学化验</t>
  </si>
  <si>
    <t>中国化学工程第九建设有限公司</t>
  </si>
  <si>
    <t>设备材料管理</t>
  </si>
  <si>
    <t>黄海丽</t>
  </si>
  <si>
    <t>0427-2300122</t>
  </si>
  <si>
    <t>电仪技术操作及管理</t>
  </si>
  <si>
    <t>安全技术管理</t>
  </si>
  <si>
    <t>财务管理</t>
  </si>
  <si>
    <t>经营预算</t>
  </si>
  <si>
    <t>土建技术</t>
  </si>
  <si>
    <t>中国石油集团长城钻探工程有限公司工程技术研究院</t>
  </si>
  <si>
    <t>具备石油行业基础知识背景，掌握基本的机械制图软件，具备一定的科技研发能力。</t>
  </si>
  <si>
    <t>刘孟玲</t>
  </si>
  <si>
    <t>0427-7803491</t>
  </si>
  <si>
    <t>具备油田化学基础知识背景，熟练掌握常规化学药剂在钻井、原油开采、污水处理等方面的专业技术知识，熟悉油田用化学药品性能及基础实验方法，具备一定的科技研发能力。</t>
  </si>
  <si>
    <t>具备石油工程基础知识背景，能够从事钻井工程方案设计、相关专业科技研发工作。</t>
  </si>
  <si>
    <t>中节能(盘锦)清洁技术发展有限公司</t>
  </si>
  <si>
    <t>1.负责管理污水、物化车间生产运行、成本控制；2.负责根据生产计划，制定污水、物化车间生产任务；3.负责编制操作规程并组织污水、物化车间人员培训等。</t>
  </si>
  <si>
    <t>1.从事年以上污水、物化管理工作经验；2.熟悉污水、物化生产工艺流程；3.年龄30-45</t>
  </si>
  <si>
    <t>孙佳缘</t>
  </si>
  <si>
    <t>18342746006</t>
  </si>
  <si>
    <t>1.负责危险废物明细表审核，严禁接收和处置超资质和处置能力的危废；2.检查、督导危险废物管理、台账编写，危险废物转移联单的管理工作；3.检查、督导危险废物现场鉴别、规范贮存、风险评估，建立危废贮存预警机制等。</t>
  </si>
  <si>
    <t>1.大专以上学历，相关专业中级以上职称或具有同等专业技术水平；2.相关工作经验5年以上，从事中层管理工作2年以上；3.年龄30-45</t>
  </si>
  <si>
    <t>孚迪斯石油化工（葫芦岛）有限公司</t>
  </si>
  <si>
    <t>负责公司自动化车间设备编程、维护和保养工作。</t>
  </si>
  <si>
    <t>熟练掌握自动化设备编程、维护及保养工作。</t>
  </si>
  <si>
    <t>梁冬</t>
  </si>
  <si>
    <t>0429-7890779</t>
  </si>
  <si>
    <t>14葫芦岛市</t>
  </si>
  <si>
    <t>葫芦岛渤海金泰实业有限责任公司</t>
  </si>
  <si>
    <t>1.建立图纸自审、会审制度，做好技术支持指导工作；2.负责工程项目方案设计、初步设计、技术标编制，工程项目施工图、加工图设计。</t>
  </si>
  <si>
    <t>1.负责工程项目备料清单的编制，设计与清单编制过程的质量、计划进度控制；2.负责编制产品制造工艺文件；负责确定合理的生产制作工艺流程；编制公司重大复杂工程项目的工艺方案；3.引进先进设计理念及设计方案，并编制完成相关试验及评定报告。</t>
  </si>
  <si>
    <t>l李忠新</t>
  </si>
  <si>
    <t>0429-3028077</t>
  </si>
  <si>
    <t>葫芦岛恒越铁合金有限公司</t>
  </si>
  <si>
    <t>13998922122</t>
  </si>
  <si>
    <t>葫芦岛宏兴制衣有限公司</t>
  </si>
  <si>
    <t>制定生产计划，与客户沟通接单，跟进订单，与各部门对接。</t>
  </si>
  <si>
    <t>熟悉纺织工艺；有良好的沟通协调能力。</t>
  </si>
  <si>
    <t>冯玉芙</t>
  </si>
  <si>
    <t>15642827708</t>
  </si>
  <si>
    <t>葫芦岛火力速旋汽配制造有限公司</t>
  </si>
  <si>
    <t>要求视力好，有强烈的责任心，年龄45岁以下为宜。</t>
  </si>
  <si>
    <t>王晓男</t>
  </si>
  <si>
    <t>15142831918</t>
  </si>
  <si>
    <t>葫芦岛九股河食品有限公司</t>
  </si>
  <si>
    <t>负责日常销售统计，订单开据，跟踪订单完成情况；负责日常销售出货，计划管理；日常客户资料建档、归类、维护管理等工作；销售数据分析与总结。</t>
  </si>
  <si>
    <t>市场营销相关专业，有经验者优先考虑。</t>
  </si>
  <si>
    <t>苏杨</t>
  </si>
  <si>
    <t>0429-5789009</t>
  </si>
  <si>
    <t>负责公司记账与复账，数据准确账目清晰；负责物料进出账务及成本核算；负责各项费用支付审核及费用分析；完成主管交办的其他工作。</t>
  </si>
  <si>
    <t>财务相关专业，具备扎实的专业知识，沟通能力强，有经验者优先考虑。</t>
  </si>
  <si>
    <t>协助上级做公司招聘、培训、工资、保险福利、绩效考核等人力资源建设；建立、维护人事档案，办理和更新劳动合同；完成主管交办的其他工作。</t>
  </si>
  <si>
    <t>人力资源管理及相关专业，有经验者优先考虑。</t>
  </si>
  <si>
    <t>葫芦岛凌河化工集团有限责任公司</t>
  </si>
  <si>
    <t>负责产品工艺及调备维护</t>
  </si>
  <si>
    <t>能熟练使用制图软件画图</t>
  </si>
  <si>
    <t>梁树凡</t>
  </si>
  <si>
    <t>负责成本核算</t>
  </si>
  <si>
    <t>能熟练使用办公软件</t>
  </si>
  <si>
    <t>负责销售开发工作</t>
  </si>
  <si>
    <t>具有良好的沟通和语言表达能力</t>
  </si>
  <si>
    <t>葫芦岛龙源采油配套设备有限公司</t>
  </si>
  <si>
    <t>1.负责机械设备及非标零部件的图纸设计、安装和试运行；2.有丰富的非标产品设计经验；3.制定机械设备的操作规程；4.机械制图能力强，理论和实践经验丰富。</t>
  </si>
  <si>
    <t>1.男性，30-50岁，大专以上学历；2.有10年以上工作经验；3.吃苦耐劳，工作认真细心、责任心强；具有良好的沟通能力和团队合作精神。</t>
  </si>
  <si>
    <t>谭鑫宇</t>
  </si>
  <si>
    <t>0429-3025557</t>
  </si>
  <si>
    <t>1.能严格按照工艺文件、图纸文件进行检验，正确填写产品质量记录卡等质量记录文件；2.按检验规程对成品进行检查，保证经手检验的出厂产品质量合格率要求；3.能按时完成产品或工艺所在环节所分配的检验任务；按检验规程对工序产品进行首检和监督抽检。</t>
  </si>
  <si>
    <t>1.男女不限，年龄20-45岁，中技以上学历，机械相关专业；一年以上工作经验；2.能看懂图纸，熟练使用计量、检验等工具；3.人品端正、性格开朗直率，责任心强，能承受较大工作压力，团队协作能力强。</t>
  </si>
  <si>
    <t>1.有2年以上机械制造行业组装、装配及维修工作经验；2.有识图能力，动手能力强；3.吃苦耐劳，有责任心，有团队协作精神，可接受出差。</t>
  </si>
  <si>
    <t>男性，25-50岁，中专以上学历。</t>
  </si>
  <si>
    <t>葫芦岛农函大玄宇食用菌野驯繁育有限公司</t>
  </si>
  <si>
    <t>市场调研、市场营销、开发市场、产品销售。</t>
  </si>
  <si>
    <t>要求专科以上学历、语言表达能力要强、具有良好的人际交往能力、热爱生活、性格阳光开朗。</t>
  </si>
  <si>
    <t>付亚娟</t>
  </si>
  <si>
    <t>13130972810</t>
  </si>
  <si>
    <t>葫芦岛千帆企业管理咨询有限公司</t>
  </si>
  <si>
    <t>负责360搜索推广本地区域的推广及市场拓展</t>
  </si>
  <si>
    <t>有入职培训，要求沟通能力强，善于表达交际，学习能力强。</t>
  </si>
  <si>
    <t>张秀兰</t>
  </si>
  <si>
    <t>18904024444</t>
  </si>
  <si>
    <t>负责公司小程序项目开发</t>
  </si>
  <si>
    <t>2年以上开发经验，可独立完成项目。</t>
  </si>
  <si>
    <t>负责公司账目制定，税务申报。</t>
  </si>
  <si>
    <t>负责公司定制项目开发，程序设计，有一定美工能力。</t>
  </si>
  <si>
    <t>负责公司办公室行政事物处理</t>
  </si>
  <si>
    <t>负责公司客户维护等相关工作</t>
  </si>
  <si>
    <t>葫芦岛叁沟矿业有限公司</t>
  </si>
  <si>
    <t>采矿副高级工程师</t>
  </si>
  <si>
    <t>具备副高级职称，有相关工作经验。</t>
  </si>
  <si>
    <t>韩佳桐</t>
  </si>
  <si>
    <t>葫芦岛市八家子经济开发区正源矿业有限公司</t>
  </si>
  <si>
    <t>负责指导并提升一线员工设备的操作技能，使操作熟练并提高生产效率；负责进行现场设备的管理、使用、基本维护等，保障设备的完好率。</t>
  </si>
  <si>
    <t>专业能力强，能够进行电气系统的分析、测试、调试和故障排除，确保设备和系统能够正常运行。</t>
  </si>
  <si>
    <t>王殿军</t>
  </si>
  <si>
    <t>葫芦岛市恒溢制衣有限公司</t>
  </si>
  <si>
    <t>1.负责参与公司产品的研发工作；2.负责公司产品的图片拍摄以及产品图片的整理工作。</t>
  </si>
  <si>
    <t>有一定的拍摄基础、对色彩敏感、有服装设计经验。</t>
  </si>
  <si>
    <t>陈尧</t>
  </si>
  <si>
    <t>13583738055</t>
  </si>
  <si>
    <t>负责公司产品的海外市场销售</t>
  </si>
  <si>
    <t>英语CET-6，有服装销售经验。</t>
  </si>
  <si>
    <t>葫芦岛市思科赛斯金属制品有限公司</t>
  </si>
  <si>
    <t>机床、设备维修。</t>
  </si>
  <si>
    <t>独立工作</t>
  </si>
  <si>
    <t>王彬</t>
  </si>
  <si>
    <t>13942927181</t>
  </si>
  <si>
    <t>机床、航车、设备维修。</t>
  </si>
  <si>
    <t>中频炉</t>
  </si>
  <si>
    <t>能上夜班</t>
  </si>
  <si>
    <t>三轴加工中心</t>
  </si>
  <si>
    <t>独立操作</t>
  </si>
  <si>
    <t>葫芦岛市载大瀛嘉化工有限公司</t>
  </si>
  <si>
    <t>车间巡检、数据记录、开关阀门等。</t>
  </si>
  <si>
    <t>年龄45周岁以下，有化工厂工作经验、化工专业优先。</t>
  </si>
  <si>
    <t>办公室</t>
  </si>
  <si>
    <t>13591957648</t>
  </si>
  <si>
    <t>葫芦岛斯达威体育用品有限公司</t>
  </si>
  <si>
    <t>纺织服装方面人才，有能力组织行业集群发展。</t>
  </si>
  <si>
    <t>有五年以上纺织方面工作经验</t>
  </si>
  <si>
    <t>柳菁</t>
  </si>
  <si>
    <t>葫芦岛宇龙矿冶有限公司</t>
  </si>
  <si>
    <t>冶炼钼铁</t>
  </si>
  <si>
    <t>专业熟练的冶炼技术</t>
  </si>
  <si>
    <t>李广欣</t>
  </si>
  <si>
    <t>葫芦岛中电电力设备有限公司</t>
  </si>
  <si>
    <t>电力变压器及箱式变电站的制作，有电工证或进网作业许可证，从事变压器线圈制作及箱式变电站高低压控制柜的装配与调试工作。</t>
  </si>
  <si>
    <t>身体健康，服从工作安排，努力学习，努力工作。</t>
  </si>
  <si>
    <t>孙少华</t>
  </si>
  <si>
    <t>17542928787</t>
  </si>
  <si>
    <t>葫芦岛众友饲料有限公司</t>
  </si>
  <si>
    <t>负责饲料销售、市场开发及维护。</t>
  </si>
  <si>
    <t>有上进心，敢于挑战，务实肯干、诚实守信。</t>
  </si>
  <si>
    <t>刘扬</t>
  </si>
  <si>
    <t>0429-2079966</t>
  </si>
  <si>
    <t>花王葫芦岛铸造材料有限公司</t>
  </si>
  <si>
    <t>生产工艺、流程及人员的综合性管理人才。</t>
  </si>
  <si>
    <t>语言：英语读写流畅；有专业的化学品知识；具有良好的沟通能力和执行能力。</t>
  </si>
  <si>
    <t>逯君</t>
  </si>
  <si>
    <t>0429-3226222</t>
  </si>
  <si>
    <t>吉特尔重工机械有限公司</t>
  </si>
  <si>
    <t>有经验即可</t>
  </si>
  <si>
    <t>孔鹭鹭</t>
  </si>
  <si>
    <t>0429-3089916</t>
  </si>
  <si>
    <t>建昌县金马供暧管理有限公司</t>
  </si>
  <si>
    <t>供暖系统自动化控制</t>
  </si>
  <si>
    <t>有相关工作经验者优先</t>
  </si>
  <si>
    <t>殷主任</t>
  </si>
  <si>
    <t>0429-7197096</t>
  </si>
  <si>
    <t>建昌县融成钙业有限公司</t>
  </si>
  <si>
    <t>采矿工程师</t>
  </si>
  <si>
    <t>刘宏伟</t>
  </si>
  <si>
    <t>建昌县晟邦矿业有限公司</t>
  </si>
  <si>
    <t>有能力推销企业产品</t>
  </si>
  <si>
    <t>李立林</t>
  </si>
  <si>
    <t>15133506888</t>
  </si>
  <si>
    <t>建昌县祥盛矿业有限责任公司</t>
  </si>
  <si>
    <t>能够按时推销产品</t>
  </si>
  <si>
    <t>孟春艳</t>
  </si>
  <si>
    <t>13933588883</t>
  </si>
  <si>
    <t>建昌县兴鹏矿业有限公司</t>
  </si>
  <si>
    <t>矿上一切事宜</t>
  </si>
  <si>
    <t>矿上一切事宜，管理专业技术人才。</t>
  </si>
  <si>
    <t>陈祥武</t>
  </si>
  <si>
    <t>15242998765</t>
  </si>
  <si>
    <t>建昌县永鑫矿业有限责任公司</t>
  </si>
  <si>
    <t>刘士骞</t>
  </si>
  <si>
    <t>凯森蒙集团有限公司</t>
  </si>
  <si>
    <t>生产现场工艺安排指导分析、改进。</t>
  </si>
  <si>
    <t>独立组织现场技术工作</t>
  </si>
  <si>
    <t>郑丽红</t>
  </si>
  <si>
    <t>18142919776</t>
  </si>
  <si>
    <t>制版</t>
  </si>
  <si>
    <t>独立制版打样</t>
  </si>
  <si>
    <t>组织团队制版打样</t>
  </si>
  <si>
    <t>领导团队并且自身具备制版打样能力</t>
  </si>
  <si>
    <t>辽宁方大工程设计有限公司</t>
  </si>
  <si>
    <t>适应短期印度项目现场技术支持与管理</t>
  </si>
  <si>
    <t>熟悉工程英语，具备超强听、说、写三方面能力；具备土建专业工程师及以上职称者优先考虑。</t>
  </si>
  <si>
    <t>王妍</t>
  </si>
  <si>
    <t>主持编写项目监理规划、审批项目监理实施细则，并负责管理项目监理机构的日常工作。</t>
  </si>
  <si>
    <t>累计具有5年及以上监理业务的从业经历，2年以上监理公司管理工作经验，担任过较大规模项目总监理工程师的工作经历。</t>
  </si>
  <si>
    <t>辽宁方得技术有限公司</t>
  </si>
  <si>
    <t>管理网销店铺；店铺优化。</t>
  </si>
  <si>
    <t>英语CET4及以上；会PS；英语书面交流无障碍；艺术类专业优先。</t>
  </si>
  <si>
    <t>巩兴永</t>
  </si>
  <si>
    <t>13050993030</t>
  </si>
  <si>
    <t>为系统提供技术支持与维护；修改BUG；优化系统；设计文档编号。</t>
  </si>
  <si>
    <t>掌握多种计算机语言；英语CET4及以上；良好沟通能力与团队协作能力。</t>
  </si>
  <si>
    <t>辽宁菲迪饲料科技有限责任公司</t>
  </si>
  <si>
    <t>负责厂区配电工作</t>
  </si>
  <si>
    <t>1.会电路、配电；2.会电焊；3.会机器维修。</t>
  </si>
  <si>
    <t>赵东燕</t>
  </si>
  <si>
    <t>19919945304</t>
  </si>
  <si>
    <t>辽宁海思科制药有限公司</t>
  </si>
  <si>
    <t>药品生产造作，本岗位设备保养等。</t>
  </si>
  <si>
    <t>药学相关专业，学习能力强，抗压能力强。</t>
  </si>
  <si>
    <t>0429-5693995</t>
  </si>
  <si>
    <t>原辅料、半成品、成品等检验。</t>
  </si>
  <si>
    <t>药品生产过程中监控、放行等。</t>
  </si>
  <si>
    <t>辽宁海洲药业有限公司</t>
  </si>
  <si>
    <t>药品车间进行药品生产操作</t>
  </si>
  <si>
    <t>有企业车间生产经验</t>
  </si>
  <si>
    <t>0429-5136288</t>
  </si>
  <si>
    <t>辽宁鸿瑞科技开发有限公司</t>
  </si>
  <si>
    <t>1.参与公司新产品开发，协助研发工程师完成设计图纸和相关设计文档的编制；2.负责样机制造过程的技术指导，参与样机的调试，做好样机制造、调试过程中问题记录与总结，提出新产品优化建议。</t>
  </si>
  <si>
    <t>1.统招本科及以上学历，机械设计相关专业，5年以上机械产品开发相关工作经验；2.熟练使用日常办公软件及CAD、solidworks等绘图设计软件；3.良好的学习能力、钻研精神，执行力强。</t>
  </si>
  <si>
    <t>韩维娜</t>
  </si>
  <si>
    <t>13238923635</t>
  </si>
  <si>
    <t>1.客户回访，满意度调查；2.受理客诉维修；3.设备重载指导验收工作；4.部门安排的其他日常工作；5.能接受出差，工作认真负责，要求机械、电气相关专业，专科以上学历。</t>
  </si>
  <si>
    <t>有设备调试、售后工作经验优先考虑。</t>
  </si>
  <si>
    <t>岗位职责：1.项目机械结构的设计研发，和电气工程师配合完成项目总体方案设计；2.负责产品论证、机械结构、机械部件的设计、材料选用；3.完成产品制作和外加工中与机械、结构件相关的技术支持工作。</t>
  </si>
  <si>
    <t>任职要求：1.机械设计及制造相关专业，本科及以上学历；2.有过机械设备设计研发及调试工作经验者优先；3.有较强的责任心，良好的团队协作能力，沟通能力，工作认真踏实。</t>
  </si>
  <si>
    <t>辽宁佳华新能源有限公司</t>
  </si>
  <si>
    <t>负责设备设计、BOM清单审核。</t>
  </si>
  <si>
    <t>熟练使用Eplan，CAD等软件。</t>
  </si>
  <si>
    <t>于鸿鹏</t>
  </si>
  <si>
    <t>18742247117</t>
  </si>
  <si>
    <t>负责设备设计，3D图纸绘制，BOM清单整理审核。</t>
  </si>
  <si>
    <t>熟练使用solidworks</t>
  </si>
  <si>
    <t>辽宁嘉信商品砼有限公司</t>
  </si>
  <si>
    <t>清搅拌机，扫院子，清理料仓，领导交代的其他工作。</t>
  </si>
  <si>
    <t>身体健康，听话照做。</t>
  </si>
  <si>
    <t>王莹莹</t>
  </si>
  <si>
    <t>15898296434</t>
  </si>
  <si>
    <t>辽宁菊花女食品有限公司</t>
  </si>
  <si>
    <t>1.负责公司文件的下发、公司书籍、电子文件、刊物资料的整理、收集、分类、编号、存档工作；2.负责公司各种证件管理（登记、年审、变更、注销等手续办理）及使用登记。</t>
  </si>
  <si>
    <t>1.专科以上学历；2.至少一年以上相关工作经验。</t>
  </si>
  <si>
    <t>王艳红</t>
  </si>
  <si>
    <t>0429-3260600</t>
  </si>
  <si>
    <t>辽宁兰得新材料科技发展有限公司</t>
  </si>
  <si>
    <t>1.负责企业安全方面的管理工作；2.安全生产相关的教育培训；3.现场安全管理；4.安全台账管理、记录；5.参与组织应急演练工作；6.其他临时性工作。</t>
  </si>
  <si>
    <t>具有化工企业相关安全管理经验，包括现场管理、内页处置、档案管理等。</t>
  </si>
  <si>
    <t>石云</t>
  </si>
  <si>
    <t>0429-3180013</t>
  </si>
  <si>
    <t>涉及重氮化、氯化、磺化、胺基化工艺的现场操作，根据中控室指令要求，做好现场生产设施设备的巡检，工艺管线的排查，确保生产稳定运行。</t>
  </si>
  <si>
    <t>1.年龄40岁以下男士；2.大专以上文凭，化工仪表工艺专业优先；3.有精细化工实操经验优先；按操作规程对工艺操作、设备操作、运行参数进行控制、记录；4.有氯化、磺化、重氮化、胺化装置操作经验，条件可放宽。</t>
  </si>
  <si>
    <t>远程操作、监控，关注仪表压力、温度的变化；根据产品质量调控生产参数；关注报警器是否报警。</t>
  </si>
  <si>
    <t>1.年龄40岁以下，男女不限；2.大专以上文凭，化工仪表、工艺专业优先；3.有化工厂DCS实际操作经验优先，认真学习熟知化工仪表知识；4.服从安排、踏实肯干、吃苦耐劳、能适应倒班；5.有氯化、磺化、重氮化、胺化等装置操作经验，条件可放宽。</t>
  </si>
  <si>
    <t>辽宁蓝海船舶工程有限公司</t>
  </si>
  <si>
    <t>具有任职能力，相关经验。</t>
  </si>
  <si>
    <t>具有任职能力相关经验</t>
  </si>
  <si>
    <t>0429-2860133</t>
  </si>
  <si>
    <t>辽宁省核工业地质二四二大队有限责任公司</t>
  </si>
  <si>
    <t>从事测绘相关工作</t>
  </si>
  <si>
    <t>长期从事野外工作，适宜男性。</t>
  </si>
  <si>
    <t>李傲</t>
  </si>
  <si>
    <t>0429-3911971</t>
  </si>
  <si>
    <t>从事勘察相关工作</t>
  </si>
  <si>
    <t>从事文字综合相关工作</t>
  </si>
  <si>
    <t>从事财务部工作</t>
  </si>
  <si>
    <t>辽宁省健康产业集团核工业总医院</t>
  </si>
  <si>
    <t>医生</t>
  </si>
  <si>
    <t>放射科技师</t>
  </si>
  <si>
    <t>掌握CT、核磁等仪器的操作。</t>
  </si>
  <si>
    <t>徐婧</t>
  </si>
  <si>
    <t>0429-5111403</t>
  </si>
  <si>
    <t>放射科医生</t>
  </si>
  <si>
    <t>掌握放射科基础病变的诊断</t>
  </si>
  <si>
    <t>辽宁世星药化有限公司</t>
  </si>
  <si>
    <t>要求：男，30岁以下，大专及以上学历，会计专业，有无工作经验皆可。</t>
  </si>
  <si>
    <t>工作态度积极，应变能力强。</t>
  </si>
  <si>
    <t>孙先生</t>
  </si>
  <si>
    <t>13470604484</t>
  </si>
  <si>
    <t>辽宁陶普唯农化工有限公司</t>
  </si>
  <si>
    <t>蔡丽薇</t>
  </si>
  <si>
    <t>15809891766</t>
  </si>
  <si>
    <t>辽宁先达农业科学有限公司</t>
  </si>
  <si>
    <t>从事环保之类的相关工作</t>
  </si>
  <si>
    <t>全日制本科及以上学历；环保、化工相关专业。</t>
  </si>
  <si>
    <t>高琳</t>
  </si>
  <si>
    <t>0429-2113111</t>
  </si>
  <si>
    <t>对车间样品进行检测</t>
  </si>
  <si>
    <t>全日制大专及以上学历；化工相关专业。</t>
  </si>
  <si>
    <t>车间操作仪器阀门</t>
  </si>
  <si>
    <t>25岁-45岁；男工人，高中及以上学历；女工人，全日制大专及以上学历。</t>
  </si>
  <si>
    <t>仪表监测</t>
  </si>
  <si>
    <t>全日制大专及以上学历；仪表相关专业。</t>
  </si>
  <si>
    <t>辽宁亚禾营养科技有限责任公司</t>
  </si>
  <si>
    <t>负责厂区内配电工作</t>
  </si>
  <si>
    <t>辽宁英华纺织服饰集团有限公司</t>
  </si>
  <si>
    <t>完善与推动公司绩效管理体系；负责人力资源六大模块的日常工作。</t>
  </si>
  <si>
    <t>人力资源相关管理经验5年以上</t>
  </si>
  <si>
    <t>杜昊霖</t>
  </si>
  <si>
    <t>侧重于企业各个财务部门的统筹以及企业职工内部的管理</t>
  </si>
  <si>
    <t>大型企事业单位3年以上统筹管理经验</t>
  </si>
  <si>
    <t>13898984392</t>
  </si>
  <si>
    <t>协助总经理完成公司发展战略和年度经营计划的制定，搭建企业文化体系等。</t>
  </si>
  <si>
    <t>大型企事业单位相关工作经验3年以上；沟通、协调能力强。</t>
  </si>
  <si>
    <t>施达（辽宁）肥料制造有限公司</t>
  </si>
  <si>
    <t>各区域兼职销售</t>
  </si>
  <si>
    <t>吃苦耐劳，踏实肯干，虚心学习。</t>
  </si>
  <si>
    <t>刘叶</t>
  </si>
  <si>
    <t>18525740176</t>
  </si>
  <si>
    <t>小元感知（葫芦岛）科技有限公司</t>
  </si>
  <si>
    <t>售前服务</t>
  </si>
  <si>
    <t>独立完成技术与管理工作</t>
  </si>
  <si>
    <t>贾凤亭</t>
  </si>
  <si>
    <t>兴城凤鸣科技有限公司</t>
  </si>
  <si>
    <t>1.根据图纸要求对仪器产品进行调试；2.严格控制产品质量，配合部门经理做好调试工作的工艺改进、流程改进。</t>
  </si>
  <si>
    <t>1.电气相关专业，能看懂电气原理图和接线图；2.有良好的团队协调性。</t>
  </si>
  <si>
    <t>李晓婷</t>
  </si>
  <si>
    <t>1.负责机械设备及非标零部件的图纸设计、安装和试运行；2.制定机械设备的操作规程；</t>
  </si>
  <si>
    <t>1.有丰富的非标产品设计经验；2.机械制图能力强，理论和实践经验丰富；3.吃苦耐劳，工作认真细心、责任心强；具有良好的沟通能力和团队合作精神。</t>
  </si>
  <si>
    <t>兴城禾丰饲料有限公司</t>
  </si>
  <si>
    <t>开发空白市场，维护新老客户，产品推广销售。</t>
  </si>
  <si>
    <t>有一定专业知识基础，擅长沟通。</t>
  </si>
  <si>
    <t>孙雪</t>
  </si>
  <si>
    <t>0429-5433285</t>
  </si>
  <si>
    <t>兴城红光锅炉有限责任公司</t>
  </si>
  <si>
    <t>从事风力发电塔筒相关技术工作</t>
  </si>
  <si>
    <t>有责任心、思维活跃。</t>
  </si>
  <si>
    <t>韩耀峰</t>
  </si>
  <si>
    <t>19904226986</t>
  </si>
  <si>
    <t>兴城市粉末冶金有限公司</t>
  </si>
  <si>
    <t>具有较强的社交能力，与国内汽车制造企业配套齿轮和粉末冶金零件，年销售指标完成2000-5000万元。</t>
  </si>
  <si>
    <t>与长春一汽解放公司有配套能力，能够拓展产品销售能力，完成销售收入2000万元以上。</t>
  </si>
  <si>
    <t>刘鹏飞</t>
  </si>
  <si>
    <t>13898992170</t>
  </si>
  <si>
    <t>负责公司的全面生产经营管理，总经理不在岗位时行使总经理的权利。</t>
  </si>
  <si>
    <t>懂得全面的企业管理，明白机械制造工艺流程，具备成本控制的能力，为公司的发展谋划方向。</t>
  </si>
  <si>
    <t>能够担任制造业的财务成本控制职务，熟悉工业制造流程，做好资金使用与规划，熟悉税法，能够胜任会计师的职务。</t>
  </si>
  <si>
    <t>工业企业任职5年以上，成本核算精通。</t>
  </si>
  <si>
    <t>负责齿轮设计工程师</t>
  </si>
  <si>
    <t>熟练掌握齿轮设计，生产工艺编制，热锻模具的设计等。</t>
  </si>
  <si>
    <t>兴城市恒泰针织制衣有限责任公司</t>
  </si>
  <si>
    <t>岗位要求明白公司的服装制版，工艺流程；制定生产计划；跟进车完成进度；与客户沟通接单，跟进订单回货，与各部门对接，录入系统等等。</t>
  </si>
  <si>
    <t>岗位要求明白公司的服装制版，工艺流程。</t>
  </si>
  <si>
    <t>冯玉伏</t>
  </si>
  <si>
    <t>兴城市弘扬服饰有限公司</t>
  </si>
  <si>
    <t>服装设计打版</t>
  </si>
  <si>
    <t>高闯</t>
  </si>
  <si>
    <t>15566776673</t>
  </si>
  <si>
    <t>兴城市辉煌制衣有限公司</t>
  </si>
  <si>
    <t>负责生产线各项工作的执行与安排</t>
  </si>
  <si>
    <t>完善落实部门各项管理制度标准流程确保生产运行正常</t>
  </si>
  <si>
    <t>李月</t>
  </si>
  <si>
    <t>0429-5436959</t>
  </si>
  <si>
    <t>兴城市九九电磁线有限公司</t>
  </si>
  <si>
    <t>拓展市场渠道，发掘新客户，提高产品销量。</t>
  </si>
  <si>
    <t>表达沟通能力强，维护客户关系，有1-3年销售经验。</t>
  </si>
  <si>
    <t>张奥</t>
  </si>
  <si>
    <t>0429-5626999</t>
  </si>
  <si>
    <t>兴城市九龙水泥有限公司</t>
  </si>
  <si>
    <t>快速准确地记录企业所发生的每一笔交易，合理记账。</t>
  </si>
  <si>
    <t>刘迎春</t>
  </si>
  <si>
    <t>兴城市凝聚矿业有限公司</t>
  </si>
  <si>
    <t>兴城市凝聚矿业有限公司成立于2006年1月，私营有限责任公司。注册资金2100万。坐落辽宁省西部山区（兴城市旧门满族乡草白村）。经营范围：铅矿，锌矿地下开采，销售铅精矿粉、锌精矿粉、铜精矿粉、硫精矿粉。</t>
  </si>
  <si>
    <t>要求具有一定的组织能力，对矿山采掘勘探设计具有一定水平，对岩石结构有一定的了解。</t>
  </si>
  <si>
    <t>王德利</t>
  </si>
  <si>
    <t>兴城市双兴供热有限公司</t>
  </si>
  <si>
    <t>配电项目的大修、改造、设计、调试，电气设备的维保。</t>
  </si>
  <si>
    <t>25-45岁，有电气工程师证，对仪表、PLC\DCS有了解。</t>
  </si>
  <si>
    <t>娄鹤文</t>
  </si>
  <si>
    <t>13354295932</t>
  </si>
  <si>
    <t>兴城市水泵制造有限公司</t>
  </si>
  <si>
    <t>车工就是为车床操作加工机器零件的工人，车工的工件位置是指使自己所使用的场地、机床、辅助设备工夹具的安装。工作位置安排的好坏，不但影响生产率的高低，而且对体力消耗也有很大关系。</t>
  </si>
  <si>
    <t>能够使用车床和排除故障，熟悉车床各加油孔，正确使用车床的附件以及工具、刀具和量具，熟悉构造和保养，熟悉图纸和工艺，并能按要求加工零件，正确组织自己的工件位置，懂得节约原材料和提高劳动生产率，保证产品的质量，降低成本，能查阅有关技术手册。</t>
  </si>
  <si>
    <t>王春梅</t>
  </si>
  <si>
    <t>13709893935</t>
  </si>
  <si>
    <t>积极开展各类销售活动，开拓、维护客户资源，完成公司的销售任务。</t>
  </si>
  <si>
    <t>具备对市场信息的快速反应能力，较强的分析、不耻下问、判断能力、谈判能力，人际关系能力，有良好的沟通技巧和说服能力。</t>
  </si>
  <si>
    <t>兴城市水务集团有限公司</t>
  </si>
  <si>
    <t>负责公司仪器设备的维修维护工作，指导机械设备的操作和日常维护等。</t>
  </si>
  <si>
    <t>具备较好的电气自动化专业知识水平；熟练机械设备、仪器的维修及改造技能技巧等要求。</t>
  </si>
  <si>
    <t>王爽</t>
  </si>
  <si>
    <t>17604299015</t>
  </si>
  <si>
    <t>负责公司审计工作，参与公司专项审计和突发事件的处理等工作。</t>
  </si>
  <si>
    <t>熟悉审计工作所涉及的相关法律、法规；熟悉审计工作流程，有良好的沟通能力。</t>
  </si>
  <si>
    <t>兴城市天宇体育用品有限公司</t>
  </si>
  <si>
    <t>机台工作人员，平机，四线，三线，双花针等。</t>
  </si>
  <si>
    <t>成手机台工，能够对机台动作足够熟悉。</t>
  </si>
  <si>
    <t>李强</t>
  </si>
  <si>
    <t>13130962666</t>
  </si>
  <si>
    <t>兴城市鑫爱泳装厂</t>
  </si>
  <si>
    <t>各类机台工人</t>
  </si>
  <si>
    <t>可以独立服装设计</t>
  </si>
  <si>
    <t>马猛</t>
  </si>
  <si>
    <t>13942981006</t>
  </si>
  <si>
    <t>兴城永成毛皮有限公司</t>
  </si>
  <si>
    <t>染整专业管理及技术岗位</t>
  </si>
  <si>
    <t>有相关行业实际操作经验者</t>
  </si>
  <si>
    <t>马丽洁</t>
  </si>
  <si>
    <t>0429-5712088</t>
  </si>
  <si>
    <t>保融盛维（沈阳）科技有限公司</t>
  </si>
  <si>
    <t>1.负责产品的硬件系统方案设计、器件选型；2.产品原理图设计、PCB设计、生产资料制作；3.产品硬件相关文档编写；4.样品硬件调试，功能实现；5.小批量样品支持、问题解决和推动产品实现量产。</t>
  </si>
  <si>
    <t>熟悉使用软硬件设计工具进行产品优化和实验方案的制定。对电子行业比较了解，从事相关工作3年以上。</t>
  </si>
  <si>
    <t>田秀丽</t>
  </si>
  <si>
    <t>18518692887</t>
  </si>
  <si>
    <t>15沈抚</t>
  </si>
  <si>
    <t>负责自动化项目阶段规划，协调资源满足项目节点；推进项目进度、供应商管理及协调；负责项目风险及财务指标管控；推动项目阶段性验收管理。</t>
  </si>
  <si>
    <t>非标自动化设备制作或项目管理工作经验5年以上，对电子生产设备的自动化产线升级改造了解。</t>
  </si>
  <si>
    <t>负责组织、建立、维持和完善质量管理体系；负责产品从项目立项、项目开发到转产的质量策划和管控，定期输出产品质量数据分析报告；负责对研发、生产、售后等产品全生命周期的质量问题进行收集、整理和跟踪解决，并定期输出产品的质量数据报告。</t>
  </si>
  <si>
    <t>具有5年上质量体系管理的工作经验，质量体系建立经验优先；较强的学习能力和沟通能力，善于团队合作。</t>
  </si>
  <si>
    <t>抚顺奥锦奇食品制造有限公司</t>
  </si>
  <si>
    <t>按食品厂客户和市场需求，研发新产品。</t>
  </si>
  <si>
    <t>有一年以上工作经验，年龄40岁以下。</t>
  </si>
  <si>
    <t>徐春辉</t>
  </si>
  <si>
    <t>13840423975</t>
  </si>
  <si>
    <t>抚顺电瓷制造有限公司</t>
  </si>
  <si>
    <t>1.机械自动化专业或者工科类相关专业毕业。身体健康；2.两年以上管理经验，规模以上企业管理经验优先。</t>
  </si>
  <si>
    <t>1.责任意识强，有一定的沟通表达能力，组织协调能力强，能够带领团队整体提升或进步；2.创新意识强，勇于接受挑战性的工作；3.办公自动化软件使用能力强。</t>
  </si>
  <si>
    <t>周岩</t>
  </si>
  <si>
    <t>054-58245151</t>
  </si>
  <si>
    <t>1.具有高电压，电气，机械，自动化等相关专业毕业。2.规模企业技术研发工作经验3.参与公司产品技术研发；高压避雷器技术研发及生产产品的工艺改进。4.参与公司产品的试验、安装、验证、调试的工程。五、进行图纸及设计方案的改进及管理。</t>
  </si>
  <si>
    <t>1.办公自动化软件熟练使用及能够熟练使用AutoCAD等绘图软件。2.团队意识强，勇于接受富性的工作。3.勇于创新，有勇于克服困难的精神，抗压力强。</t>
  </si>
  <si>
    <t>1.全日制本科以上学历2.专业不限、身体健康，三年以上输变电相关行业销售经验，适应长期出差。3.负责区域市场内的客户关系的维护，管理，了解客户需求，及时处理投诉、建议，以提高客户的满意度，建立长期、良好、固定的客户关系。</t>
  </si>
  <si>
    <t>1.有较强的办公自动化软件使用能力。2.形象好、气质佳、有进取心和团队精神，在营销方面有独到见解，善于带领团管理团队，共同进步。3.善于沟通、具备较强的表达能力，协调能力，做事认真，负责，可以独立分析问题和解决问题。待遇优厚，具体面议。</t>
  </si>
  <si>
    <t>抚顺鼎森精密制造有限公司</t>
  </si>
  <si>
    <t>负责加工中心，数控车床设备操作及调试工作。</t>
  </si>
  <si>
    <t>熟练掌握加工中心的操作系统</t>
  </si>
  <si>
    <t>李丽</t>
  </si>
  <si>
    <t>024-54091133</t>
  </si>
  <si>
    <t>抚顺抚运安仪救生装备有限公司</t>
  </si>
  <si>
    <t>根据甲方要求独立完成招标产品功能描述及方案的编写，PLC软件编程。</t>
  </si>
  <si>
    <t>根据甲方要求独立完成招标产品功能描述及方案的编写；负责西门子PLC相关软件编程；负责设计控制柜及配电柜电路图，指导电工配线；负责整体设备调试及相关售后。</t>
  </si>
  <si>
    <t>翁岩</t>
  </si>
  <si>
    <t>024-53858021</t>
  </si>
  <si>
    <t>根据客户需要设计开发产品，制作项目方案。</t>
  </si>
  <si>
    <t>具有一年以上现场工作经历，机械设计及相关专业，容器和钢结构设计优先；掌握机械设计相关知识与技能，熟练运用AutoCAD等软件进行零部件设计；掌握制订工艺过程的知识与技能，熟悉常用材料的性能及选用。</t>
  </si>
  <si>
    <t>抚顺高科电瓷电气制造有限公司</t>
  </si>
  <si>
    <t>熟悉电路、机械设备知识。</t>
  </si>
  <si>
    <t>蔡丽珊</t>
  </si>
  <si>
    <t>024-58302812</t>
  </si>
  <si>
    <t>抚顺高岳开关有限公司</t>
  </si>
  <si>
    <t>55岁以下，有火焊功底或有数控小蜜蜂下料经验者优先；学习能力强，无经验者，公司可培训。</t>
  </si>
  <si>
    <t>马晓南</t>
  </si>
  <si>
    <t>15941342729</t>
  </si>
  <si>
    <t>55岁以下具备电工技能，有电工证，动手能力强，会看图纸，有机械加工行业工作经历者优先考虑。</t>
  </si>
  <si>
    <t>55岁以下，全日制机械类专科以上学历，熟练掌握CAD制图，SOLIDWORK实体软件，办公软件，熟练掌握机械相关知识，熟悉隔离开关产品结构及性能。</t>
  </si>
  <si>
    <t>抚顺恒通钢管有限公司</t>
  </si>
  <si>
    <t>焊工、钳工、电工。</t>
  </si>
  <si>
    <t>王宜文</t>
  </si>
  <si>
    <t>024-54161777</t>
  </si>
  <si>
    <t>抚顺化工机械设备制造有限公司</t>
  </si>
  <si>
    <t>本公司主要生产经营换热器压力容器，现招聘工艺设计方面技术员等若干。通过制图软件设计制图绘制图纸等。要求化工机械类相关专业，大专以上学历，熟悉CAD设计软件，接受应届毕业生，有相关工作经验者优先。</t>
  </si>
  <si>
    <t>要求化工机械类相关专业，大专以上学历，熟悉CAD等制图软件。</t>
  </si>
  <si>
    <t>024-56615002</t>
  </si>
  <si>
    <t>抚顺环美环保科技有限公司</t>
  </si>
  <si>
    <t>会看图纸，根据图纸制作工艺。</t>
  </si>
  <si>
    <t>工作认真，有责任心，身体健康。服从指挥。</t>
  </si>
  <si>
    <t>唐珊珊</t>
  </si>
  <si>
    <t>抚顺嘉和气体有限公司</t>
  </si>
  <si>
    <t>配置多元混合气</t>
  </si>
  <si>
    <t>庄树铭</t>
  </si>
  <si>
    <t>15641311518</t>
  </si>
  <si>
    <t>抚顺洁能科技有限公司</t>
  </si>
  <si>
    <t>熟练掌握CAD/CAXA等制图软件和Offices等办公软件，产品制造工艺的编制、发放；模具的设计和数控加工程序的编制；解决产品加工过程的质量问题；对产品和加工工艺进行优化。</t>
  </si>
  <si>
    <t>材料，材料成型，热处理，模具设计，机电一体化，机械设计等相关专业，有两年以上工作及岗位经验优先。</t>
  </si>
  <si>
    <t>赵晓萍</t>
  </si>
  <si>
    <t>024-56615526</t>
  </si>
  <si>
    <t>抚顺领航特殊钢有限公司</t>
  </si>
  <si>
    <t>熟悉黑色金属冷加工工艺及生产流程</t>
  </si>
  <si>
    <t>有五年以上金属制造业相关的工作经验</t>
  </si>
  <si>
    <t>李聪</t>
  </si>
  <si>
    <t>15142373646</t>
  </si>
  <si>
    <t>抚顺煤矿电机制造有限责任公司</t>
  </si>
  <si>
    <t>产品研发和设计等</t>
  </si>
  <si>
    <t>徐佳</t>
  </si>
  <si>
    <t>024-56616260</t>
  </si>
  <si>
    <t>抚顺欧柏丽实业股份有限公司</t>
  </si>
  <si>
    <t>按照生产需求完成班组长下达的工作要求</t>
  </si>
  <si>
    <t>张晨</t>
  </si>
  <si>
    <t>13941379527</t>
  </si>
  <si>
    <t>抚顺亲亲食品工业发展有限公司</t>
  </si>
  <si>
    <t>1.负责检查、安排果冻、包装、塑杯品管员的工作，并对品管员三检制度执行进行考核；2.监督核查品管员的各项记录，确保其真实完整，月底做好记录的归档工作；</t>
  </si>
  <si>
    <t>大专及以上学历，一至三年同岗位工作经验</t>
  </si>
  <si>
    <t>郭琳</t>
  </si>
  <si>
    <t>024-53853111</t>
  </si>
  <si>
    <t>抚顺荣信机械有限公司</t>
  </si>
  <si>
    <t>气保焊工，焊接台板，结构件等，有焊工证优先。</t>
  </si>
  <si>
    <t>要求成手，有焊工证。</t>
  </si>
  <si>
    <t>祁雁萍</t>
  </si>
  <si>
    <t>15842309011</t>
  </si>
  <si>
    <t>高低压电工</t>
  </si>
  <si>
    <t>会看电路电气图纸，有经验者优先录用。</t>
  </si>
  <si>
    <t>抚顺三方机械制造有限公司</t>
  </si>
  <si>
    <t>1.制定产品工艺。设计产品工装。负责新产品试制。2.编制工艺规程和编写工艺文件及管理。3.新技术开发和技术改进。具体指导、处理、协调解决车间生产中出现的技术问题，为车间各项工作提供技术支持。</t>
  </si>
  <si>
    <t>1.大专以上学历，理工科机械类或材料成型相关专业，应届生或具有相关工作经验。2.熟悉机械制图，会使用CAD、solidworks作图。3.具有较好的沟通协调能力。</t>
  </si>
  <si>
    <t>山凤英</t>
  </si>
  <si>
    <t>13942322755</t>
  </si>
  <si>
    <t>抚顺天宇滤材有限公司</t>
  </si>
  <si>
    <t>销售公司产品，完成公司销售计划。</t>
  </si>
  <si>
    <t>性格开朗、健谈，能适应长期出差，学习能力强。</t>
  </si>
  <si>
    <t>024-56608600</t>
  </si>
  <si>
    <t>负责现场的工况调研、尺寸测量、排放检测及相关技术支持和服务等工作。</t>
  </si>
  <si>
    <t>能够适应短期出差</t>
  </si>
  <si>
    <t>抚顺正工矿业科技发展有限公司</t>
  </si>
  <si>
    <t>有3年工作经验</t>
  </si>
  <si>
    <t>王仁龙</t>
  </si>
  <si>
    <t>恒安（抚顺）生活用品有限公司</t>
  </si>
  <si>
    <t>组织有关电气的疑难问题、典型故障、事故的分析讨论总结，制定电气系统的点检表，制定电气系统点检作业指导书。电气系统设备台帐的建立、更新。</t>
  </si>
  <si>
    <t>具有3年以上，从事生产技术实施和设备管理的经验。</t>
  </si>
  <si>
    <t>邹莹</t>
  </si>
  <si>
    <t>024-53856866</t>
  </si>
  <si>
    <t>朗新（辽宁）高新科技材料有限公司</t>
  </si>
  <si>
    <t>负责厂区车间模具维修</t>
  </si>
  <si>
    <t>王晓琳</t>
  </si>
  <si>
    <t>13940023462</t>
  </si>
  <si>
    <t>辽宁八戒财云网络科技有限公司</t>
  </si>
  <si>
    <t>跟据客户的需求向客户进行介绍合适的产品进行销售</t>
  </si>
  <si>
    <t>专科以上学历，应往届毕业生。热爱销售行业，有进取精神。</t>
  </si>
  <si>
    <t>刘娜娜</t>
  </si>
  <si>
    <t>辽宁财智技术信息服务有限公司</t>
  </si>
  <si>
    <t>熟悉各类财务软件、会全盘账、能独立报税。</t>
  </si>
  <si>
    <t>财会相关专业毕业，熟悉各类财务软件，会全盘账、能独立报税，有自助判断能力，具有生产制造业财务相关工作经验，为人认真负责，具备财务管理相关工作经验，具备初级、中级会计职称。</t>
  </si>
  <si>
    <t>王昳慧敏</t>
  </si>
  <si>
    <t>18641311328</t>
  </si>
  <si>
    <t>辽宁创德机械设备有限公司</t>
  </si>
  <si>
    <t>国际站运营，发布产品，p4p，参加平台活动，社媒更新。</t>
  </si>
  <si>
    <t>英语四级以上熟悉阿里国际站运营规则</t>
  </si>
  <si>
    <t>荣志丹</t>
  </si>
  <si>
    <t>15898358955</t>
  </si>
  <si>
    <t>建站，产品上下架，竞品分析，优化排名，seo，sem</t>
  </si>
  <si>
    <t>熟悉建站竞价规则seosem</t>
  </si>
  <si>
    <t>根据品牌内容，对产品分类整理，制作平台的营销计划，挖掘产品卖点，写出产品推广文案，编写视频脚本。</t>
  </si>
  <si>
    <t>文案提炼整合能力</t>
  </si>
  <si>
    <t>通过海外平台寻找优质客户，处理网站询盘，翻译产品资料，对接海外客户，做研发部与客户之间的沟通桥梁，客户关系维系。</t>
  </si>
  <si>
    <t>英语四级以上，外贸经验优先。</t>
  </si>
  <si>
    <t>根据客户需求采购非标产品，开发优质供应商，编写产品说明书，供应链管理。</t>
  </si>
  <si>
    <t>供应链管理能力，寻源采购能力。</t>
  </si>
  <si>
    <t>处理销售机会，根据客户需求不断完善产品方案，提供售前技术支持。</t>
  </si>
  <si>
    <t>（三维制图solidworks熟练使用）</t>
  </si>
  <si>
    <t>辽宁创元机床有限公司</t>
  </si>
  <si>
    <t>马雅洁</t>
  </si>
  <si>
    <t>024-24733408</t>
  </si>
  <si>
    <t>辽宁当先清真食品有限公司</t>
  </si>
  <si>
    <t>服从人力资源经理的领导，严格执行当先的各项规章制度，保证当先行政后勤保障工作有效开展。</t>
  </si>
  <si>
    <t>1.专科及以上学历，应往届毕业生均可，管理类相关专业；2.能够熟练操作办公软件，了解PS软件；3.人际交往能力较好，沟通能力强，形象气质佳；4.具备良好的沟通协调能力、学习能力；5.持有C1驾驶证，可以熟练驾驶车辆。</t>
  </si>
  <si>
    <t>祝凯楠</t>
  </si>
  <si>
    <t>15601300719</t>
  </si>
  <si>
    <t>辽宁道纪天力电力工程有限公司</t>
  </si>
  <si>
    <t>负责公司各个工程施工的技术、质量、进度等具体事务，对本工程的具体事务负责。根据本工程施工现场情况合理规划布局现场平面图，安排、实施、创建文明工地。要求布局合理、经济。</t>
  </si>
  <si>
    <t>熟悉220KV及以下输变电项目、风电项目、光伏项目的工艺流程，熟练掌握土建、电气安装、调试工艺标准及要求，熟悉新能源电站并网手续办理流。</t>
  </si>
  <si>
    <t>024-31265111</t>
  </si>
  <si>
    <t>熟悉施工图纸、编制施工组织设计方案和施工安全技术措施，建立统一规格的“八牌一图”。会同项目部相关人员精选强有力的施工队伍，编制工程进度计划及人力、物力计划和机具、用具、设备计划。</t>
  </si>
  <si>
    <t>熟悉220KV及以下输变电项目的工艺流程，熟练掌握土建、电气安装、调试工艺标准及要求，熟悉新能源电站并网手续办理流程。</t>
  </si>
  <si>
    <t>辽宁格瑞自动化设备有限公司</t>
  </si>
  <si>
    <t>1.电气控制原理图的设计；2.控制器件选型；3.电柜及现场电气设计；4.PLC编程；5.电柜制作及现场安装指导；6.控制系统调试；7.能够独立无差错按期完成产线类合同额500W以下的项目。</t>
  </si>
  <si>
    <t>自动化专业</t>
  </si>
  <si>
    <t>张若曦</t>
  </si>
  <si>
    <t>024-58067728</t>
  </si>
  <si>
    <t>辽宁瀚海工业机电设备有限公司</t>
  </si>
  <si>
    <t>三轴、四轴、五轴机床操作经验，能看懂图纸及三维软件。</t>
  </si>
  <si>
    <t>能看懂图纸及三维软件，操作过飞机零件优先。</t>
  </si>
  <si>
    <t>陈女士</t>
  </si>
  <si>
    <t>13009250746</t>
  </si>
  <si>
    <t>熟练使用G代码循环指令加工零件，主要以散件、小批量为主、尺寸公差+0.02，操作系统为广州数控980TDi，能看懂图纸。</t>
  </si>
  <si>
    <t>要求会独立编程，能看懂图纸，熟练使用G代码循环指令加工零件。</t>
  </si>
  <si>
    <t>会氩弧焊、手工焊和气保焊。</t>
  </si>
  <si>
    <t>独立完成氩弧焊、手工焊和气保焊。</t>
  </si>
  <si>
    <t>了解各个工种及设备的加工能力，例如（焊接、车床、铣床）等。</t>
  </si>
  <si>
    <t>能熟练操作CAXA、CATIA、UG的软件。</t>
  </si>
  <si>
    <t>了解各种机床加工性能及操作系统，熟练操作UG编程软件，三轴、四轴、五轴程序编写。</t>
  </si>
  <si>
    <t>有3—5年航空航天零件加工经验，能够独立完成零件的工艺编制及程序编写。</t>
  </si>
  <si>
    <t>熟练应用三维和二维制图软件</t>
  </si>
  <si>
    <t>独立完成气动及液压原理图设计及配置，具备新产品研发能力。</t>
  </si>
  <si>
    <t>五年以上机械设计工作经验，熟练应用三维和二维制图软件。</t>
  </si>
  <si>
    <t>能够独立完成机械，电气自动化设计及配置，具备新产品研发能力，能对公司发展起到建言献策。</t>
  </si>
  <si>
    <t>辽宁宏达环保科技有限公司</t>
  </si>
  <si>
    <t>1.熟练使用CAD软件，配合暖通工程师进行一、二级热力网管线及换热站设计；2.相关施工配合；3.配合暖通工程师进行供暖系统和节能改造的方案设计及技术指导工作。</t>
  </si>
  <si>
    <t>1.专科以上学历；2.能适应长期出差；3.有良好的敬业、进取精神和工作协调能力及合作意识；4.可接受应届毕业生，有供热公司，外网，换热站工作经验者优先考虑。</t>
  </si>
  <si>
    <t>赵艳丽</t>
  </si>
  <si>
    <t>13889295986</t>
  </si>
  <si>
    <t>1.负责市政热力管线设计及小区配套热力一二级网、换热站工程设计；2.相关施工配合3.供暖系统和节能改造的方案设计及技术指导工作。</t>
  </si>
  <si>
    <t>1.本科以上学历2.五年以上城市集中供热管网（一、二次管网，小区配套热力管网，换热站）节能改造工作经验；3.对集中供热专业有较强的理论基础和丰富的实践管理经验；4.有良好的敬业、进取精神和工作协调能力并有较强的合作意识。</t>
  </si>
  <si>
    <t>辽宁菁星合金材料有限公司</t>
  </si>
  <si>
    <t>负责企业日常采购、委外加工及文件整理工作，能与供应商有效沟通，协助处理部门其他日常事务。年龄25-35岁，专科以上学历，会看图纸对机械设备有一定了解，从事过生产企业采购工作优先。</t>
  </si>
  <si>
    <t>年龄25-35岁，专科以上学历，会看图纸对机械设备有一定了解，从事过生产企业采购工作优先。</t>
  </si>
  <si>
    <t>徐天行</t>
  </si>
  <si>
    <t>18640094533</t>
  </si>
  <si>
    <t>了解企业产品，能够与客户进行有效沟通，维持客户，要求有一定销售经验。</t>
  </si>
  <si>
    <t>冶金、材料工程等相关专业优先考虑。晋升空间大，作为储备干部培养。</t>
  </si>
  <si>
    <t>负责产品生产工艺的试验和研究工作，为产品提供技术支撑；负责技术文件的编制整理；协助处理部门其他日常事务。</t>
  </si>
  <si>
    <t>要求全日制本科及以上学历，冶金、材料工程等相关专业。有晋升空间，作为储备干部培养。</t>
  </si>
  <si>
    <t>辽宁辽拓大益农业机械有限公司</t>
  </si>
  <si>
    <t>产品设计与研发</t>
  </si>
  <si>
    <t>熟练三维制图，熟悉农机产品优先。</t>
  </si>
  <si>
    <t>丁宁</t>
  </si>
  <si>
    <t>辽宁辽重机械制造有限公司</t>
  </si>
  <si>
    <t>1.设备电路、气路的设计与布局。2.电气原件的安装与调试3.自动化设备电路、气路的安装。</t>
  </si>
  <si>
    <t>能根据图纸的设计的要求，熟练使用电工工具，进行设备电气电路的接线、安装。</t>
  </si>
  <si>
    <t>刘剑</t>
  </si>
  <si>
    <t>024-54319909</t>
  </si>
  <si>
    <t>机械相关专业，本科及以上学历；性格随和开朗，沟通能力强。</t>
  </si>
  <si>
    <t>辽宁美托科技股份有限公司</t>
  </si>
  <si>
    <t>1.跟进项目的技术方案、设计图纸和工装；2.通计算机辅助设计；3.熟悉cad、slidworks或其他三维软件设计；4.熟悉机械原理，机械基础知识扎实；5.工作认真负责，严谨细致，有良好的创新精神和团队精神。</t>
  </si>
  <si>
    <t>1.机械、电气、控制相关专业，本科及以上学历；2.有自动化系统相关工作经验者优先；3.性格随和开朗、沟通能力强。</t>
  </si>
  <si>
    <t>赵爽</t>
  </si>
  <si>
    <t>024-56598072</t>
  </si>
  <si>
    <t>辽宁美亚制药有限公司</t>
  </si>
  <si>
    <t>1.对生产过程GMP执行及工艺质量监控点、操作过程GMP符合性情况进行日常监察，对监察问题的反馈，整改结果的跟踪；2.车间变更审核、偏差调查等；3.车间消毒、清洁操作的监管和清洁效果的确认；4.产品批生产记录的审核与保管；5.车间质量文件的审核。</t>
  </si>
  <si>
    <t>1.大专及以上学历；2.具备一定指导生产管理工作的能力和一定的验证能力；3.熟悉GMP管理；4.具备一定调查、分析和处理质量异常的能力；5.有较强语言表达能力和写作能力，具备组织协调能力、沟通能力和计算机运用能力。</t>
  </si>
  <si>
    <t>024-56607988</t>
  </si>
  <si>
    <t>化验室相关理化分析，包括标定试剂、试液等，检测水分，灰值，干燥失重等。仪器分析，包括气相，液相色谱。有相关经验优先。</t>
  </si>
  <si>
    <t>专科以上学历，化学或医药类相关专业毕业，会使用天平、滴定管、移液管等化验器具。</t>
  </si>
  <si>
    <t>辽宁省华顺热力集团抚顺高湾供热有限公司</t>
  </si>
  <si>
    <t>公司门卫</t>
  </si>
  <si>
    <t>身体健康，退伍兵优先考虑。</t>
  </si>
  <si>
    <t>滕越</t>
  </si>
  <si>
    <t>024-56113996</t>
  </si>
  <si>
    <t>辽宁省沈抚新区中燃城市燃气发展有限公司</t>
  </si>
  <si>
    <t>辽宁省翼天浓食品机械设备制造有限公司</t>
  </si>
  <si>
    <t>公司经营啤酒酿造行业，对精酿啤酒设备有兴趣和了解的人才，欢迎您的加入。</t>
  </si>
  <si>
    <t>良好的沟通能力，能出差。</t>
  </si>
  <si>
    <t>潘峥</t>
  </si>
  <si>
    <t>13470528088</t>
  </si>
  <si>
    <t>辽宁圣莱特石化设备有限公司</t>
  </si>
  <si>
    <t>电焊</t>
  </si>
  <si>
    <t>有2年及以上经验</t>
  </si>
  <si>
    <t>景珺轶</t>
  </si>
  <si>
    <t>024-56805087</t>
  </si>
  <si>
    <t>辽宁拓邦鸿基半导体材料有限公司</t>
  </si>
  <si>
    <t>对公司内部信息系统及设施的日常检查、监控、运维分析；负责公司邮箱系统、网络安全、ERP、MES等系统的建设及日常管理工作；负责应用服务器的资源调配和系统安全、数据备份；负责公司网络、保密安全等工作。</t>
  </si>
  <si>
    <t>本科及以上学历，35岁以下，三年以上相关工作经验。</t>
  </si>
  <si>
    <t>徐焕</t>
  </si>
  <si>
    <t>解决生产遇到的工艺问题；现场处理客户提出的技术问题。</t>
  </si>
  <si>
    <t>材料学、电子类相关专业，本科及以上学历，有无经验均可；有办公软件、制图软件经验。</t>
  </si>
  <si>
    <t>参与产品生产工艺改进；工装夹具及机械设备结构设计、非标件选型、绘制装配及零部件图纸；进行设备及工装夹具的安装调试。</t>
  </si>
  <si>
    <t>全日制本科以上学历，有非标设备经验；熟悉西门子等主流PLC程序编写，通讯协议、画面制作及运动控制，能独立完成工作；具有团队精神，积极向上。</t>
  </si>
  <si>
    <t>参与产品生产工艺改进；工装夹具及机械设备结构设计、非标件选型、绘制装配及零部件图纸；进行设备及工装夹具的安装调试；</t>
  </si>
  <si>
    <t>从事两年及以上机械设计（非标设备设计更佳）相关工作经验。</t>
  </si>
  <si>
    <t>辽宁新舍味思餐饮服务有限公司</t>
  </si>
  <si>
    <t>公司运营及管理</t>
  </si>
  <si>
    <t>13591445577</t>
  </si>
  <si>
    <t>行政部门管理</t>
  </si>
  <si>
    <t>熟知劳动法</t>
  </si>
  <si>
    <t>会计工作</t>
  </si>
  <si>
    <t>3年以上会计工作经验</t>
  </si>
  <si>
    <t>辽宁新坐标科技有限公司</t>
  </si>
  <si>
    <t>1.负责根据产品需求完成系统分析、开发工作；2.负责功能开发、测试、优化；3.负责编写相关技术文档及领导安排的其他工作。</t>
  </si>
  <si>
    <t>1.精通java，扎实的JavaJVM知识；2.熟悉vue、node.js；3.熟悉缓存技术；4.熟悉应用rabbitmq、kafka等消息中间件；5.熟悉oracle、mysql等主流数据；6.有2年以上Java开发经验。</t>
  </si>
  <si>
    <t>王楷文</t>
  </si>
  <si>
    <t>辽宁印之印包装有限公司</t>
  </si>
  <si>
    <t>开拓市场</t>
  </si>
  <si>
    <t>那旭佳</t>
  </si>
  <si>
    <t>15541931665</t>
  </si>
  <si>
    <t>辽宁中科智慧网络有限公司</t>
  </si>
  <si>
    <t>1.负责所编程序的自测试工作，参加系统集成和安装。编写用户操作使用说明书；2.开拓新市场，增加新客户；3.完成公司交给的其他任务；4.经常了解用户的意见和需求，不断完善软件功能，达到用户满意；5、公司开发项目和数据要严格保密。</t>
  </si>
  <si>
    <t>1.Java基础扎实，具有扎实的编程基础和良好的编程习惯以及代码规范；2.了解Linux操作系统的常用基本命令；3.熟悉使用MySql数据库，并掌握编写SQL语句。</t>
  </si>
  <si>
    <t>何维权</t>
  </si>
  <si>
    <t>辽宁中天理化分析检测有限公司</t>
  </si>
  <si>
    <t>本科以上学历，食品化工检验专业。</t>
  </si>
  <si>
    <t>工作认真负责</t>
  </si>
  <si>
    <t>魏维</t>
  </si>
  <si>
    <t>024-56609369</t>
  </si>
  <si>
    <t>辽宁重型电机制造有限公司</t>
  </si>
  <si>
    <t>从事普通数显车床实际操作3年以上，熟悉各种材质加工特性；熟练操作车床机械设备，能看懂图纸并加工到工艺要求的零件。</t>
  </si>
  <si>
    <t>赵微</t>
  </si>
  <si>
    <t>13842388928</t>
  </si>
  <si>
    <t>喷漆</t>
  </si>
  <si>
    <t>熟练掌握电机等要机械装配技能，较好识图能力。从事过电机装配的优先。</t>
  </si>
  <si>
    <t>能熟练操作63、65车床，较好识图能力。工作年限3年以。</t>
  </si>
  <si>
    <t>南洋电气辽宁有限公司</t>
  </si>
  <si>
    <t>从事高低压配电柜壳体设计工作5年以上</t>
  </si>
  <si>
    <t>木材科学与技术</t>
  </si>
  <si>
    <t>高源</t>
  </si>
  <si>
    <t>13841344339</t>
  </si>
  <si>
    <t>申江万国辽宁数据信息有限公司</t>
  </si>
  <si>
    <t>1.负责公司的全面财务会计工作；2.负责制定并完成公司的财务会计制度、规定和办法；3.分析检查公司财务收支和预算的执行情况；4.公司相关财务方面的工作事宜等</t>
  </si>
  <si>
    <t>1.本科以上相关专业学位，有会计证，中级以上专业技术职称证书，具有注册会计师执业资格证优先；2.五年以上会计工作经验，至少主管过一个单位或单位内一个重要方面的财务会计工作三年以上；3.有较强组织协调能力，风险意识强，善于管理。</t>
  </si>
  <si>
    <t>沈阳鼎鑫钢管有限公司</t>
  </si>
  <si>
    <t>在销售主管的带领下完成销售任务</t>
  </si>
  <si>
    <t>积极向上，吃苦耐劳。</t>
  </si>
  <si>
    <t>024-58294805</t>
  </si>
  <si>
    <t>沈阳航发泵业制造有限公司</t>
  </si>
  <si>
    <t>机加专业者优先</t>
  </si>
  <si>
    <t>机加件检查</t>
  </si>
  <si>
    <t>孙建平</t>
  </si>
  <si>
    <t>15840060318</t>
  </si>
  <si>
    <t>独立编程</t>
  </si>
  <si>
    <t>有泵类工作经验者优先</t>
  </si>
  <si>
    <t>泵类产品的设计与工艺</t>
  </si>
  <si>
    <t>熟悉泵类产品的设计工艺与新产品的研制与开发工作</t>
  </si>
  <si>
    <t>沈阳航科智能系统有限公司</t>
  </si>
  <si>
    <t>1.根据产品设计文档和交互设计完成前端页面和相关设计；2.持续的优化前端视觉和交互体验，并保证浏览器兼容性和执行效率；3.参与系统交互设计，紧跟市场主流解决方案；4.根据既定设计风格，设计制作一些功能性页面；5.负责软件项目的交付实施等工作。</t>
  </si>
  <si>
    <t>1.熟悉流行前端设计，能补充和改进交互设计中暴露的缺陷；2.精通vue，html5、bootstrap、css3、javascript(ES6/ES7)等前端开发技术，熟悉常用前端框架，响应式布局等技术；3.熟悉JAVA语言；4.精通jquery，vuejs，熟练使用ajax、json完成数据交互。</t>
  </si>
  <si>
    <t>范黎明</t>
  </si>
  <si>
    <t>18842398556</t>
  </si>
  <si>
    <t>1.全面负责数字化项目售前咨询与实施对接工作，通过客户沟通、现场调研、流程研究、数据分析等方式，结合用户需求，组织团队解决客户定制化业务需求，推进产品不断改进和完善；2.负责数字化项目的管理，包括项目的分析、设计、开发、上线与验收工作。</t>
  </si>
  <si>
    <t>1.本科及以上学历（优先考虑有软件开发、电气工程、信息工程专业背景）2.3年以上数字化项目实施经验，有架构师或相关岗位经验，能独立承担过大中型系统架构和设计者优先；3.具有项目管理的实际经验，对数字化项目有丰富的设计和策划经验。</t>
  </si>
  <si>
    <t xml:space="preserve">1.需求分析、系统设计工作，完成系统需求分析、设计说明书编写							2.负责按照要求完成各类设计文档，并参与开发									3.使用JAVA与数据库语言进行项目开发			</t>
  </si>
  <si>
    <t>1.专业要求：至少2个大型软件设计和研发经验，良好的沟通能力和系统分析架构设计能力；2.经验要求：有Java程序设计三年以上经验；有较好的语言沟通和团队协调能力。</t>
  </si>
  <si>
    <t>沈阳利元机床附件有限公司</t>
  </si>
  <si>
    <t>操作机床</t>
  </si>
  <si>
    <t>熟练操作机床</t>
  </si>
  <si>
    <t>沈阳隆基电磁科技股份有限公司</t>
  </si>
  <si>
    <t>机械电气类工程师</t>
  </si>
  <si>
    <t>熟练使用设计软件，相关工作经验5年以上，制造业优先。</t>
  </si>
  <si>
    <t>沈阳市兴业机械厂</t>
  </si>
  <si>
    <t>熟练使用CAD制图软件，保证出图质量，配合设计人员进行制图，协助设计人员进行部分设计，对所出图纸进行全面审核校对。</t>
  </si>
  <si>
    <t>1.具有较好的机械设计的技术基础及熟练的使用相关软件；2.根据要求完成工件设计3.具有较强事业心、责任心。</t>
  </si>
  <si>
    <t>张勇</t>
  </si>
  <si>
    <t>18202432126</t>
  </si>
  <si>
    <t>沈阳天安科技股份有限公司</t>
  </si>
  <si>
    <t>设备研发</t>
  </si>
  <si>
    <t>具备独立设计能力</t>
  </si>
  <si>
    <t>人力资源</t>
  </si>
  <si>
    <t>024-56598625</t>
  </si>
  <si>
    <t>沈阳永励电机科技有限公司</t>
  </si>
  <si>
    <t>1.负责产品的性能检验，依照作业指导书对产品检验后的产品进行状态标识；2.对检验中发生的问题进行处理过程跟踪。</t>
  </si>
  <si>
    <t>1.大专以上学历，年龄25--45；2.电机、电子专业或理工科，有电子行业产品线检验工作经验者优先；3.对出厂检验中发生的主要问题能够初步判定其原因。</t>
  </si>
  <si>
    <t>13998370766</t>
  </si>
  <si>
    <t>1.负责自动化设备电气部分的设计、PLC编程、触摸屏编程，完成现场设备调试；2.负责根据要求，完成电气原理图和接线图的设计；3.负责现场设备电气安装调试，分析处理遇到的问题。</t>
  </si>
  <si>
    <t>1.本科及以上学历，机电一体化、电气自动化相关专业；2.3年以上电气和自控设计开发安装调试经验，有独立负责项目经验者优先。</t>
  </si>
  <si>
    <t>1.电机图纸绘制、分析、校核等工作；2.生产设备、工装及实验测试机械台架的设计开发；3.新项目开发过程跟进4.部分技术文件编制；</t>
  </si>
  <si>
    <t>本科以上学历，电机、机械及自动化等相关专业，对电机行业有一定了解；熟练使用3D或2D制图软件，熟悉机械加工原理。</t>
  </si>
  <si>
    <t>沈阳中捷众创智能装备有限公司</t>
  </si>
  <si>
    <t>通用空气（辽宁）有限公司</t>
  </si>
  <si>
    <t>1.围绕所属区域年度业务指标，制定月度工作计划并实施，确保区域内各项业务指标的达成；2.负责销售业务中的客户开发、谈判、合同签署，参与客户风险控制、债权回收等工作；3.确保原有客户良好关系的建立，并不断发展新客户。</t>
  </si>
  <si>
    <t>1.专业不限。2.高等院校毕业，本科及以上学历。3.专业成绩优秀4.遵纪守法、为人正直，爱岗敬业，踏实肯干；富有朝气，善于沟通，勇于创新，敢于担当。(5)身体健康，无违纪、违规、违法、犯罪等不良记录。</t>
  </si>
  <si>
    <t>吴庆华</t>
  </si>
  <si>
    <t>024-23464506</t>
  </si>
  <si>
    <t>威尔达（辽宁）重工有限公司</t>
  </si>
  <si>
    <t>1.了解各类焊接设备，进行过焊接工装或器具的设计；具有压力容器的取证经验；能独立进行焊接工艺规划。2.熟悉压力容器标准，精通压力容器的焊接工艺，熟悉国内有关压力容器焊接的法规标准，了解国际有关压力容器焊接的相关标准。</t>
  </si>
  <si>
    <t>1.具备3年以上行业相关工作经验；2.熟悉压力容器等设备的制造工艺和焊接工艺，有焊接工程师证书及助工以上职称；3.熟练操作AUTOCAD及OFFICE等办公软件。</t>
  </si>
  <si>
    <t>那晓晨</t>
  </si>
  <si>
    <t>13029252833</t>
  </si>
  <si>
    <t>1.严格执行压力容器有关法律、法规、标准及公司质量体系文件要求；2.完成部门安排的设计任务，协助车间处理专业技术问题为生产提供技术支持；3.能够对非标压力容器设计、校核、技术澄清；4.负责外来图样的审查、配图、材料定额和技术指导工作。</t>
  </si>
  <si>
    <t>1.对非标压力容器有3年以上工作经验，懂ASME规范及本专业其他标准规范，能够看懂英文规范，进行简单英语技术口语交流；2.具有较强的审图能力，能做好优化设计工作；3.具有协调、协作能力，熟练操作AUTOCAD、SOLIDWORKS三维软件及OFFICE等办公软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</si>
</sst>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font>
    <font>
      <b/>
      <sz val="11"/>
      <color theme="1"/>
      <name val="宋体"/>
      <charset val="134"/>
      <scheme val="minor"/>
    </font>
    <font>
      <b/>
      <sz val="16"/>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Fill="1" applyAlignment="1">
      <alignment horizontal="center"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Fill="1" applyBorder="1" applyAlignment="1">
      <alignment vertical="center" wrapText="1"/>
    </xf>
    <xf numFmtId="0" fontId="0" fillId="0" borderId="2" xfId="0" applyFill="1" applyBorder="1" applyAlignment="1">
      <alignment vertical="center" wrapText="1"/>
    </xf>
    <xf numFmtId="0" fontId="0" fillId="0" borderId="2"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85"/>
  <sheetViews>
    <sheetView tabSelected="1" topLeftCell="A4684" workbookViewId="0">
      <selection activeCell="A1426" sqref="A1426:A4685"/>
    </sheetView>
  </sheetViews>
  <sheetFormatPr defaultColWidth="9" defaultRowHeight="13.5"/>
  <cols>
    <col min="1" max="1" width="4.85833333333333" style="5" customWidth="1"/>
    <col min="2" max="2" width="26.6666666666667" style="3" customWidth="1"/>
    <col min="3" max="3" width="11.6666666666667" style="3" customWidth="1"/>
    <col min="4" max="4" width="30" style="3" customWidth="1"/>
    <col min="5" max="5" width="13.3333333333333" style="3" customWidth="1"/>
    <col min="6" max="6" width="4.71666666666667" style="5" customWidth="1"/>
    <col min="7" max="7" width="10.1416666666667" style="5" customWidth="1"/>
    <col min="8" max="8" width="4.85833333333333" style="3" customWidth="1"/>
    <col min="9" max="9" width="23.4666666666667" style="3" customWidth="1"/>
    <col min="10" max="10" width="14.75" style="3" customWidth="1"/>
    <col min="11" max="11" width="7.21666666666667" style="3" customWidth="1"/>
    <col min="12" max="12" width="14.8666666666667" style="3" customWidth="1"/>
    <col min="13" max="13" width="9.125" style="3" customWidth="1"/>
    <col min="14" max="16384" width="9" style="4"/>
  </cols>
  <sheetData>
    <row r="1" s="1" customFormat="1" ht="54" customHeight="1" spans="1:12">
      <c r="A1" s="6" t="s">
        <v>0</v>
      </c>
      <c r="B1" s="6"/>
      <c r="C1" s="6"/>
      <c r="D1" s="6"/>
      <c r="E1" s="6"/>
      <c r="F1" s="6"/>
      <c r="G1" s="6"/>
      <c r="H1" s="6"/>
      <c r="I1" s="6"/>
      <c r="J1" s="6"/>
      <c r="K1" s="6"/>
      <c r="L1" s="6"/>
    </row>
    <row r="2" s="2" customFormat="1" ht="27" spans="1:13">
      <c r="A2" s="7" t="s">
        <v>1</v>
      </c>
      <c r="B2" s="7" t="s">
        <v>2</v>
      </c>
      <c r="C2" s="7" t="s">
        <v>3</v>
      </c>
      <c r="D2" s="7" t="s">
        <v>4</v>
      </c>
      <c r="E2" s="7" t="s">
        <v>5</v>
      </c>
      <c r="F2" s="7" t="s">
        <v>6</v>
      </c>
      <c r="G2" s="7" t="s">
        <v>7</v>
      </c>
      <c r="H2" s="7" t="s">
        <v>8</v>
      </c>
      <c r="I2" s="7" t="s">
        <v>9</v>
      </c>
      <c r="J2" s="7" t="s">
        <v>10</v>
      </c>
      <c r="K2" s="7" t="s">
        <v>11</v>
      </c>
      <c r="L2" s="7" t="s">
        <v>12</v>
      </c>
      <c r="M2" s="7" t="s">
        <v>13</v>
      </c>
    </row>
    <row r="3" s="3" customFormat="1" ht="108" spans="1:13">
      <c r="A3" s="8">
        <v>1</v>
      </c>
      <c r="B3" s="9" t="s">
        <v>14</v>
      </c>
      <c r="C3" s="9" t="s">
        <v>15</v>
      </c>
      <c r="D3" s="9" t="s">
        <v>16</v>
      </c>
      <c r="E3" s="9" t="s">
        <v>17</v>
      </c>
      <c r="F3" s="8">
        <v>5</v>
      </c>
      <c r="G3" s="8" t="s">
        <v>18</v>
      </c>
      <c r="H3" s="9" t="s">
        <v>19</v>
      </c>
      <c r="I3" s="9" t="s">
        <v>20</v>
      </c>
      <c r="J3" s="9" t="s">
        <v>21</v>
      </c>
      <c r="K3" s="9" t="s">
        <v>22</v>
      </c>
      <c r="L3" s="9" t="s">
        <v>23</v>
      </c>
      <c r="M3" s="12" t="s">
        <v>24</v>
      </c>
    </row>
    <row r="4" s="3" customFormat="1" ht="94.5" spans="1:13">
      <c r="A4" s="8">
        <v>2</v>
      </c>
      <c r="B4" s="9" t="s">
        <v>14</v>
      </c>
      <c r="C4" s="9" t="s">
        <v>25</v>
      </c>
      <c r="D4" s="9" t="s">
        <v>26</v>
      </c>
      <c r="E4" s="9" t="s">
        <v>17</v>
      </c>
      <c r="F4" s="8">
        <v>5</v>
      </c>
      <c r="G4" s="8" t="s">
        <v>18</v>
      </c>
      <c r="H4" s="9" t="s">
        <v>19</v>
      </c>
      <c r="I4" s="9" t="s">
        <v>27</v>
      </c>
      <c r="J4" s="9" t="s">
        <v>28</v>
      </c>
      <c r="K4" s="9" t="s">
        <v>22</v>
      </c>
      <c r="L4" s="9" t="s">
        <v>23</v>
      </c>
      <c r="M4" s="12" t="s">
        <v>24</v>
      </c>
    </row>
    <row r="5" s="3" customFormat="1" ht="108" spans="1:13">
      <c r="A5" s="8">
        <v>3</v>
      </c>
      <c r="B5" s="9" t="s">
        <v>29</v>
      </c>
      <c r="C5" s="9" t="s">
        <v>30</v>
      </c>
      <c r="D5" s="9" t="s">
        <v>31</v>
      </c>
      <c r="E5" s="9" t="s">
        <v>32</v>
      </c>
      <c r="F5" s="8">
        <v>3</v>
      </c>
      <c r="G5" s="8" t="s">
        <v>18</v>
      </c>
      <c r="H5" s="9" t="s">
        <v>19</v>
      </c>
      <c r="I5" s="9" t="s">
        <v>33</v>
      </c>
      <c r="J5" s="9" t="s">
        <v>34</v>
      </c>
      <c r="K5" s="9" t="s">
        <v>35</v>
      </c>
      <c r="L5" s="9" t="s">
        <v>36</v>
      </c>
      <c r="M5" s="12" t="s">
        <v>24</v>
      </c>
    </row>
    <row r="6" s="3" customFormat="1" ht="27" spans="1:13">
      <c r="A6" s="8">
        <v>4</v>
      </c>
      <c r="B6" s="10" t="s">
        <v>29</v>
      </c>
      <c r="C6" s="10" t="s">
        <v>37</v>
      </c>
      <c r="D6" s="10" t="s">
        <v>38</v>
      </c>
      <c r="E6" s="10" t="s">
        <v>32</v>
      </c>
      <c r="F6" s="11">
        <v>1</v>
      </c>
      <c r="G6" s="11" t="s">
        <v>39</v>
      </c>
      <c r="H6" s="10" t="s">
        <v>19</v>
      </c>
      <c r="I6" s="10" t="s">
        <v>19</v>
      </c>
      <c r="J6" s="10" t="s">
        <v>40</v>
      </c>
      <c r="K6" s="10" t="s">
        <v>35</v>
      </c>
      <c r="L6" s="10" t="s">
        <v>36</v>
      </c>
      <c r="M6" s="12" t="s">
        <v>24</v>
      </c>
    </row>
    <row r="7" s="3" customFormat="1" ht="27" spans="1:13">
      <c r="A7" s="8">
        <v>5</v>
      </c>
      <c r="B7" s="10" t="s">
        <v>29</v>
      </c>
      <c r="C7" s="10" t="s">
        <v>37</v>
      </c>
      <c r="D7" s="10" t="s">
        <v>41</v>
      </c>
      <c r="E7" s="10" t="s">
        <v>42</v>
      </c>
      <c r="F7" s="11">
        <v>2</v>
      </c>
      <c r="G7" s="11" t="s">
        <v>43</v>
      </c>
      <c r="H7" s="10" t="s">
        <v>19</v>
      </c>
      <c r="I7" s="10" t="s">
        <v>19</v>
      </c>
      <c r="J7" s="10" t="s">
        <v>40</v>
      </c>
      <c r="K7" s="10" t="s">
        <v>35</v>
      </c>
      <c r="L7" s="10" t="s">
        <v>36</v>
      </c>
      <c r="M7" s="12" t="s">
        <v>24</v>
      </c>
    </row>
    <row r="8" s="3" customFormat="1" ht="27" spans="1:13">
      <c r="A8" s="8">
        <v>6</v>
      </c>
      <c r="B8" s="10" t="s">
        <v>44</v>
      </c>
      <c r="C8" s="10" t="s">
        <v>45</v>
      </c>
      <c r="D8" s="10" t="s">
        <v>46</v>
      </c>
      <c r="E8" s="10" t="s">
        <v>47</v>
      </c>
      <c r="F8" s="11">
        <v>2</v>
      </c>
      <c r="G8" s="11" t="s">
        <v>43</v>
      </c>
      <c r="H8" s="10" t="s">
        <v>19</v>
      </c>
      <c r="I8" s="10" t="s">
        <v>48</v>
      </c>
      <c r="J8" s="10" t="s">
        <v>40</v>
      </c>
      <c r="K8" s="10" t="s">
        <v>49</v>
      </c>
      <c r="L8" s="10" t="s">
        <v>50</v>
      </c>
      <c r="M8" s="12" t="s">
        <v>24</v>
      </c>
    </row>
    <row r="9" s="3" customFormat="1" ht="67.5" spans="1:13">
      <c r="A9" s="8">
        <v>7</v>
      </c>
      <c r="B9" s="9" t="s">
        <v>44</v>
      </c>
      <c r="C9" s="9" t="s">
        <v>51</v>
      </c>
      <c r="D9" s="9" t="s">
        <v>52</v>
      </c>
      <c r="E9" s="9" t="s">
        <v>47</v>
      </c>
      <c r="F9" s="8">
        <v>1</v>
      </c>
      <c r="G9" s="8" t="s">
        <v>18</v>
      </c>
      <c r="H9" s="9" t="s">
        <v>19</v>
      </c>
      <c r="I9" s="9" t="s">
        <v>53</v>
      </c>
      <c r="J9" s="9" t="s">
        <v>40</v>
      </c>
      <c r="K9" s="9" t="s">
        <v>49</v>
      </c>
      <c r="L9" s="9" t="s">
        <v>50</v>
      </c>
      <c r="M9" s="12" t="s">
        <v>24</v>
      </c>
    </row>
    <row r="10" s="3" customFormat="1" ht="54" spans="1:13">
      <c r="A10" s="8">
        <v>8</v>
      </c>
      <c r="B10" s="9" t="s">
        <v>54</v>
      </c>
      <c r="C10" s="9" t="s">
        <v>55</v>
      </c>
      <c r="D10" s="9" t="s">
        <v>56</v>
      </c>
      <c r="E10" s="9" t="s">
        <v>57</v>
      </c>
      <c r="F10" s="8">
        <v>1</v>
      </c>
      <c r="G10" s="8" t="s">
        <v>18</v>
      </c>
      <c r="H10" s="9" t="s">
        <v>19</v>
      </c>
      <c r="I10" s="9" t="s">
        <v>58</v>
      </c>
      <c r="J10" s="9" t="s">
        <v>59</v>
      </c>
      <c r="K10" s="9" t="s">
        <v>60</v>
      </c>
      <c r="L10" s="9" t="s">
        <v>61</v>
      </c>
      <c r="M10" s="12" t="s">
        <v>24</v>
      </c>
    </row>
    <row r="11" s="3" customFormat="1" ht="148.5" spans="1:13">
      <c r="A11" s="8">
        <v>9</v>
      </c>
      <c r="B11" s="9" t="s">
        <v>54</v>
      </c>
      <c r="C11" s="9" t="s">
        <v>62</v>
      </c>
      <c r="D11" s="9" t="s">
        <v>63</v>
      </c>
      <c r="E11" s="9" t="s">
        <v>37</v>
      </c>
      <c r="F11" s="8">
        <v>2</v>
      </c>
      <c r="G11" s="8" t="s">
        <v>18</v>
      </c>
      <c r="H11" s="9" t="s">
        <v>19</v>
      </c>
      <c r="I11" s="9" t="s">
        <v>64</v>
      </c>
      <c r="J11" s="9" t="s">
        <v>59</v>
      </c>
      <c r="K11" s="9" t="s">
        <v>60</v>
      </c>
      <c r="L11" s="9" t="s">
        <v>61</v>
      </c>
      <c r="M11" s="12" t="s">
        <v>24</v>
      </c>
    </row>
    <row r="12" s="3" customFormat="1" ht="81" spans="1:13">
      <c r="A12" s="8">
        <v>10</v>
      </c>
      <c r="B12" s="9" t="s">
        <v>65</v>
      </c>
      <c r="C12" s="9" t="s">
        <v>66</v>
      </c>
      <c r="D12" s="9" t="s">
        <v>67</v>
      </c>
      <c r="E12" s="9" t="s">
        <v>68</v>
      </c>
      <c r="F12" s="8">
        <v>10</v>
      </c>
      <c r="G12" s="8" t="s">
        <v>18</v>
      </c>
      <c r="H12" s="9" t="s">
        <v>19</v>
      </c>
      <c r="I12" s="9" t="s">
        <v>69</v>
      </c>
      <c r="J12" s="9" t="s">
        <v>70</v>
      </c>
      <c r="K12" s="9" t="s">
        <v>71</v>
      </c>
      <c r="L12" s="9" t="s">
        <v>72</v>
      </c>
      <c r="M12" s="12" t="s">
        <v>24</v>
      </c>
    </row>
    <row r="13" s="3" customFormat="1" ht="94.5" spans="1:13">
      <c r="A13" s="8">
        <v>11</v>
      </c>
      <c r="B13" s="10" t="s">
        <v>73</v>
      </c>
      <c r="C13" s="10" t="s">
        <v>74</v>
      </c>
      <c r="D13" s="10" t="s">
        <v>75</v>
      </c>
      <c r="E13" s="10" t="s">
        <v>32</v>
      </c>
      <c r="F13" s="11">
        <v>2</v>
      </c>
      <c r="G13" s="11" t="s">
        <v>43</v>
      </c>
      <c r="H13" s="10" t="s">
        <v>76</v>
      </c>
      <c r="I13" s="10" t="s">
        <v>77</v>
      </c>
      <c r="J13" s="10" t="s">
        <v>59</v>
      </c>
      <c r="K13" s="10" t="s">
        <v>78</v>
      </c>
      <c r="L13" s="10" t="s">
        <v>79</v>
      </c>
      <c r="M13" s="12" t="s">
        <v>24</v>
      </c>
    </row>
    <row r="14" s="3" customFormat="1" ht="135" spans="1:13">
      <c r="A14" s="8">
        <v>12</v>
      </c>
      <c r="B14" s="9" t="s">
        <v>73</v>
      </c>
      <c r="C14" s="9" t="s">
        <v>74</v>
      </c>
      <c r="D14" s="9" t="s">
        <v>80</v>
      </c>
      <c r="E14" s="9" t="s">
        <v>81</v>
      </c>
      <c r="F14" s="8">
        <v>2</v>
      </c>
      <c r="G14" s="8" t="s">
        <v>18</v>
      </c>
      <c r="H14" s="9" t="s">
        <v>76</v>
      </c>
      <c r="I14" s="9" t="s">
        <v>82</v>
      </c>
      <c r="J14" s="9" t="s">
        <v>59</v>
      </c>
      <c r="K14" s="9" t="s">
        <v>78</v>
      </c>
      <c r="L14" s="9" t="s">
        <v>79</v>
      </c>
      <c r="M14" s="12" t="s">
        <v>24</v>
      </c>
    </row>
    <row r="15" s="3" customFormat="1" ht="67.5" spans="1:13">
      <c r="A15" s="8">
        <v>13</v>
      </c>
      <c r="B15" s="9" t="s">
        <v>73</v>
      </c>
      <c r="C15" s="9" t="s">
        <v>83</v>
      </c>
      <c r="D15" s="9" t="s">
        <v>84</v>
      </c>
      <c r="E15" s="9" t="s">
        <v>85</v>
      </c>
      <c r="F15" s="8">
        <v>2</v>
      </c>
      <c r="G15" s="8" t="s">
        <v>18</v>
      </c>
      <c r="H15" s="9" t="s">
        <v>76</v>
      </c>
      <c r="I15" s="9" t="s">
        <v>86</v>
      </c>
      <c r="J15" s="9" t="s">
        <v>59</v>
      </c>
      <c r="K15" s="9" t="s">
        <v>78</v>
      </c>
      <c r="L15" s="9" t="s">
        <v>79</v>
      </c>
      <c r="M15" s="12" t="s">
        <v>24</v>
      </c>
    </row>
    <row r="16" s="3" customFormat="1" ht="67.5" spans="1:13">
      <c r="A16" s="8">
        <v>14</v>
      </c>
      <c r="B16" s="9" t="s">
        <v>73</v>
      </c>
      <c r="C16" s="9" t="s">
        <v>83</v>
      </c>
      <c r="D16" s="9" t="s">
        <v>87</v>
      </c>
      <c r="E16" s="9" t="s">
        <v>85</v>
      </c>
      <c r="F16" s="8">
        <v>2</v>
      </c>
      <c r="G16" s="8" t="s">
        <v>18</v>
      </c>
      <c r="H16" s="9" t="s">
        <v>76</v>
      </c>
      <c r="I16" s="9" t="s">
        <v>88</v>
      </c>
      <c r="J16" s="9" t="s">
        <v>59</v>
      </c>
      <c r="K16" s="9" t="s">
        <v>78</v>
      </c>
      <c r="L16" s="9" t="s">
        <v>79</v>
      </c>
      <c r="M16" s="12" t="s">
        <v>24</v>
      </c>
    </row>
    <row r="17" s="3" customFormat="1" ht="67.5" spans="1:13">
      <c r="A17" s="8">
        <v>15</v>
      </c>
      <c r="B17" s="9" t="s">
        <v>73</v>
      </c>
      <c r="C17" s="9" t="s">
        <v>74</v>
      </c>
      <c r="D17" s="9" t="s">
        <v>89</v>
      </c>
      <c r="E17" s="9" t="s">
        <v>85</v>
      </c>
      <c r="F17" s="8">
        <v>2</v>
      </c>
      <c r="G17" s="8" t="s">
        <v>18</v>
      </c>
      <c r="H17" s="9" t="s">
        <v>76</v>
      </c>
      <c r="I17" s="9" t="s">
        <v>90</v>
      </c>
      <c r="J17" s="9" t="s">
        <v>59</v>
      </c>
      <c r="K17" s="9" t="s">
        <v>78</v>
      </c>
      <c r="L17" s="9" t="s">
        <v>79</v>
      </c>
      <c r="M17" s="12" t="s">
        <v>24</v>
      </c>
    </row>
    <row r="18" s="3" customFormat="1" ht="67.5" spans="1:13">
      <c r="A18" s="8">
        <v>16</v>
      </c>
      <c r="B18" s="9" t="s">
        <v>73</v>
      </c>
      <c r="C18" s="9" t="s">
        <v>74</v>
      </c>
      <c r="D18" s="9" t="s">
        <v>91</v>
      </c>
      <c r="E18" s="9" t="s">
        <v>85</v>
      </c>
      <c r="F18" s="8">
        <v>2</v>
      </c>
      <c r="G18" s="8" t="s">
        <v>18</v>
      </c>
      <c r="H18" s="9" t="s">
        <v>76</v>
      </c>
      <c r="I18" s="9" t="s">
        <v>92</v>
      </c>
      <c r="J18" s="9" t="s">
        <v>59</v>
      </c>
      <c r="K18" s="9" t="s">
        <v>78</v>
      </c>
      <c r="L18" s="9" t="s">
        <v>79</v>
      </c>
      <c r="M18" s="12" t="s">
        <v>24</v>
      </c>
    </row>
    <row r="19" s="3" customFormat="1" ht="67.5" spans="1:13">
      <c r="A19" s="8">
        <v>17</v>
      </c>
      <c r="B19" s="9" t="s">
        <v>73</v>
      </c>
      <c r="C19" s="9" t="s">
        <v>74</v>
      </c>
      <c r="D19" s="9" t="s">
        <v>93</v>
      </c>
      <c r="E19" s="9" t="s">
        <v>85</v>
      </c>
      <c r="F19" s="8">
        <v>2</v>
      </c>
      <c r="G19" s="8" t="s">
        <v>18</v>
      </c>
      <c r="H19" s="9" t="s">
        <v>76</v>
      </c>
      <c r="I19" s="9" t="s">
        <v>94</v>
      </c>
      <c r="J19" s="9" t="s">
        <v>59</v>
      </c>
      <c r="K19" s="9" t="s">
        <v>78</v>
      </c>
      <c r="L19" s="9" t="s">
        <v>79</v>
      </c>
      <c r="M19" s="12" t="s">
        <v>24</v>
      </c>
    </row>
    <row r="20" s="3" customFormat="1" ht="121.5" spans="1:13">
      <c r="A20" s="8">
        <v>18</v>
      </c>
      <c r="B20" s="9" t="s">
        <v>73</v>
      </c>
      <c r="C20" s="9" t="s">
        <v>74</v>
      </c>
      <c r="D20" s="9" t="s">
        <v>95</v>
      </c>
      <c r="E20" s="9" t="s">
        <v>32</v>
      </c>
      <c r="F20" s="8">
        <v>2</v>
      </c>
      <c r="G20" s="8" t="s">
        <v>18</v>
      </c>
      <c r="H20" s="9" t="s">
        <v>76</v>
      </c>
      <c r="I20" s="9" t="s">
        <v>96</v>
      </c>
      <c r="J20" s="9" t="s">
        <v>40</v>
      </c>
      <c r="K20" s="9" t="s">
        <v>78</v>
      </c>
      <c r="L20" s="9" t="s">
        <v>79</v>
      </c>
      <c r="M20" s="12" t="s">
        <v>24</v>
      </c>
    </row>
    <row r="21" s="3" customFormat="1" ht="94.5" spans="1:13">
      <c r="A21" s="8">
        <v>19</v>
      </c>
      <c r="B21" s="10" t="s">
        <v>97</v>
      </c>
      <c r="C21" s="10" t="s">
        <v>37</v>
      </c>
      <c r="D21" s="10" t="s">
        <v>98</v>
      </c>
      <c r="E21" s="10" t="s">
        <v>99</v>
      </c>
      <c r="F21" s="11">
        <v>2</v>
      </c>
      <c r="G21" s="11" t="s">
        <v>39</v>
      </c>
      <c r="H21" s="10" t="s">
        <v>19</v>
      </c>
      <c r="I21" s="10" t="s">
        <v>100</v>
      </c>
      <c r="J21" s="10" t="s">
        <v>40</v>
      </c>
      <c r="K21" s="10" t="s">
        <v>101</v>
      </c>
      <c r="L21" s="10" t="s">
        <v>102</v>
      </c>
      <c r="M21" s="12" t="s">
        <v>24</v>
      </c>
    </row>
    <row r="22" s="3" customFormat="1" ht="27" spans="1:13">
      <c r="A22" s="8">
        <v>20</v>
      </c>
      <c r="B22" s="9" t="s">
        <v>103</v>
      </c>
      <c r="C22" s="9" t="s">
        <v>55</v>
      </c>
      <c r="D22" s="9" t="s">
        <v>104</v>
      </c>
      <c r="E22" s="9" t="s">
        <v>57</v>
      </c>
      <c r="F22" s="8">
        <v>1</v>
      </c>
      <c r="G22" s="8" t="s">
        <v>18</v>
      </c>
      <c r="H22" s="9" t="s">
        <v>19</v>
      </c>
      <c r="I22" s="9" t="s">
        <v>105</v>
      </c>
      <c r="J22" s="9" t="s">
        <v>34</v>
      </c>
      <c r="K22" s="9" t="s">
        <v>106</v>
      </c>
      <c r="L22" s="9" t="s">
        <v>107</v>
      </c>
      <c r="M22" s="12" t="s">
        <v>24</v>
      </c>
    </row>
    <row r="23" s="3" customFormat="1" ht="54" spans="1:13">
      <c r="A23" s="8">
        <v>21</v>
      </c>
      <c r="B23" s="9" t="s">
        <v>108</v>
      </c>
      <c r="C23" s="9" t="s">
        <v>109</v>
      </c>
      <c r="D23" s="9" t="s">
        <v>110</v>
      </c>
      <c r="E23" s="9" t="s">
        <v>111</v>
      </c>
      <c r="F23" s="8">
        <v>1</v>
      </c>
      <c r="G23" s="8" t="s">
        <v>18</v>
      </c>
      <c r="H23" s="9" t="s">
        <v>19</v>
      </c>
      <c r="I23" s="9" t="s">
        <v>112</v>
      </c>
      <c r="J23" s="9" t="s">
        <v>59</v>
      </c>
      <c r="K23" s="9" t="s">
        <v>113</v>
      </c>
      <c r="L23" s="9" t="s">
        <v>114</v>
      </c>
      <c r="M23" s="12" t="s">
        <v>24</v>
      </c>
    </row>
    <row r="24" s="3" customFormat="1" ht="40.5" spans="1:13">
      <c r="A24" s="8">
        <v>22</v>
      </c>
      <c r="B24" s="10" t="s">
        <v>108</v>
      </c>
      <c r="C24" s="10" t="s">
        <v>37</v>
      </c>
      <c r="D24" s="10" t="s">
        <v>115</v>
      </c>
      <c r="E24" s="10" t="s">
        <v>111</v>
      </c>
      <c r="F24" s="11">
        <v>2</v>
      </c>
      <c r="G24" s="11" t="s">
        <v>43</v>
      </c>
      <c r="H24" s="10" t="s">
        <v>19</v>
      </c>
      <c r="I24" s="10" t="s">
        <v>116</v>
      </c>
      <c r="J24" s="10" t="s">
        <v>40</v>
      </c>
      <c r="K24" s="10" t="s">
        <v>113</v>
      </c>
      <c r="L24" s="10" t="s">
        <v>114</v>
      </c>
      <c r="M24" s="12" t="s">
        <v>24</v>
      </c>
    </row>
    <row r="25" s="3" customFormat="1" ht="54" spans="1:13">
      <c r="A25" s="8">
        <v>23</v>
      </c>
      <c r="B25" s="9" t="s">
        <v>117</v>
      </c>
      <c r="C25" s="9" t="s">
        <v>66</v>
      </c>
      <c r="D25" s="9" t="s">
        <v>118</v>
      </c>
      <c r="E25" s="9" t="s">
        <v>119</v>
      </c>
      <c r="F25" s="8">
        <v>1</v>
      </c>
      <c r="G25" s="8" t="s">
        <v>18</v>
      </c>
      <c r="H25" s="9" t="s">
        <v>19</v>
      </c>
      <c r="I25" s="9" t="s">
        <v>120</v>
      </c>
      <c r="J25" s="9" t="s">
        <v>40</v>
      </c>
      <c r="K25" s="9" t="s">
        <v>121</v>
      </c>
      <c r="L25" s="9" t="s">
        <v>122</v>
      </c>
      <c r="M25" s="12" t="s">
        <v>24</v>
      </c>
    </row>
    <row r="26" s="3" customFormat="1" ht="27" spans="1:13">
      <c r="A26" s="8">
        <v>24</v>
      </c>
      <c r="B26" s="9" t="s">
        <v>117</v>
      </c>
      <c r="C26" s="9" t="s">
        <v>62</v>
      </c>
      <c r="D26" s="9" t="s">
        <v>123</v>
      </c>
      <c r="E26" s="9" t="s">
        <v>124</v>
      </c>
      <c r="F26" s="8">
        <v>1</v>
      </c>
      <c r="G26" s="8" t="s">
        <v>18</v>
      </c>
      <c r="H26" s="9" t="s">
        <v>19</v>
      </c>
      <c r="I26" s="9" t="s">
        <v>123</v>
      </c>
      <c r="J26" s="9" t="s">
        <v>40</v>
      </c>
      <c r="K26" s="9" t="s">
        <v>121</v>
      </c>
      <c r="L26" s="9" t="s">
        <v>122</v>
      </c>
      <c r="M26" s="12" t="s">
        <v>24</v>
      </c>
    </row>
    <row r="27" s="3" customFormat="1" ht="54" spans="1:13">
      <c r="A27" s="8">
        <v>25</v>
      </c>
      <c r="B27" s="9" t="s">
        <v>125</v>
      </c>
      <c r="C27" s="9" t="s">
        <v>37</v>
      </c>
      <c r="D27" s="9" t="s">
        <v>126</v>
      </c>
      <c r="E27" s="9" t="s">
        <v>119</v>
      </c>
      <c r="F27" s="8">
        <v>2</v>
      </c>
      <c r="G27" s="8" t="s">
        <v>18</v>
      </c>
      <c r="H27" s="9" t="s">
        <v>19</v>
      </c>
      <c r="I27" s="9" t="s">
        <v>19</v>
      </c>
      <c r="J27" s="9" t="s">
        <v>40</v>
      </c>
      <c r="K27" s="9" t="s">
        <v>127</v>
      </c>
      <c r="L27" s="9" t="s">
        <v>128</v>
      </c>
      <c r="M27" s="12" t="s">
        <v>24</v>
      </c>
    </row>
    <row r="28" s="3" customFormat="1" ht="27" spans="1:13">
      <c r="A28" s="8">
        <v>26</v>
      </c>
      <c r="B28" s="9" t="s">
        <v>125</v>
      </c>
      <c r="C28" s="9" t="s">
        <v>37</v>
      </c>
      <c r="D28" s="9" t="s">
        <v>129</v>
      </c>
      <c r="E28" s="9" t="s">
        <v>81</v>
      </c>
      <c r="F28" s="8">
        <v>3</v>
      </c>
      <c r="G28" s="8" t="s">
        <v>18</v>
      </c>
      <c r="H28" s="9" t="s">
        <v>19</v>
      </c>
      <c r="I28" s="9" t="s">
        <v>19</v>
      </c>
      <c r="J28" s="9" t="s">
        <v>70</v>
      </c>
      <c r="K28" s="9" t="s">
        <v>127</v>
      </c>
      <c r="L28" s="9" t="s">
        <v>128</v>
      </c>
      <c r="M28" s="12" t="s">
        <v>24</v>
      </c>
    </row>
    <row r="29" s="3" customFormat="1" ht="54" spans="1:13">
      <c r="A29" s="8">
        <v>27</v>
      </c>
      <c r="B29" s="9" t="s">
        <v>130</v>
      </c>
      <c r="C29" s="9" t="s">
        <v>30</v>
      </c>
      <c r="D29" s="9" t="s">
        <v>131</v>
      </c>
      <c r="E29" s="9" t="s">
        <v>119</v>
      </c>
      <c r="F29" s="8">
        <v>5</v>
      </c>
      <c r="G29" s="8" t="s">
        <v>18</v>
      </c>
      <c r="H29" s="9" t="s">
        <v>19</v>
      </c>
      <c r="I29" s="9" t="s">
        <v>131</v>
      </c>
      <c r="J29" s="9" t="s">
        <v>40</v>
      </c>
      <c r="K29" s="9" t="s">
        <v>132</v>
      </c>
      <c r="L29" s="9" t="s">
        <v>133</v>
      </c>
      <c r="M29" s="12" t="s">
        <v>24</v>
      </c>
    </row>
    <row r="30" s="3" customFormat="1" spans="1:13">
      <c r="A30" s="8">
        <v>28</v>
      </c>
      <c r="B30" s="10" t="s">
        <v>134</v>
      </c>
      <c r="C30" s="10" t="s">
        <v>135</v>
      </c>
      <c r="D30" s="10" t="s">
        <v>136</v>
      </c>
      <c r="E30" s="10" t="s">
        <v>137</v>
      </c>
      <c r="F30" s="11">
        <v>1</v>
      </c>
      <c r="G30" s="11" t="s">
        <v>43</v>
      </c>
      <c r="H30" s="10" t="s">
        <v>19</v>
      </c>
      <c r="I30" s="10" t="s">
        <v>138</v>
      </c>
      <c r="J30" s="10" t="s">
        <v>40</v>
      </c>
      <c r="K30" s="10" t="s">
        <v>101</v>
      </c>
      <c r="L30" s="10" t="s">
        <v>139</v>
      </c>
      <c r="M30" s="12" t="s">
        <v>24</v>
      </c>
    </row>
    <row r="31" s="3" customFormat="1" ht="135" spans="1:13">
      <c r="A31" s="8">
        <v>29</v>
      </c>
      <c r="B31" s="10" t="s">
        <v>140</v>
      </c>
      <c r="C31" s="10" t="s">
        <v>141</v>
      </c>
      <c r="D31" s="10" t="s">
        <v>142</v>
      </c>
      <c r="E31" s="10" t="s">
        <v>119</v>
      </c>
      <c r="F31" s="11">
        <v>1</v>
      </c>
      <c r="G31" s="11" t="s">
        <v>43</v>
      </c>
      <c r="H31" s="10" t="s">
        <v>19</v>
      </c>
      <c r="I31" s="10" t="s">
        <v>143</v>
      </c>
      <c r="J31" s="10" t="s">
        <v>70</v>
      </c>
      <c r="K31" s="10" t="s">
        <v>144</v>
      </c>
      <c r="L31" s="10" t="s">
        <v>145</v>
      </c>
      <c r="M31" s="12" t="s">
        <v>24</v>
      </c>
    </row>
    <row r="32" s="3" customFormat="1" ht="135" spans="1:13">
      <c r="A32" s="8">
        <v>30</v>
      </c>
      <c r="B32" s="9" t="s">
        <v>140</v>
      </c>
      <c r="C32" s="9" t="s">
        <v>83</v>
      </c>
      <c r="D32" s="9" t="s">
        <v>146</v>
      </c>
      <c r="E32" s="9" t="s">
        <v>147</v>
      </c>
      <c r="F32" s="8">
        <v>5</v>
      </c>
      <c r="G32" s="8" t="s">
        <v>18</v>
      </c>
      <c r="H32" s="9" t="s">
        <v>19</v>
      </c>
      <c r="I32" s="9" t="s">
        <v>148</v>
      </c>
      <c r="J32" s="9" t="s">
        <v>70</v>
      </c>
      <c r="K32" s="9" t="s">
        <v>144</v>
      </c>
      <c r="L32" s="9" t="str">
        <f>"16609808060"</f>
        <v>16609808060</v>
      </c>
      <c r="M32" s="12" t="s">
        <v>24</v>
      </c>
    </row>
    <row r="33" s="3" customFormat="1" ht="67.5" spans="1:13">
      <c r="A33" s="8">
        <v>31</v>
      </c>
      <c r="B33" s="9" t="s">
        <v>149</v>
      </c>
      <c r="C33" s="9" t="s">
        <v>150</v>
      </c>
      <c r="D33" s="9" t="s">
        <v>151</v>
      </c>
      <c r="E33" s="9" t="s">
        <v>152</v>
      </c>
      <c r="F33" s="8">
        <v>1</v>
      </c>
      <c r="G33" s="8" t="s">
        <v>18</v>
      </c>
      <c r="H33" s="9" t="s">
        <v>19</v>
      </c>
      <c r="I33" s="9" t="s">
        <v>153</v>
      </c>
      <c r="J33" s="9" t="s">
        <v>40</v>
      </c>
      <c r="K33" s="9" t="s">
        <v>154</v>
      </c>
      <c r="L33" s="9" t="s">
        <v>155</v>
      </c>
      <c r="M33" s="12" t="s">
        <v>24</v>
      </c>
    </row>
    <row r="34" s="3" customFormat="1" ht="40.5" spans="1:13">
      <c r="A34" s="8">
        <v>32</v>
      </c>
      <c r="B34" s="9" t="s">
        <v>156</v>
      </c>
      <c r="C34" s="9" t="s">
        <v>157</v>
      </c>
      <c r="D34" s="9" t="s">
        <v>158</v>
      </c>
      <c r="E34" s="9" t="s">
        <v>159</v>
      </c>
      <c r="F34" s="8">
        <v>1</v>
      </c>
      <c r="G34" s="8" t="s">
        <v>18</v>
      </c>
      <c r="H34" s="9" t="s">
        <v>19</v>
      </c>
      <c r="I34" s="9" t="s">
        <v>158</v>
      </c>
      <c r="J34" s="9" t="s">
        <v>40</v>
      </c>
      <c r="K34" s="9" t="s">
        <v>160</v>
      </c>
      <c r="L34" s="9" t="s">
        <v>161</v>
      </c>
      <c r="M34" s="12" t="s">
        <v>24</v>
      </c>
    </row>
    <row r="35" s="3" customFormat="1" ht="27" spans="1:13">
      <c r="A35" s="8">
        <v>33</v>
      </c>
      <c r="B35" s="9" t="s">
        <v>156</v>
      </c>
      <c r="C35" s="9" t="s">
        <v>62</v>
      </c>
      <c r="D35" s="9" t="s">
        <v>123</v>
      </c>
      <c r="E35" s="9" t="s">
        <v>124</v>
      </c>
      <c r="F35" s="8">
        <v>1</v>
      </c>
      <c r="G35" s="8" t="s">
        <v>18</v>
      </c>
      <c r="H35" s="9" t="s">
        <v>19</v>
      </c>
      <c r="I35" s="9" t="s">
        <v>123</v>
      </c>
      <c r="J35" s="9" t="s">
        <v>40</v>
      </c>
      <c r="K35" s="9" t="s">
        <v>160</v>
      </c>
      <c r="L35" s="9" t="s">
        <v>161</v>
      </c>
      <c r="M35" s="12" t="s">
        <v>24</v>
      </c>
    </row>
    <row r="36" s="3" customFormat="1" ht="27" spans="1:13">
      <c r="A36" s="8">
        <v>34</v>
      </c>
      <c r="B36" s="9" t="s">
        <v>162</v>
      </c>
      <c r="C36" s="9" t="s">
        <v>150</v>
      </c>
      <c r="D36" s="9" t="s">
        <v>163</v>
      </c>
      <c r="E36" s="9" t="s">
        <v>32</v>
      </c>
      <c r="F36" s="8">
        <v>6</v>
      </c>
      <c r="G36" s="8" t="s">
        <v>18</v>
      </c>
      <c r="H36" s="9" t="s">
        <v>19</v>
      </c>
      <c r="I36" s="9" t="s">
        <v>164</v>
      </c>
      <c r="J36" s="9" t="s">
        <v>59</v>
      </c>
      <c r="K36" s="9" t="s">
        <v>165</v>
      </c>
      <c r="L36" s="9" t="s">
        <v>166</v>
      </c>
      <c r="M36" s="12" t="s">
        <v>24</v>
      </c>
    </row>
    <row r="37" s="3" customFormat="1" ht="27" spans="1:13">
      <c r="A37" s="8">
        <v>35</v>
      </c>
      <c r="B37" s="9" t="s">
        <v>162</v>
      </c>
      <c r="C37" s="9" t="s">
        <v>167</v>
      </c>
      <c r="D37" s="9" t="s">
        <v>168</v>
      </c>
      <c r="E37" s="9" t="s">
        <v>81</v>
      </c>
      <c r="F37" s="8">
        <v>8</v>
      </c>
      <c r="G37" s="8" t="s">
        <v>18</v>
      </c>
      <c r="H37" s="9" t="s">
        <v>19</v>
      </c>
      <c r="I37" s="9" t="s">
        <v>164</v>
      </c>
      <c r="J37" s="9" t="s">
        <v>59</v>
      </c>
      <c r="K37" s="9" t="s">
        <v>165</v>
      </c>
      <c r="L37" s="9" t="s">
        <v>166</v>
      </c>
      <c r="M37" s="12" t="s">
        <v>24</v>
      </c>
    </row>
    <row r="38" s="3" customFormat="1" ht="40.5" spans="1:13">
      <c r="A38" s="8">
        <v>36</v>
      </c>
      <c r="B38" s="9" t="s">
        <v>169</v>
      </c>
      <c r="C38" s="9" t="s">
        <v>66</v>
      </c>
      <c r="D38" s="9" t="s">
        <v>170</v>
      </c>
      <c r="E38" s="9" t="s">
        <v>137</v>
      </c>
      <c r="F38" s="8">
        <v>1</v>
      </c>
      <c r="G38" s="8" t="s">
        <v>18</v>
      </c>
      <c r="H38" s="9" t="s">
        <v>19</v>
      </c>
      <c r="I38" s="9" t="s">
        <v>171</v>
      </c>
      <c r="J38" s="9" t="s">
        <v>40</v>
      </c>
      <c r="K38" s="9" t="s">
        <v>172</v>
      </c>
      <c r="L38" s="9" t="s">
        <v>173</v>
      </c>
      <c r="M38" s="12" t="s">
        <v>24</v>
      </c>
    </row>
    <row r="39" s="3" customFormat="1" ht="81" spans="1:13">
      <c r="A39" s="8">
        <v>37</v>
      </c>
      <c r="B39" s="9" t="s">
        <v>174</v>
      </c>
      <c r="C39" s="9" t="s">
        <v>150</v>
      </c>
      <c r="D39" s="9" t="s">
        <v>175</v>
      </c>
      <c r="E39" s="9" t="s">
        <v>176</v>
      </c>
      <c r="F39" s="8">
        <v>5</v>
      </c>
      <c r="G39" s="8" t="s">
        <v>18</v>
      </c>
      <c r="H39" s="9" t="s">
        <v>19</v>
      </c>
      <c r="I39" s="9" t="s">
        <v>177</v>
      </c>
      <c r="J39" s="9" t="s">
        <v>59</v>
      </c>
      <c r="K39" s="9" t="s">
        <v>178</v>
      </c>
      <c r="L39" s="9" t="s">
        <v>179</v>
      </c>
      <c r="M39" s="12" t="s">
        <v>24</v>
      </c>
    </row>
    <row r="40" s="3" customFormat="1" ht="108" spans="1:13">
      <c r="A40" s="8">
        <v>38</v>
      </c>
      <c r="B40" s="9" t="s">
        <v>180</v>
      </c>
      <c r="C40" s="9" t="s">
        <v>51</v>
      </c>
      <c r="D40" s="9" t="s">
        <v>181</v>
      </c>
      <c r="E40" s="9" t="s">
        <v>119</v>
      </c>
      <c r="F40" s="8">
        <v>1</v>
      </c>
      <c r="G40" s="8" t="s">
        <v>18</v>
      </c>
      <c r="H40" s="9" t="s">
        <v>19</v>
      </c>
      <c r="I40" s="9" t="s">
        <v>182</v>
      </c>
      <c r="J40" s="9" t="s">
        <v>40</v>
      </c>
      <c r="K40" s="9" t="s">
        <v>183</v>
      </c>
      <c r="L40" s="9" t="s">
        <v>184</v>
      </c>
      <c r="M40" s="12" t="s">
        <v>24</v>
      </c>
    </row>
    <row r="41" s="3" customFormat="1" ht="27" spans="1:13">
      <c r="A41" s="8">
        <v>39</v>
      </c>
      <c r="B41" s="9" t="s">
        <v>180</v>
      </c>
      <c r="C41" s="9" t="s">
        <v>37</v>
      </c>
      <c r="D41" s="9" t="s">
        <v>185</v>
      </c>
      <c r="E41" s="9" t="s">
        <v>137</v>
      </c>
      <c r="F41" s="8">
        <v>1</v>
      </c>
      <c r="G41" s="8" t="s">
        <v>18</v>
      </c>
      <c r="H41" s="9" t="s">
        <v>19</v>
      </c>
      <c r="I41" s="9" t="s">
        <v>182</v>
      </c>
      <c r="J41" s="9" t="s">
        <v>40</v>
      </c>
      <c r="K41" s="9" t="s">
        <v>183</v>
      </c>
      <c r="L41" s="9" t="s">
        <v>184</v>
      </c>
      <c r="M41" s="12" t="s">
        <v>24</v>
      </c>
    </row>
    <row r="42" s="3" customFormat="1" ht="40.5" spans="1:13">
      <c r="A42" s="8">
        <v>40</v>
      </c>
      <c r="B42" s="10" t="s">
        <v>186</v>
      </c>
      <c r="C42" s="10" t="s">
        <v>37</v>
      </c>
      <c r="D42" s="10" t="s">
        <v>187</v>
      </c>
      <c r="E42" s="10" t="s">
        <v>188</v>
      </c>
      <c r="F42" s="11">
        <v>10</v>
      </c>
      <c r="G42" s="11" t="s">
        <v>39</v>
      </c>
      <c r="H42" s="10" t="s">
        <v>19</v>
      </c>
      <c r="I42" s="10" t="s">
        <v>189</v>
      </c>
      <c r="J42" s="10" t="s">
        <v>59</v>
      </c>
      <c r="K42" s="10" t="s">
        <v>190</v>
      </c>
      <c r="L42" s="10" t="s">
        <v>191</v>
      </c>
      <c r="M42" s="12" t="s">
        <v>24</v>
      </c>
    </row>
    <row r="43" s="3" customFormat="1" ht="27" spans="1:13">
      <c r="A43" s="8">
        <v>41</v>
      </c>
      <c r="B43" s="10" t="s">
        <v>192</v>
      </c>
      <c r="C43" s="10" t="s">
        <v>37</v>
      </c>
      <c r="D43" s="10" t="s">
        <v>193</v>
      </c>
      <c r="E43" s="10" t="s">
        <v>19</v>
      </c>
      <c r="F43" s="11">
        <v>100</v>
      </c>
      <c r="G43" s="11" t="s">
        <v>39</v>
      </c>
      <c r="H43" s="10" t="s">
        <v>19</v>
      </c>
      <c r="I43" s="10" t="s">
        <v>194</v>
      </c>
      <c r="J43" s="10" t="s">
        <v>40</v>
      </c>
      <c r="K43" s="10" t="s">
        <v>195</v>
      </c>
      <c r="L43" s="10" t="s">
        <v>196</v>
      </c>
      <c r="M43" s="12" t="s">
        <v>24</v>
      </c>
    </row>
    <row r="44" s="3" customFormat="1" ht="67.5" spans="1:13">
      <c r="A44" s="8">
        <v>42</v>
      </c>
      <c r="B44" s="9" t="s">
        <v>197</v>
      </c>
      <c r="C44" s="9" t="s">
        <v>109</v>
      </c>
      <c r="D44" s="9" t="s">
        <v>198</v>
      </c>
      <c r="E44" s="9" t="s">
        <v>119</v>
      </c>
      <c r="F44" s="8">
        <v>1</v>
      </c>
      <c r="G44" s="8" t="s">
        <v>18</v>
      </c>
      <c r="H44" s="9" t="s">
        <v>19</v>
      </c>
      <c r="I44" s="9" t="s">
        <v>153</v>
      </c>
      <c r="J44" s="9" t="s">
        <v>40</v>
      </c>
      <c r="K44" s="9" t="s">
        <v>199</v>
      </c>
      <c r="L44" s="9" t="s">
        <v>200</v>
      </c>
      <c r="M44" s="12" t="s">
        <v>24</v>
      </c>
    </row>
    <row r="45" s="3" customFormat="1" ht="108" spans="1:13">
      <c r="A45" s="8">
        <v>43</v>
      </c>
      <c r="B45" s="9" t="s">
        <v>201</v>
      </c>
      <c r="C45" s="9" t="s">
        <v>55</v>
      </c>
      <c r="D45" s="9" t="s">
        <v>202</v>
      </c>
      <c r="E45" s="9" t="s">
        <v>203</v>
      </c>
      <c r="F45" s="8">
        <v>1</v>
      </c>
      <c r="G45" s="8" t="s">
        <v>18</v>
      </c>
      <c r="H45" s="9" t="s">
        <v>76</v>
      </c>
      <c r="I45" s="9" t="s">
        <v>204</v>
      </c>
      <c r="J45" s="9" t="s">
        <v>59</v>
      </c>
      <c r="K45" s="9" t="s">
        <v>205</v>
      </c>
      <c r="L45" s="9" t="s">
        <v>206</v>
      </c>
      <c r="M45" s="12" t="s">
        <v>24</v>
      </c>
    </row>
    <row r="46" s="3" customFormat="1" ht="54" spans="1:13">
      <c r="A46" s="8">
        <v>44</v>
      </c>
      <c r="B46" s="10" t="s">
        <v>207</v>
      </c>
      <c r="C46" s="10" t="s">
        <v>66</v>
      </c>
      <c r="D46" s="10" t="s">
        <v>118</v>
      </c>
      <c r="E46" s="10" t="s">
        <v>119</v>
      </c>
      <c r="F46" s="11">
        <v>5</v>
      </c>
      <c r="G46" s="11" t="s">
        <v>43</v>
      </c>
      <c r="H46" s="10" t="s">
        <v>19</v>
      </c>
      <c r="I46" s="10" t="s">
        <v>208</v>
      </c>
      <c r="J46" s="10" t="s">
        <v>59</v>
      </c>
      <c r="K46" s="10" t="s">
        <v>209</v>
      </c>
      <c r="L46" s="10" t="s">
        <v>210</v>
      </c>
      <c r="M46" s="12" t="s">
        <v>24</v>
      </c>
    </row>
    <row r="47" s="3" customFormat="1" ht="27" spans="1:13">
      <c r="A47" s="8">
        <v>45</v>
      </c>
      <c r="B47" s="10" t="s">
        <v>207</v>
      </c>
      <c r="C47" s="10" t="s">
        <v>37</v>
      </c>
      <c r="D47" s="10" t="s">
        <v>211</v>
      </c>
      <c r="E47" s="10" t="s">
        <v>212</v>
      </c>
      <c r="F47" s="11">
        <v>5</v>
      </c>
      <c r="G47" s="11" t="s">
        <v>43</v>
      </c>
      <c r="H47" s="10" t="s">
        <v>19</v>
      </c>
      <c r="I47" s="10" t="s">
        <v>19</v>
      </c>
      <c r="J47" s="10" t="s">
        <v>40</v>
      </c>
      <c r="K47" s="10" t="s">
        <v>209</v>
      </c>
      <c r="L47" s="10" t="s">
        <v>210</v>
      </c>
      <c r="M47" s="12" t="s">
        <v>24</v>
      </c>
    </row>
    <row r="48" s="3" customFormat="1" ht="27" spans="1:13">
      <c r="A48" s="8">
        <v>46</v>
      </c>
      <c r="B48" s="10" t="s">
        <v>207</v>
      </c>
      <c r="C48" s="10" t="s">
        <v>37</v>
      </c>
      <c r="D48" s="10" t="s">
        <v>213</v>
      </c>
      <c r="E48" s="10" t="s">
        <v>214</v>
      </c>
      <c r="F48" s="11">
        <v>5</v>
      </c>
      <c r="G48" s="11" t="s">
        <v>43</v>
      </c>
      <c r="H48" s="10" t="s">
        <v>19</v>
      </c>
      <c r="I48" s="10" t="s">
        <v>19</v>
      </c>
      <c r="J48" s="10" t="s">
        <v>40</v>
      </c>
      <c r="K48" s="10" t="s">
        <v>209</v>
      </c>
      <c r="L48" s="10" t="s">
        <v>210</v>
      </c>
      <c r="M48" s="12" t="s">
        <v>24</v>
      </c>
    </row>
    <row r="49" s="3" customFormat="1" ht="81" spans="1:13">
      <c r="A49" s="8">
        <v>47</v>
      </c>
      <c r="B49" s="9" t="s">
        <v>215</v>
      </c>
      <c r="C49" s="9" t="s">
        <v>74</v>
      </c>
      <c r="D49" s="9" t="s">
        <v>216</v>
      </c>
      <c r="E49" s="9" t="s">
        <v>217</v>
      </c>
      <c r="F49" s="8">
        <v>1</v>
      </c>
      <c r="G49" s="8" t="s">
        <v>18</v>
      </c>
      <c r="H49" s="9" t="s">
        <v>76</v>
      </c>
      <c r="I49" s="9" t="s">
        <v>218</v>
      </c>
      <c r="J49" s="9" t="s">
        <v>59</v>
      </c>
      <c r="K49" s="9" t="s">
        <v>219</v>
      </c>
      <c r="L49" s="9" t="s">
        <v>220</v>
      </c>
      <c r="M49" s="12" t="s">
        <v>24</v>
      </c>
    </row>
    <row r="50" s="3" customFormat="1" ht="27" spans="1:13">
      <c r="A50" s="8">
        <v>48</v>
      </c>
      <c r="B50" s="9" t="s">
        <v>221</v>
      </c>
      <c r="C50" s="9" t="s">
        <v>109</v>
      </c>
      <c r="D50" s="9" t="s">
        <v>222</v>
      </c>
      <c r="E50" s="9" t="s">
        <v>19</v>
      </c>
      <c r="F50" s="8">
        <v>1</v>
      </c>
      <c r="G50" s="8" t="s">
        <v>18</v>
      </c>
      <c r="H50" s="9" t="s">
        <v>19</v>
      </c>
      <c r="I50" s="9" t="s">
        <v>223</v>
      </c>
      <c r="J50" s="9" t="s">
        <v>40</v>
      </c>
      <c r="K50" s="9" t="s">
        <v>224</v>
      </c>
      <c r="L50" s="9" t="s">
        <v>225</v>
      </c>
      <c r="M50" s="12" t="s">
        <v>24</v>
      </c>
    </row>
    <row r="51" s="3" customFormat="1" ht="108" spans="1:13">
      <c r="A51" s="8">
        <v>49</v>
      </c>
      <c r="B51" s="9" t="s">
        <v>226</v>
      </c>
      <c r="C51" s="9" t="s">
        <v>66</v>
      </c>
      <c r="D51" s="9" t="s">
        <v>227</v>
      </c>
      <c r="E51" s="9" t="s">
        <v>119</v>
      </c>
      <c r="F51" s="8">
        <v>1</v>
      </c>
      <c r="G51" s="8" t="s">
        <v>18</v>
      </c>
      <c r="H51" s="9" t="s">
        <v>19</v>
      </c>
      <c r="I51" s="9" t="s">
        <v>228</v>
      </c>
      <c r="J51" s="9" t="s">
        <v>40</v>
      </c>
      <c r="K51" s="9" t="s">
        <v>229</v>
      </c>
      <c r="L51" s="9" t="s">
        <v>230</v>
      </c>
      <c r="M51" s="12" t="s">
        <v>24</v>
      </c>
    </row>
    <row r="52" s="3" customFormat="1" ht="54" spans="1:13">
      <c r="A52" s="8">
        <v>50</v>
      </c>
      <c r="B52" s="9" t="s">
        <v>231</v>
      </c>
      <c r="C52" s="9" t="s">
        <v>109</v>
      </c>
      <c r="D52" s="9" t="s">
        <v>232</v>
      </c>
      <c r="E52" s="9" t="s">
        <v>119</v>
      </c>
      <c r="F52" s="8">
        <v>3</v>
      </c>
      <c r="G52" s="8" t="s">
        <v>18</v>
      </c>
      <c r="H52" s="9" t="s">
        <v>19</v>
      </c>
      <c r="I52" s="9" t="s">
        <v>232</v>
      </c>
      <c r="J52" s="9" t="s">
        <v>59</v>
      </c>
      <c r="K52" s="9" t="s">
        <v>132</v>
      </c>
      <c r="L52" s="9" t="s">
        <v>233</v>
      </c>
      <c r="M52" s="12" t="s">
        <v>24</v>
      </c>
    </row>
    <row r="53" s="3" customFormat="1" ht="27" spans="1:13">
      <c r="A53" s="8">
        <v>51</v>
      </c>
      <c r="B53" s="9" t="s">
        <v>234</v>
      </c>
      <c r="C53" s="9" t="s">
        <v>37</v>
      </c>
      <c r="D53" s="9" t="s">
        <v>235</v>
      </c>
      <c r="E53" s="9" t="s">
        <v>19</v>
      </c>
      <c r="F53" s="8">
        <v>2</v>
      </c>
      <c r="G53" s="8" t="s">
        <v>18</v>
      </c>
      <c r="H53" s="9" t="s">
        <v>19</v>
      </c>
      <c r="I53" s="9" t="s">
        <v>236</v>
      </c>
      <c r="J53" s="9" t="s">
        <v>40</v>
      </c>
      <c r="K53" s="9" t="s">
        <v>237</v>
      </c>
      <c r="L53" s="9" t="s">
        <v>238</v>
      </c>
      <c r="M53" s="12" t="s">
        <v>24</v>
      </c>
    </row>
    <row r="54" s="3" customFormat="1" ht="67.5" spans="1:13">
      <c r="A54" s="8">
        <v>52</v>
      </c>
      <c r="B54" s="9" t="s">
        <v>239</v>
      </c>
      <c r="C54" s="9" t="s">
        <v>135</v>
      </c>
      <c r="D54" s="9" t="s">
        <v>240</v>
      </c>
      <c r="E54" s="9" t="s">
        <v>241</v>
      </c>
      <c r="F54" s="8">
        <v>1</v>
      </c>
      <c r="G54" s="8" t="s">
        <v>18</v>
      </c>
      <c r="H54" s="9" t="s">
        <v>19</v>
      </c>
      <c r="I54" s="9" t="s">
        <v>242</v>
      </c>
      <c r="J54" s="9" t="s">
        <v>59</v>
      </c>
      <c r="K54" s="9" t="s">
        <v>243</v>
      </c>
      <c r="L54" s="9" t="s">
        <v>244</v>
      </c>
      <c r="M54" s="12" t="s">
        <v>24</v>
      </c>
    </row>
    <row r="55" s="3" customFormat="1" ht="27" spans="1:13">
      <c r="A55" s="8">
        <v>53</v>
      </c>
      <c r="B55" s="10" t="s">
        <v>245</v>
      </c>
      <c r="C55" s="10" t="s">
        <v>150</v>
      </c>
      <c r="D55" s="10" t="s">
        <v>246</v>
      </c>
      <c r="E55" s="10" t="s">
        <v>32</v>
      </c>
      <c r="F55" s="11">
        <v>2</v>
      </c>
      <c r="G55" s="11" t="s">
        <v>43</v>
      </c>
      <c r="H55" s="10" t="s">
        <v>19</v>
      </c>
      <c r="I55" s="10" t="s">
        <v>246</v>
      </c>
      <c r="J55" s="10" t="s">
        <v>40</v>
      </c>
      <c r="K55" s="10" t="s">
        <v>132</v>
      </c>
      <c r="L55" s="10" t="s">
        <v>247</v>
      </c>
      <c r="M55" s="12" t="s">
        <v>24</v>
      </c>
    </row>
    <row r="56" s="3" customFormat="1" ht="54" spans="1:13">
      <c r="A56" s="8">
        <v>54</v>
      </c>
      <c r="B56" s="9" t="s">
        <v>248</v>
      </c>
      <c r="C56" s="9" t="s">
        <v>249</v>
      </c>
      <c r="D56" s="9" t="s">
        <v>250</v>
      </c>
      <c r="E56" s="9" t="s">
        <v>251</v>
      </c>
      <c r="F56" s="8">
        <v>1</v>
      </c>
      <c r="G56" s="8" t="s">
        <v>18</v>
      </c>
      <c r="H56" s="9" t="s">
        <v>19</v>
      </c>
      <c r="I56" s="9" t="s">
        <v>250</v>
      </c>
      <c r="J56" s="9" t="s">
        <v>40</v>
      </c>
      <c r="K56" s="9" t="s">
        <v>252</v>
      </c>
      <c r="L56" s="9" t="s">
        <v>253</v>
      </c>
      <c r="M56" s="12" t="s">
        <v>24</v>
      </c>
    </row>
    <row r="57" s="3" customFormat="1" ht="40.5" spans="1:13">
      <c r="A57" s="8">
        <v>55</v>
      </c>
      <c r="B57" s="9" t="s">
        <v>248</v>
      </c>
      <c r="C57" s="9" t="s">
        <v>55</v>
      </c>
      <c r="D57" s="9" t="s">
        <v>254</v>
      </c>
      <c r="E57" s="9" t="s">
        <v>124</v>
      </c>
      <c r="F57" s="8">
        <v>1</v>
      </c>
      <c r="G57" s="8" t="s">
        <v>18</v>
      </c>
      <c r="H57" s="9" t="s">
        <v>19</v>
      </c>
      <c r="I57" s="9" t="s">
        <v>254</v>
      </c>
      <c r="J57" s="9" t="s">
        <v>40</v>
      </c>
      <c r="K57" s="9" t="s">
        <v>252</v>
      </c>
      <c r="L57" s="9" t="s">
        <v>253</v>
      </c>
      <c r="M57" s="12" t="s">
        <v>24</v>
      </c>
    </row>
    <row r="58" s="3" customFormat="1" ht="81" spans="1:13">
      <c r="A58" s="8">
        <v>56</v>
      </c>
      <c r="B58" s="10" t="s">
        <v>255</v>
      </c>
      <c r="C58" s="10" t="s">
        <v>256</v>
      </c>
      <c r="D58" s="10" t="s">
        <v>257</v>
      </c>
      <c r="E58" s="10" t="s">
        <v>258</v>
      </c>
      <c r="F58" s="11">
        <v>2</v>
      </c>
      <c r="G58" s="11" t="s">
        <v>43</v>
      </c>
      <c r="H58" s="10" t="s">
        <v>19</v>
      </c>
      <c r="I58" s="10" t="s">
        <v>259</v>
      </c>
      <c r="J58" s="10" t="s">
        <v>70</v>
      </c>
      <c r="K58" s="10" t="s">
        <v>260</v>
      </c>
      <c r="L58" s="10" t="s">
        <v>261</v>
      </c>
      <c r="M58" s="12" t="s">
        <v>24</v>
      </c>
    </row>
    <row r="59" s="3" customFormat="1" ht="108" spans="1:13">
      <c r="A59" s="8">
        <v>57</v>
      </c>
      <c r="B59" s="9" t="s">
        <v>262</v>
      </c>
      <c r="C59" s="9" t="s">
        <v>66</v>
      </c>
      <c r="D59" s="9" t="s">
        <v>227</v>
      </c>
      <c r="E59" s="9" t="s">
        <v>119</v>
      </c>
      <c r="F59" s="8">
        <v>1</v>
      </c>
      <c r="G59" s="8" t="s">
        <v>18</v>
      </c>
      <c r="H59" s="9" t="s">
        <v>19</v>
      </c>
      <c r="I59" s="9" t="s">
        <v>263</v>
      </c>
      <c r="J59" s="9" t="s">
        <v>40</v>
      </c>
      <c r="K59" s="9" t="s">
        <v>264</v>
      </c>
      <c r="L59" s="9" t="s">
        <v>265</v>
      </c>
      <c r="M59" s="12" t="s">
        <v>24</v>
      </c>
    </row>
    <row r="60" s="3" customFormat="1" ht="27" spans="1:13">
      <c r="A60" s="8">
        <v>58</v>
      </c>
      <c r="B60" s="10" t="s">
        <v>266</v>
      </c>
      <c r="C60" s="10" t="s">
        <v>37</v>
      </c>
      <c r="D60" s="10" t="s">
        <v>267</v>
      </c>
      <c r="E60" s="10" t="s">
        <v>32</v>
      </c>
      <c r="F60" s="11">
        <v>1</v>
      </c>
      <c r="G60" s="11" t="s">
        <v>43</v>
      </c>
      <c r="H60" s="10" t="s">
        <v>19</v>
      </c>
      <c r="I60" s="10" t="s">
        <v>268</v>
      </c>
      <c r="J60" s="10" t="s">
        <v>40</v>
      </c>
      <c r="K60" s="10" t="s">
        <v>269</v>
      </c>
      <c r="L60" s="10" t="s">
        <v>270</v>
      </c>
      <c r="M60" s="12" t="s">
        <v>24</v>
      </c>
    </row>
    <row r="61" s="3" customFormat="1" ht="94.5" spans="1:13">
      <c r="A61" s="8">
        <v>59</v>
      </c>
      <c r="B61" s="9" t="s">
        <v>271</v>
      </c>
      <c r="C61" s="9" t="s">
        <v>37</v>
      </c>
      <c r="D61" s="9" t="s">
        <v>272</v>
      </c>
      <c r="E61" s="9" t="s">
        <v>19</v>
      </c>
      <c r="F61" s="8">
        <v>10</v>
      </c>
      <c r="G61" s="8" t="s">
        <v>18</v>
      </c>
      <c r="H61" s="9" t="s">
        <v>19</v>
      </c>
      <c r="I61" s="9" t="s">
        <v>273</v>
      </c>
      <c r="J61" s="9" t="s">
        <v>70</v>
      </c>
      <c r="K61" s="9" t="s">
        <v>274</v>
      </c>
      <c r="L61" s="9" t="s">
        <v>275</v>
      </c>
      <c r="M61" s="12" t="s">
        <v>24</v>
      </c>
    </row>
    <row r="62" s="3" customFormat="1" ht="67.5" spans="1:13">
      <c r="A62" s="8">
        <v>60</v>
      </c>
      <c r="B62" s="9" t="s">
        <v>271</v>
      </c>
      <c r="C62" s="9" t="s">
        <v>37</v>
      </c>
      <c r="D62" s="9" t="s">
        <v>276</v>
      </c>
      <c r="E62" s="9" t="s">
        <v>19</v>
      </c>
      <c r="F62" s="8">
        <v>20</v>
      </c>
      <c r="G62" s="8" t="s">
        <v>18</v>
      </c>
      <c r="H62" s="9" t="s">
        <v>19</v>
      </c>
      <c r="I62" s="9" t="s">
        <v>277</v>
      </c>
      <c r="J62" s="9" t="s">
        <v>70</v>
      </c>
      <c r="K62" s="9" t="s">
        <v>274</v>
      </c>
      <c r="L62" s="9" t="s">
        <v>275</v>
      </c>
      <c r="M62" s="12" t="s">
        <v>24</v>
      </c>
    </row>
    <row r="63" s="3" customFormat="1" ht="108" spans="1:13">
      <c r="A63" s="8">
        <v>61</v>
      </c>
      <c r="B63" s="9" t="s">
        <v>271</v>
      </c>
      <c r="C63" s="9" t="s">
        <v>37</v>
      </c>
      <c r="D63" s="9" t="s">
        <v>278</v>
      </c>
      <c r="E63" s="9" t="s">
        <v>19</v>
      </c>
      <c r="F63" s="8">
        <v>20</v>
      </c>
      <c r="G63" s="8" t="s">
        <v>18</v>
      </c>
      <c r="H63" s="9" t="s">
        <v>19</v>
      </c>
      <c r="I63" s="9" t="s">
        <v>279</v>
      </c>
      <c r="J63" s="9" t="s">
        <v>70</v>
      </c>
      <c r="K63" s="9" t="s">
        <v>274</v>
      </c>
      <c r="L63" s="9" t="s">
        <v>275</v>
      </c>
      <c r="M63" s="12" t="s">
        <v>24</v>
      </c>
    </row>
    <row r="64" s="3" customFormat="1" ht="67.5" spans="1:13">
      <c r="A64" s="8">
        <v>62</v>
      </c>
      <c r="B64" s="9" t="s">
        <v>271</v>
      </c>
      <c r="C64" s="9" t="s">
        <v>37</v>
      </c>
      <c r="D64" s="9" t="s">
        <v>280</v>
      </c>
      <c r="E64" s="9" t="s">
        <v>19</v>
      </c>
      <c r="F64" s="8">
        <v>20</v>
      </c>
      <c r="G64" s="8" t="s">
        <v>18</v>
      </c>
      <c r="H64" s="9" t="s">
        <v>19</v>
      </c>
      <c r="I64" s="9" t="s">
        <v>281</v>
      </c>
      <c r="J64" s="9" t="s">
        <v>70</v>
      </c>
      <c r="K64" s="9" t="s">
        <v>274</v>
      </c>
      <c r="L64" s="9" t="s">
        <v>275</v>
      </c>
      <c r="M64" s="12" t="s">
        <v>24</v>
      </c>
    </row>
    <row r="65" s="3" customFormat="1" ht="67.5" spans="1:13">
      <c r="A65" s="8">
        <v>63</v>
      </c>
      <c r="B65" s="9" t="s">
        <v>271</v>
      </c>
      <c r="C65" s="9" t="s">
        <v>37</v>
      </c>
      <c r="D65" s="9" t="s">
        <v>282</v>
      </c>
      <c r="E65" s="9" t="s">
        <v>19</v>
      </c>
      <c r="F65" s="8">
        <v>10</v>
      </c>
      <c r="G65" s="8" t="s">
        <v>18</v>
      </c>
      <c r="H65" s="9" t="s">
        <v>19</v>
      </c>
      <c r="I65" s="9" t="s">
        <v>283</v>
      </c>
      <c r="J65" s="9" t="s">
        <v>70</v>
      </c>
      <c r="K65" s="9" t="s">
        <v>274</v>
      </c>
      <c r="L65" s="9" t="s">
        <v>275</v>
      </c>
      <c r="M65" s="12" t="s">
        <v>24</v>
      </c>
    </row>
    <row r="66" s="3" customFormat="1" ht="81" spans="1:13">
      <c r="A66" s="8">
        <v>64</v>
      </c>
      <c r="B66" s="9" t="s">
        <v>271</v>
      </c>
      <c r="C66" s="9" t="s">
        <v>37</v>
      </c>
      <c r="D66" s="9" t="s">
        <v>284</v>
      </c>
      <c r="E66" s="9" t="s">
        <v>19</v>
      </c>
      <c r="F66" s="8">
        <v>10</v>
      </c>
      <c r="G66" s="8" t="s">
        <v>18</v>
      </c>
      <c r="H66" s="9" t="s">
        <v>19</v>
      </c>
      <c r="I66" s="9" t="s">
        <v>285</v>
      </c>
      <c r="J66" s="9" t="s">
        <v>70</v>
      </c>
      <c r="K66" s="9" t="s">
        <v>274</v>
      </c>
      <c r="L66" s="9" t="s">
        <v>275</v>
      </c>
      <c r="M66" s="12" t="s">
        <v>24</v>
      </c>
    </row>
    <row r="67" s="3" customFormat="1" ht="54" spans="1:13">
      <c r="A67" s="8">
        <v>65</v>
      </c>
      <c r="B67" s="9" t="s">
        <v>271</v>
      </c>
      <c r="C67" s="9" t="s">
        <v>37</v>
      </c>
      <c r="D67" s="9" t="s">
        <v>286</v>
      </c>
      <c r="E67" s="9" t="s">
        <v>19</v>
      </c>
      <c r="F67" s="8">
        <v>10</v>
      </c>
      <c r="G67" s="8" t="s">
        <v>18</v>
      </c>
      <c r="H67" s="9" t="s">
        <v>19</v>
      </c>
      <c r="I67" s="9" t="s">
        <v>287</v>
      </c>
      <c r="J67" s="9" t="s">
        <v>70</v>
      </c>
      <c r="K67" s="9" t="s">
        <v>274</v>
      </c>
      <c r="L67" s="9" t="s">
        <v>275</v>
      </c>
      <c r="M67" s="12" t="s">
        <v>24</v>
      </c>
    </row>
    <row r="68" s="3" customFormat="1" ht="108" spans="1:13">
      <c r="A68" s="8">
        <v>66</v>
      </c>
      <c r="B68" s="9" t="s">
        <v>271</v>
      </c>
      <c r="C68" s="9" t="s">
        <v>37</v>
      </c>
      <c r="D68" s="9" t="s">
        <v>288</v>
      </c>
      <c r="E68" s="9" t="s">
        <v>19</v>
      </c>
      <c r="F68" s="8">
        <v>20</v>
      </c>
      <c r="G68" s="8" t="s">
        <v>18</v>
      </c>
      <c r="H68" s="9" t="s">
        <v>19</v>
      </c>
      <c r="I68" s="9" t="s">
        <v>289</v>
      </c>
      <c r="J68" s="9" t="s">
        <v>70</v>
      </c>
      <c r="K68" s="9" t="s">
        <v>274</v>
      </c>
      <c r="L68" s="9" t="s">
        <v>275</v>
      </c>
      <c r="M68" s="12" t="s">
        <v>24</v>
      </c>
    </row>
    <row r="69" s="3" customFormat="1" ht="67.5" spans="1:13">
      <c r="A69" s="8">
        <v>67</v>
      </c>
      <c r="B69" s="9" t="s">
        <v>271</v>
      </c>
      <c r="C69" s="9" t="s">
        <v>37</v>
      </c>
      <c r="D69" s="9" t="s">
        <v>290</v>
      </c>
      <c r="E69" s="9" t="s">
        <v>19</v>
      </c>
      <c r="F69" s="8">
        <v>10</v>
      </c>
      <c r="G69" s="8" t="s">
        <v>18</v>
      </c>
      <c r="H69" s="9" t="s">
        <v>19</v>
      </c>
      <c r="I69" s="9" t="s">
        <v>291</v>
      </c>
      <c r="J69" s="9" t="s">
        <v>70</v>
      </c>
      <c r="K69" s="9" t="s">
        <v>274</v>
      </c>
      <c r="L69" s="9" t="s">
        <v>275</v>
      </c>
      <c r="M69" s="12" t="s">
        <v>24</v>
      </c>
    </row>
    <row r="70" s="3" customFormat="1" ht="54" spans="1:13">
      <c r="A70" s="8">
        <v>68</v>
      </c>
      <c r="B70" s="9" t="s">
        <v>271</v>
      </c>
      <c r="C70" s="9" t="s">
        <v>37</v>
      </c>
      <c r="D70" s="9" t="s">
        <v>292</v>
      </c>
      <c r="E70" s="9" t="s">
        <v>19</v>
      </c>
      <c r="F70" s="8">
        <v>10</v>
      </c>
      <c r="G70" s="8" t="s">
        <v>18</v>
      </c>
      <c r="H70" s="9" t="s">
        <v>19</v>
      </c>
      <c r="I70" s="9" t="s">
        <v>293</v>
      </c>
      <c r="J70" s="9" t="s">
        <v>70</v>
      </c>
      <c r="K70" s="9" t="s">
        <v>274</v>
      </c>
      <c r="L70" s="9" t="s">
        <v>275</v>
      </c>
      <c r="M70" s="12" t="s">
        <v>24</v>
      </c>
    </row>
    <row r="71" s="3" customFormat="1" ht="40.5" spans="1:13">
      <c r="A71" s="8">
        <v>69</v>
      </c>
      <c r="B71" s="9" t="s">
        <v>271</v>
      </c>
      <c r="C71" s="9" t="s">
        <v>37</v>
      </c>
      <c r="D71" s="9" t="s">
        <v>294</v>
      </c>
      <c r="E71" s="9" t="s">
        <v>19</v>
      </c>
      <c r="F71" s="8">
        <v>20</v>
      </c>
      <c r="G71" s="8" t="s">
        <v>18</v>
      </c>
      <c r="H71" s="9" t="s">
        <v>19</v>
      </c>
      <c r="I71" s="9" t="s">
        <v>295</v>
      </c>
      <c r="J71" s="9" t="s">
        <v>70</v>
      </c>
      <c r="K71" s="9" t="s">
        <v>274</v>
      </c>
      <c r="L71" s="9" t="s">
        <v>275</v>
      </c>
      <c r="M71" s="12" t="s">
        <v>24</v>
      </c>
    </row>
    <row r="72" s="3" customFormat="1" ht="67.5" spans="1:13">
      <c r="A72" s="8">
        <v>70</v>
      </c>
      <c r="B72" s="9" t="s">
        <v>271</v>
      </c>
      <c r="C72" s="9" t="s">
        <v>37</v>
      </c>
      <c r="D72" s="9" t="s">
        <v>296</v>
      </c>
      <c r="E72" s="9" t="s">
        <v>19</v>
      </c>
      <c r="F72" s="8">
        <v>20</v>
      </c>
      <c r="G72" s="8" t="s">
        <v>18</v>
      </c>
      <c r="H72" s="9" t="s">
        <v>19</v>
      </c>
      <c r="I72" s="9" t="s">
        <v>297</v>
      </c>
      <c r="J72" s="9" t="s">
        <v>70</v>
      </c>
      <c r="K72" s="9" t="s">
        <v>274</v>
      </c>
      <c r="L72" s="9" t="s">
        <v>275</v>
      </c>
      <c r="M72" s="12" t="s">
        <v>24</v>
      </c>
    </row>
    <row r="73" s="3" customFormat="1" ht="67.5" spans="1:13">
      <c r="A73" s="8">
        <v>71</v>
      </c>
      <c r="B73" s="9" t="s">
        <v>271</v>
      </c>
      <c r="C73" s="9" t="s">
        <v>37</v>
      </c>
      <c r="D73" s="9" t="s">
        <v>298</v>
      </c>
      <c r="E73" s="9" t="s">
        <v>19</v>
      </c>
      <c r="F73" s="8">
        <v>20</v>
      </c>
      <c r="G73" s="8" t="s">
        <v>18</v>
      </c>
      <c r="H73" s="9" t="s">
        <v>19</v>
      </c>
      <c r="I73" s="9" t="s">
        <v>299</v>
      </c>
      <c r="J73" s="9" t="s">
        <v>70</v>
      </c>
      <c r="K73" s="9" t="s">
        <v>274</v>
      </c>
      <c r="L73" s="9" t="s">
        <v>275</v>
      </c>
      <c r="M73" s="12" t="s">
        <v>24</v>
      </c>
    </row>
    <row r="74" s="3" customFormat="1" ht="108" spans="1:13">
      <c r="A74" s="8">
        <v>72</v>
      </c>
      <c r="B74" s="9" t="s">
        <v>271</v>
      </c>
      <c r="C74" s="9" t="s">
        <v>37</v>
      </c>
      <c r="D74" s="9" t="s">
        <v>300</v>
      </c>
      <c r="E74" s="9" t="s">
        <v>19</v>
      </c>
      <c r="F74" s="8">
        <v>20</v>
      </c>
      <c r="G74" s="8" t="s">
        <v>18</v>
      </c>
      <c r="H74" s="9" t="s">
        <v>19</v>
      </c>
      <c r="I74" s="9" t="s">
        <v>301</v>
      </c>
      <c r="J74" s="9" t="s">
        <v>70</v>
      </c>
      <c r="K74" s="9" t="s">
        <v>274</v>
      </c>
      <c r="L74" s="9" t="s">
        <v>275</v>
      </c>
      <c r="M74" s="12" t="s">
        <v>24</v>
      </c>
    </row>
    <row r="75" s="3" customFormat="1" ht="40.5" spans="1:13">
      <c r="A75" s="8">
        <v>73</v>
      </c>
      <c r="B75" s="9" t="s">
        <v>302</v>
      </c>
      <c r="C75" s="9" t="s">
        <v>55</v>
      </c>
      <c r="D75" s="9" t="s">
        <v>303</v>
      </c>
      <c r="E75" s="9" t="s">
        <v>251</v>
      </c>
      <c r="F75" s="8">
        <v>3</v>
      </c>
      <c r="G75" s="8" t="s">
        <v>18</v>
      </c>
      <c r="H75" s="9" t="s">
        <v>19</v>
      </c>
      <c r="I75" s="9" t="s">
        <v>304</v>
      </c>
      <c r="J75" s="9" t="s">
        <v>59</v>
      </c>
      <c r="K75" s="9" t="s">
        <v>305</v>
      </c>
      <c r="L75" s="9" t="s">
        <v>306</v>
      </c>
      <c r="M75" s="12" t="s">
        <v>24</v>
      </c>
    </row>
    <row r="76" s="3" customFormat="1" ht="54" spans="1:13">
      <c r="A76" s="8">
        <v>74</v>
      </c>
      <c r="B76" s="10" t="s">
        <v>302</v>
      </c>
      <c r="C76" s="10" t="s">
        <v>37</v>
      </c>
      <c r="D76" s="10" t="s">
        <v>307</v>
      </c>
      <c r="E76" s="10" t="s">
        <v>251</v>
      </c>
      <c r="F76" s="11">
        <v>3</v>
      </c>
      <c r="G76" s="11" t="s">
        <v>43</v>
      </c>
      <c r="H76" s="10" t="s">
        <v>19</v>
      </c>
      <c r="I76" s="10" t="s">
        <v>308</v>
      </c>
      <c r="J76" s="10" t="s">
        <v>40</v>
      </c>
      <c r="K76" s="10" t="s">
        <v>305</v>
      </c>
      <c r="L76" s="10" t="s">
        <v>306</v>
      </c>
      <c r="M76" s="12" t="s">
        <v>24</v>
      </c>
    </row>
    <row r="77" s="3" customFormat="1" ht="27" spans="1:13">
      <c r="A77" s="8">
        <v>75</v>
      </c>
      <c r="B77" s="9" t="s">
        <v>302</v>
      </c>
      <c r="C77" s="9" t="s">
        <v>167</v>
      </c>
      <c r="D77" s="9" t="s">
        <v>309</v>
      </c>
      <c r="E77" s="9" t="s">
        <v>81</v>
      </c>
      <c r="F77" s="8">
        <v>3</v>
      </c>
      <c r="G77" s="8" t="s">
        <v>18</v>
      </c>
      <c r="H77" s="9" t="s">
        <v>19</v>
      </c>
      <c r="I77" s="9" t="s">
        <v>310</v>
      </c>
      <c r="J77" s="9" t="s">
        <v>40</v>
      </c>
      <c r="K77" s="9" t="s">
        <v>305</v>
      </c>
      <c r="L77" s="9" t="s">
        <v>306</v>
      </c>
      <c r="M77" s="12" t="s">
        <v>24</v>
      </c>
    </row>
    <row r="78" s="3" customFormat="1" ht="67.5" spans="1:13">
      <c r="A78" s="8">
        <v>76</v>
      </c>
      <c r="B78" s="10" t="s">
        <v>311</v>
      </c>
      <c r="C78" s="10" t="s">
        <v>312</v>
      </c>
      <c r="D78" s="10" t="s">
        <v>313</v>
      </c>
      <c r="E78" s="10" t="s">
        <v>32</v>
      </c>
      <c r="F78" s="11">
        <v>10</v>
      </c>
      <c r="G78" s="11" t="s">
        <v>43</v>
      </c>
      <c r="H78" s="10" t="s">
        <v>19</v>
      </c>
      <c r="I78" s="10" t="s">
        <v>314</v>
      </c>
      <c r="J78" s="10" t="s">
        <v>40</v>
      </c>
      <c r="K78" s="10" t="s">
        <v>315</v>
      </c>
      <c r="L78" s="10" t="s">
        <v>316</v>
      </c>
      <c r="M78" s="12" t="s">
        <v>24</v>
      </c>
    </row>
    <row r="79" s="3" customFormat="1" ht="27" spans="1:13">
      <c r="A79" s="8">
        <v>77</v>
      </c>
      <c r="B79" s="10" t="s">
        <v>317</v>
      </c>
      <c r="C79" s="10" t="s">
        <v>318</v>
      </c>
      <c r="D79" s="10" t="s">
        <v>246</v>
      </c>
      <c r="E79" s="10" t="s">
        <v>137</v>
      </c>
      <c r="F79" s="11">
        <v>3</v>
      </c>
      <c r="G79" s="11" t="s">
        <v>43</v>
      </c>
      <c r="H79" s="10" t="s">
        <v>19</v>
      </c>
      <c r="I79" s="10" t="s">
        <v>319</v>
      </c>
      <c r="J79" s="10" t="s">
        <v>40</v>
      </c>
      <c r="K79" s="10" t="s">
        <v>132</v>
      </c>
      <c r="L79" s="10" t="s">
        <v>320</v>
      </c>
      <c r="M79" s="12" t="s">
        <v>24</v>
      </c>
    </row>
    <row r="80" s="3" customFormat="1" ht="81" spans="1:13">
      <c r="A80" s="8">
        <v>78</v>
      </c>
      <c r="B80" s="10" t="s">
        <v>321</v>
      </c>
      <c r="C80" s="10" t="s">
        <v>322</v>
      </c>
      <c r="D80" s="10" t="s">
        <v>323</v>
      </c>
      <c r="E80" s="10" t="s">
        <v>119</v>
      </c>
      <c r="F80" s="11">
        <v>1</v>
      </c>
      <c r="G80" s="11" t="s">
        <v>43</v>
      </c>
      <c r="H80" s="10" t="s">
        <v>19</v>
      </c>
      <c r="I80" s="10" t="s">
        <v>324</v>
      </c>
      <c r="J80" s="10" t="s">
        <v>40</v>
      </c>
      <c r="K80" s="10" t="s">
        <v>325</v>
      </c>
      <c r="L80" s="10" t="s">
        <v>326</v>
      </c>
      <c r="M80" s="12" t="s">
        <v>24</v>
      </c>
    </row>
    <row r="81" s="3" customFormat="1" ht="40.5" spans="1:13">
      <c r="A81" s="8">
        <v>79</v>
      </c>
      <c r="B81" s="9" t="s">
        <v>321</v>
      </c>
      <c r="C81" s="9" t="s">
        <v>37</v>
      </c>
      <c r="D81" s="9" t="s">
        <v>327</v>
      </c>
      <c r="E81" s="9" t="s">
        <v>241</v>
      </c>
      <c r="F81" s="8">
        <v>1</v>
      </c>
      <c r="G81" s="8" t="s">
        <v>18</v>
      </c>
      <c r="H81" s="9" t="s">
        <v>19</v>
      </c>
      <c r="I81" s="9" t="s">
        <v>328</v>
      </c>
      <c r="J81" s="9" t="s">
        <v>40</v>
      </c>
      <c r="K81" s="9" t="s">
        <v>325</v>
      </c>
      <c r="L81" s="9" t="s">
        <v>326</v>
      </c>
      <c r="M81" s="12" t="s">
        <v>24</v>
      </c>
    </row>
    <row r="82" s="3" customFormat="1" ht="67.5" spans="1:13">
      <c r="A82" s="8">
        <v>80</v>
      </c>
      <c r="B82" s="10" t="s">
        <v>329</v>
      </c>
      <c r="C82" s="10" t="s">
        <v>37</v>
      </c>
      <c r="D82" s="10" t="s">
        <v>330</v>
      </c>
      <c r="E82" s="10" t="s">
        <v>203</v>
      </c>
      <c r="F82" s="11">
        <v>20</v>
      </c>
      <c r="G82" s="11" t="s">
        <v>39</v>
      </c>
      <c r="H82" s="10" t="s">
        <v>19</v>
      </c>
      <c r="I82" s="10" t="s">
        <v>331</v>
      </c>
      <c r="J82" s="10" t="s">
        <v>40</v>
      </c>
      <c r="K82" s="10" t="s">
        <v>332</v>
      </c>
      <c r="L82" s="10" t="s">
        <v>333</v>
      </c>
      <c r="M82" s="12" t="s">
        <v>24</v>
      </c>
    </row>
    <row r="83" s="3" customFormat="1" ht="54" spans="1:13">
      <c r="A83" s="8">
        <v>81</v>
      </c>
      <c r="B83" s="10" t="s">
        <v>334</v>
      </c>
      <c r="C83" s="10" t="s">
        <v>30</v>
      </c>
      <c r="D83" s="10" t="s">
        <v>335</v>
      </c>
      <c r="E83" s="10" t="s">
        <v>119</v>
      </c>
      <c r="F83" s="11">
        <v>4</v>
      </c>
      <c r="G83" s="11" t="s">
        <v>43</v>
      </c>
      <c r="H83" s="10" t="s">
        <v>19</v>
      </c>
      <c r="I83" s="10" t="s">
        <v>336</v>
      </c>
      <c r="J83" s="10" t="s">
        <v>59</v>
      </c>
      <c r="K83" s="10" t="s">
        <v>337</v>
      </c>
      <c r="L83" s="10" t="s">
        <v>338</v>
      </c>
      <c r="M83" s="12" t="s">
        <v>24</v>
      </c>
    </row>
    <row r="84" s="3" customFormat="1" ht="121.5" spans="1:13">
      <c r="A84" s="8">
        <v>82</v>
      </c>
      <c r="B84" s="9" t="s">
        <v>334</v>
      </c>
      <c r="C84" s="9" t="s">
        <v>167</v>
      </c>
      <c r="D84" s="9" t="s">
        <v>339</v>
      </c>
      <c r="E84" s="9" t="s">
        <v>81</v>
      </c>
      <c r="F84" s="8">
        <v>1</v>
      </c>
      <c r="G84" s="8" t="s">
        <v>18</v>
      </c>
      <c r="H84" s="9" t="s">
        <v>19</v>
      </c>
      <c r="I84" s="9" t="s">
        <v>340</v>
      </c>
      <c r="J84" s="9" t="s">
        <v>59</v>
      </c>
      <c r="K84" s="9" t="s">
        <v>337</v>
      </c>
      <c r="L84" s="9" t="s">
        <v>338</v>
      </c>
      <c r="M84" s="12" t="s">
        <v>24</v>
      </c>
    </row>
    <row r="85" s="3" customFormat="1" ht="108" spans="1:13">
      <c r="A85" s="8">
        <v>83</v>
      </c>
      <c r="B85" s="9" t="s">
        <v>334</v>
      </c>
      <c r="C85" s="9" t="s">
        <v>150</v>
      </c>
      <c r="D85" s="9" t="s">
        <v>341</v>
      </c>
      <c r="E85" s="9" t="s">
        <v>32</v>
      </c>
      <c r="F85" s="8">
        <v>2</v>
      </c>
      <c r="G85" s="8" t="s">
        <v>18</v>
      </c>
      <c r="H85" s="9" t="s">
        <v>19</v>
      </c>
      <c r="I85" s="9" t="s">
        <v>342</v>
      </c>
      <c r="J85" s="9" t="s">
        <v>59</v>
      </c>
      <c r="K85" s="9" t="s">
        <v>337</v>
      </c>
      <c r="L85" s="9" t="s">
        <v>338</v>
      </c>
      <c r="M85" s="12" t="s">
        <v>24</v>
      </c>
    </row>
    <row r="86" s="3" customFormat="1" ht="54" spans="1:13">
      <c r="A86" s="8">
        <v>84</v>
      </c>
      <c r="B86" s="9" t="s">
        <v>343</v>
      </c>
      <c r="C86" s="9" t="s">
        <v>344</v>
      </c>
      <c r="D86" s="9" t="s">
        <v>345</v>
      </c>
      <c r="E86" s="9" t="s">
        <v>119</v>
      </c>
      <c r="F86" s="8">
        <v>5</v>
      </c>
      <c r="G86" s="8" t="s">
        <v>18</v>
      </c>
      <c r="H86" s="9" t="s">
        <v>19</v>
      </c>
      <c r="I86" s="9" t="s">
        <v>345</v>
      </c>
      <c r="J86" s="9" t="s">
        <v>59</v>
      </c>
      <c r="K86" s="9" t="s">
        <v>132</v>
      </c>
      <c r="L86" s="9" t="s">
        <v>346</v>
      </c>
      <c r="M86" s="12" t="s">
        <v>24</v>
      </c>
    </row>
    <row r="87" s="3" customFormat="1" ht="27" spans="1:13">
      <c r="A87" s="8">
        <v>85</v>
      </c>
      <c r="B87" s="9" t="s">
        <v>347</v>
      </c>
      <c r="C87" s="9" t="s">
        <v>348</v>
      </c>
      <c r="D87" s="9" t="s">
        <v>349</v>
      </c>
      <c r="E87" s="9" t="s">
        <v>350</v>
      </c>
      <c r="F87" s="8">
        <v>2</v>
      </c>
      <c r="G87" s="8" t="s">
        <v>18</v>
      </c>
      <c r="H87" s="9" t="s">
        <v>19</v>
      </c>
      <c r="I87" s="9" t="s">
        <v>349</v>
      </c>
      <c r="J87" s="9" t="s">
        <v>59</v>
      </c>
      <c r="K87" s="9" t="s">
        <v>132</v>
      </c>
      <c r="L87" s="9" t="s">
        <v>351</v>
      </c>
      <c r="M87" s="12" t="s">
        <v>24</v>
      </c>
    </row>
    <row r="88" s="3" customFormat="1" ht="121.5" spans="1:13">
      <c r="A88" s="8">
        <v>86</v>
      </c>
      <c r="B88" s="10" t="s">
        <v>352</v>
      </c>
      <c r="C88" s="10" t="s">
        <v>322</v>
      </c>
      <c r="D88" s="10" t="s">
        <v>353</v>
      </c>
      <c r="E88" s="10" t="s">
        <v>111</v>
      </c>
      <c r="F88" s="11">
        <v>2</v>
      </c>
      <c r="G88" s="11" t="s">
        <v>43</v>
      </c>
      <c r="H88" s="10" t="s">
        <v>19</v>
      </c>
      <c r="I88" s="10" t="s">
        <v>354</v>
      </c>
      <c r="J88" s="10" t="s">
        <v>40</v>
      </c>
      <c r="K88" s="10" t="s">
        <v>355</v>
      </c>
      <c r="L88" s="10" t="s">
        <v>356</v>
      </c>
      <c r="M88" s="12" t="s">
        <v>24</v>
      </c>
    </row>
    <row r="89" s="3" customFormat="1" ht="40.5" spans="1:13">
      <c r="A89" s="8">
        <v>87</v>
      </c>
      <c r="B89" s="9" t="s">
        <v>357</v>
      </c>
      <c r="C89" s="9" t="s">
        <v>358</v>
      </c>
      <c r="D89" s="9" t="s">
        <v>358</v>
      </c>
      <c r="E89" s="9" t="s">
        <v>359</v>
      </c>
      <c r="F89" s="8">
        <v>1</v>
      </c>
      <c r="G89" s="8" t="s">
        <v>18</v>
      </c>
      <c r="H89" s="9" t="s">
        <v>19</v>
      </c>
      <c r="I89" s="9" t="s">
        <v>360</v>
      </c>
      <c r="J89" s="9" t="s">
        <v>40</v>
      </c>
      <c r="K89" s="9" t="s">
        <v>101</v>
      </c>
      <c r="L89" s="9" t="s">
        <v>361</v>
      </c>
      <c r="M89" s="12" t="s">
        <v>24</v>
      </c>
    </row>
    <row r="90" s="3" customFormat="1" ht="54" spans="1:13">
      <c r="A90" s="8">
        <v>88</v>
      </c>
      <c r="B90" s="10" t="s">
        <v>362</v>
      </c>
      <c r="C90" s="10" t="s">
        <v>150</v>
      </c>
      <c r="D90" s="10" t="s">
        <v>363</v>
      </c>
      <c r="E90" s="10" t="s">
        <v>364</v>
      </c>
      <c r="F90" s="11">
        <v>10</v>
      </c>
      <c r="G90" s="11" t="s">
        <v>43</v>
      </c>
      <c r="H90" s="10" t="s">
        <v>19</v>
      </c>
      <c r="I90" s="10" t="s">
        <v>365</v>
      </c>
      <c r="J90" s="10" t="s">
        <v>59</v>
      </c>
      <c r="K90" s="10" t="s">
        <v>366</v>
      </c>
      <c r="L90" s="10" t="s">
        <v>367</v>
      </c>
      <c r="M90" s="12" t="s">
        <v>24</v>
      </c>
    </row>
    <row r="91" s="3" customFormat="1" ht="40.5" spans="1:13">
      <c r="A91" s="8">
        <v>89</v>
      </c>
      <c r="B91" s="10" t="s">
        <v>362</v>
      </c>
      <c r="C91" s="10" t="s">
        <v>37</v>
      </c>
      <c r="D91" s="10" t="s">
        <v>368</v>
      </c>
      <c r="E91" s="10" t="s">
        <v>81</v>
      </c>
      <c r="F91" s="11">
        <v>20</v>
      </c>
      <c r="G91" s="11" t="s">
        <v>43</v>
      </c>
      <c r="H91" s="10" t="s">
        <v>19</v>
      </c>
      <c r="I91" s="10" t="s">
        <v>369</v>
      </c>
      <c r="J91" s="10" t="s">
        <v>40</v>
      </c>
      <c r="K91" s="10" t="s">
        <v>366</v>
      </c>
      <c r="L91" s="10" t="s">
        <v>367</v>
      </c>
      <c r="M91" s="12" t="s">
        <v>24</v>
      </c>
    </row>
    <row r="92" s="3" customFormat="1" ht="27" spans="1:13">
      <c r="A92" s="8">
        <v>90</v>
      </c>
      <c r="B92" s="10" t="s">
        <v>362</v>
      </c>
      <c r="C92" s="10" t="s">
        <v>37</v>
      </c>
      <c r="D92" s="10" t="s">
        <v>370</v>
      </c>
      <c r="E92" s="10" t="s">
        <v>37</v>
      </c>
      <c r="F92" s="11">
        <v>5</v>
      </c>
      <c r="G92" s="11" t="s">
        <v>39</v>
      </c>
      <c r="H92" s="10" t="s">
        <v>19</v>
      </c>
      <c r="I92" s="10" t="s">
        <v>371</v>
      </c>
      <c r="J92" s="10" t="s">
        <v>40</v>
      </c>
      <c r="K92" s="10" t="s">
        <v>366</v>
      </c>
      <c r="L92" s="10" t="s">
        <v>367</v>
      </c>
      <c r="M92" s="12" t="s">
        <v>24</v>
      </c>
    </row>
    <row r="93" s="3" customFormat="1" ht="27" spans="1:13">
      <c r="A93" s="8">
        <v>91</v>
      </c>
      <c r="B93" s="10" t="s">
        <v>362</v>
      </c>
      <c r="C93" s="10" t="s">
        <v>37</v>
      </c>
      <c r="D93" s="10" t="s">
        <v>372</v>
      </c>
      <c r="E93" s="10" t="s">
        <v>137</v>
      </c>
      <c r="F93" s="11">
        <v>15</v>
      </c>
      <c r="G93" s="11" t="s">
        <v>39</v>
      </c>
      <c r="H93" s="10" t="s">
        <v>19</v>
      </c>
      <c r="I93" s="10" t="s">
        <v>371</v>
      </c>
      <c r="J93" s="10" t="s">
        <v>40</v>
      </c>
      <c r="K93" s="10" t="s">
        <v>366</v>
      </c>
      <c r="L93" s="10" t="s">
        <v>367</v>
      </c>
      <c r="M93" s="12" t="s">
        <v>24</v>
      </c>
    </row>
    <row r="94" s="3" customFormat="1" ht="27" spans="1:13">
      <c r="A94" s="8">
        <v>92</v>
      </c>
      <c r="B94" s="9" t="s">
        <v>373</v>
      </c>
      <c r="C94" s="9" t="s">
        <v>348</v>
      </c>
      <c r="D94" s="9" t="s">
        <v>374</v>
      </c>
      <c r="E94" s="9" t="s">
        <v>375</v>
      </c>
      <c r="F94" s="8">
        <v>20</v>
      </c>
      <c r="G94" s="8" t="s">
        <v>18</v>
      </c>
      <c r="H94" s="9" t="s">
        <v>19</v>
      </c>
      <c r="I94" s="9" t="s">
        <v>376</v>
      </c>
      <c r="J94" s="9" t="s">
        <v>40</v>
      </c>
      <c r="K94" s="9" t="s">
        <v>377</v>
      </c>
      <c r="L94" s="9" t="s">
        <v>378</v>
      </c>
      <c r="M94" s="12" t="s">
        <v>24</v>
      </c>
    </row>
    <row r="95" s="3" customFormat="1" ht="135" spans="1:13">
      <c r="A95" s="8">
        <v>93</v>
      </c>
      <c r="B95" s="9" t="s">
        <v>379</v>
      </c>
      <c r="C95" s="9" t="s">
        <v>66</v>
      </c>
      <c r="D95" s="9" t="s">
        <v>380</v>
      </c>
      <c r="E95" s="9" t="s">
        <v>68</v>
      </c>
      <c r="F95" s="8">
        <v>5</v>
      </c>
      <c r="G95" s="8" t="s">
        <v>18</v>
      </c>
      <c r="H95" s="9" t="s">
        <v>19</v>
      </c>
      <c r="I95" s="9" t="s">
        <v>381</v>
      </c>
      <c r="J95" s="9" t="s">
        <v>40</v>
      </c>
      <c r="K95" s="9" t="s">
        <v>382</v>
      </c>
      <c r="L95" s="9" t="s">
        <v>383</v>
      </c>
      <c r="M95" s="12" t="s">
        <v>24</v>
      </c>
    </row>
    <row r="96" s="3" customFormat="1" ht="121.5" spans="1:13">
      <c r="A96" s="8">
        <v>94</v>
      </c>
      <c r="B96" s="10" t="s">
        <v>384</v>
      </c>
      <c r="C96" s="10" t="s">
        <v>385</v>
      </c>
      <c r="D96" s="10" t="s">
        <v>386</v>
      </c>
      <c r="E96" s="10" t="s">
        <v>37</v>
      </c>
      <c r="F96" s="11">
        <v>5</v>
      </c>
      <c r="G96" s="11" t="s">
        <v>43</v>
      </c>
      <c r="H96" s="10" t="s">
        <v>19</v>
      </c>
      <c r="I96" s="10" t="s">
        <v>387</v>
      </c>
      <c r="J96" s="10" t="s">
        <v>59</v>
      </c>
      <c r="K96" s="10" t="s">
        <v>388</v>
      </c>
      <c r="L96" s="10" t="s">
        <v>389</v>
      </c>
      <c r="M96" s="12" t="s">
        <v>24</v>
      </c>
    </row>
    <row r="97" s="3" customFormat="1" ht="121.5" spans="1:13">
      <c r="A97" s="8">
        <v>95</v>
      </c>
      <c r="B97" s="10" t="s">
        <v>384</v>
      </c>
      <c r="C97" s="10" t="s">
        <v>385</v>
      </c>
      <c r="D97" s="10" t="s">
        <v>390</v>
      </c>
      <c r="E97" s="10" t="s">
        <v>19</v>
      </c>
      <c r="F97" s="11">
        <v>5</v>
      </c>
      <c r="G97" s="11" t="s">
        <v>43</v>
      </c>
      <c r="H97" s="10" t="s">
        <v>19</v>
      </c>
      <c r="I97" s="10" t="s">
        <v>387</v>
      </c>
      <c r="J97" s="10" t="s">
        <v>59</v>
      </c>
      <c r="K97" s="10" t="s">
        <v>388</v>
      </c>
      <c r="L97" s="10" t="s">
        <v>389</v>
      </c>
      <c r="M97" s="12" t="s">
        <v>24</v>
      </c>
    </row>
    <row r="98" s="3" customFormat="1" ht="54" spans="1:13">
      <c r="A98" s="8">
        <v>96</v>
      </c>
      <c r="B98" s="10" t="s">
        <v>391</v>
      </c>
      <c r="C98" s="10" t="s">
        <v>37</v>
      </c>
      <c r="D98" s="10" t="s">
        <v>392</v>
      </c>
      <c r="E98" s="10" t="s">
        <v>393</v>
      </c>
      <c r="F98" s="11">
        <v>10</v>
      </c>
      <c r="G98" s="11" t="s">
        <v>39</v>
      </c>
      <c r="H98" s="10" t="s">
        <v>19</v>
      </c>
      <c r="I98" s="10" t="s">
        <v>394</v>
      </c>
      <c r="J98" s="10" t="s">
        <v>40</v>
      </c>
      <c r="K98" s="10" t="s">
        <v>395</v>
      </c>
      <c r="L98" s="10" t="s">
        <v>396</v>
      </c>
      <c r="M98" s="12" t="s">
        <v>24</v>
      </c>
    </row>
    <row r="99" s="3" customFormat="1" ht="54" spans="1:13">
      <c r="A99" s="8">
        <v>97</v>
      </c>
      <c r="B99" s="10" t="s">
        <v>397</v>
      </c>
      <c r="C99" s="10" t="s">
        <v>37</v>
      </c>
      <c r="D99" s="10" t="s">
        <v>398</v>
      </c>
      <c r="E99" s="10" t="s">
        <v>32</v>
      </c>
      <c r="F99" s="11">
        <v>1</v>
      </c>
      <c r="G99" s="11" t="s">
        <v>39</v>
      </c>
      <c r="H99" s="10" t="s">
        <v>19</v>
      </c>
      <c r="I99" s="10" t="s">
        <v>399</v>
      </c>
      <c r="J99" s="10" t="s">
        <v>40</v>
      </c>
      <c r="K99" s="10" t="s">
        <v>400</v>
      </c>
      <c r="L99" s="10" t="s">
        <v>401</v>
      </c>
      <c r="M99" s="12" t="s">
        <v>24</v>
      </c>
    </row>
    <row r="100" s="3" customFormat="1" ht="81" spans="1:13">
      <c r="A100" s="8">
        <v>98</v>
      </c>
      <c r="B100" s="9" t="s">
        <v>402</v>
      </c>
      <c r="C100" s="9" t="s">
        <v>403</v>
      </c>
      <c r="D100" s="9" t="s">
        <v>404</v>
      </c>
      <c r="E100" s="9" t="s">
        <v>241</v>
      </c>
      <c r="F100" s="8">
        <v>3</v>
      </c>
      <c r="G100" s="8" t="s">
        <v>18</v>
      </c>
      <c r="H100" s="9" t="s">
        <v>76</v>
      </c>
      <c r="I100" s="9" t="s">
        <v>405</v>
      </c>
      <c r="J100" s="9" t="s">
        <v>40</v>
      </c>
      <c r="K100" s="9" t="s">
        <v>406</v>
      </c>
      <c r="L100" s="9" t="s">
        <v>407</v>
      </c>
      <c r="M100" s="12" t="s">
        <v>24</v>
      </c>
    </row>
    <row r="101" s="3" customFormat="1" ht="81" spans="1:13">
      <c r="A101" s="8">
        <v>99</v>
      </c>
      <c r="B101" s="9" t="s">
        <v>408</v>
      </c>
      <c r="C101" s="9" t="s">
        <v>318</v>
      </c>
      <c r="D101" s="9" t="s">
        <v>409</v>
      </c>
      <c r="E101" s="9" t="s">
        <v>375</v>
      </c>
      <c r="F101" s="8">
        <v>2</v>
      </c>
      <c r="G101" s="8" t="s">
        <v>18</v>
      </c>
      <c r="H101" s="9" t="s">
        <v>19</v>
      </c>
      <c r="I101" s="9" t="s">
        <v>410</v>
      </c>
      <c r="J101" s="9" t="s">
        <v>40</v>
      </c>
      <c r="K101" s="9" t="s">
        <v>411</v>
      </c>
      <c r="L101" s="9" t="s">
        <v>412</v>
      </c>
      <c r="M101" s="12" t="s">
        <v>24</v>
      </c>
    </row>
    <row r="102" s="3" customFormat="1" spans="1:13">
      <c r="A102" s="8">
        <v>100</v>
      </c>
      <c r="B102" s="9" t="s">
        <v>413</v>
      </c>
      <c r="C102" s="9" t="s">
        <v>66</v>
      </c>
      <c r="D102" s="9" t="s">
        <v>414</v>
      </c>
      <c r="E102" s="9" t="s">
        <v>37</v>
      </c>
      <c r="F102" s="8">
        <v>1</v>
      </c>
      <c r="G102" s="8" t="s">
        <v>18</v>
      </c>
      <c r="H102" s="9" t="s">
        <v>19</v>
      </c>
      <c r="I102" s="9" t="s">
        <v>415</v>
      </c>
      <c r="J102" s="9" t="s">
        <v>70</v>
      </c>
      <c r="K102" s="9" t="s">
        <v>416</v>
      </c>
      <c r="L102" s="9" t="str">
        <f>"18961226501"</f>
        <v>18961226501</v>
      </c>
      <c r="M102" s="12" t="s">
        <v>24</v>
      </c>
    </row>
    <row r="103" s="3" customFormat="1" ht="27" spans="1:13">
      <c r="A103" s="8">
        <v>101</v>
      </c>
      <c r="B103" s="9" t="s">
        <v>417</v>
      </c>
      <c r="C103" s="9" t="s">
        <v>150</v>
      </c>
      <c r="D103" s="9" t="s">
        <v>418</v>
      </c>
      <c r="E103" s="9" t="s">
        <v>152</v>
      </c>
      <c r="F103" s="8">
        <v>1</v>
      </c>
      <c r="G103" s="8" t="s">
        <v>18</v>
      </c>
      <c r="H103" s="9" t="s">
        <v>19</v>
      </c>
      <c r="I103" s="9" t="s">
        <v>419</v>
      </c>
      <c r="J103" s="9" t="s">
        <v>59</v>
      </c>
      <c r="K103" s="9" t="s">
        <v>420</v>
      </c>
      <c r="L103" s="9" t="s">
        <v>421</v>
      </c>
      <c r="M103" s="12" t="s">
        <v>24</v>
      </c>
    </row>
    <row r="104" s="3" customFormat="1" ht="27" spans="1:13">
      <c r="A104" s="8">
        <v>102</v>
      </c>
      <c r="B104" s="10" t="s">
        <v>422</v>
      </c>
      <c r="C104" s="10" t="s">
        <v>37</v>
      </c>
      <c r="D104" s="10" t="s">
        <v>423</v>
      </c>
      <c r="E104" s="10" t="s">
        <v>424</v>
      </c>
      <c r="F104" s="11">
        <v>10</v>
      </c>
      <c r="G104" s="11" t="s">
        <v>43</v>
      </c>
      <c r="H104" s="10" t="s">
        <v>19</v>
      </c>
      <c r="I104" s="10" t="s">
        <v>425</v>
      </c>
      <c r="J104" s="10" t="s">
        <v>59</v>
      </c>
      <c r="K104" s="10" t="s">
        <v>426</v>
      </c>
      <c r="L104" s="10" t="s">
        <v>427</v>
      </c>
      <c r="M104" s="12" t="s">
        <v>24</v>
      </c>
    </row>
    <row r="105" s="3" customFormat="1" ht="27" spans="1:13">
      <c r="A105" s="8">
        <v>103</v>
      </c>
      <c r="B105" s="10" t="s">
        <v>422</v>
      </c>
      <c r="C105" s="10" t="s">
        <v>37</v>
      </c>
      <c r="D105" s="10" t="s">
        <v>428</v>
      </c>
      <c r="E105" s="10" t="s">
        <v>32</v>
      </c>
      <c r="F105" s="11">
        <v>5</v>
      </c>
      <c r="G105" s="11" t="s">
        <v>43</v>
      </c>
      <c r="H105" s="10" t="s">
        <v>19</v>
      </c>
      <c r="I105" s="10" t="s">
        <v>429</v>
      </c>
      <c r="J105" s="10" t="s">
        <v>40</v>
      </c>
      <c r="K105" s="10" t="s">
        <v>426</v>
      </c>
      <c r="L105" s="10" t="s">
        <v>427</v>
      </c>
      <c r="M105" s="12" t="s">
        <v>24</v>
      </c>
    </row>
    <row r="106" s="3" customFormat="1" ht="27" spans="1:13">
      <c r="A106" s="8">
        <v>104</v>
      </c>
      <c r="B106" s="9" t="s">
        <v>422</v>
      </c>
      <c r="C106" s="9" t="s">
        <v>37</v>
      </c>
      <c r="D106" s="9" t="s">
        <v>430</v>
      </c>
      <c r="E106" s="9" t="s">
        <v>364</v>
      </c>
      <c r="F106" s="8">
        <v>3</v>
      </c>
      <c r="G106" s="8" t="s">
        <v>18</v>
      </c>
      <c r="H106" s="9" t="s">
        <v>19</v>
      </c>
      <c r="I106" s="9" t="s">
        <v>431</v>
      </c>
      <c r="J106" s="9" t="s">
        <v>40</v>
      </c>
      <c r="K106" s="9" t="s">
        <v>426</v>
      </c>
      <c r="L106" s="9" t="s">
        <v>427</v>
      </c>
      <c r="M106" s="12" t="s">
        <v>24</v>
      </c>
    </row>
    <row r="107" s="3" customFormat="1" ht="81" spans="1:13">
      <c r="A107" s="8">
        <v>105</v>
      </c>
      <c r="B107" s="9" t="s">
        <v>432</v>
      </c>
      <c r="C107" s="9" t="s">
        <v>135</v>
      </c>
      <c r="D107" s="9" t="s">
        <v>433</v>
      </c>
      <c r="E107" s="9" t="s">
        <v>137</v>
      </c>
      <c r="F107" s="8">
        <v>1</v>
      </c>
      <c r="G107" s="8" t="s">
        <v>18</v>
      </c>
      <c r="H107" s="9" t="s">
        <v>19</v>
      </c>
      <c r="I107" s="9" t="s">
        <v>434</v>
      </c>
      <c r="J107" s="9" t="s">
        <v>40</v>
      </c>
      <c r="K107" s="9" t="s">
        <v>435</v>
      </c>
      <c r="L107" s="9" t="s">
        <v>436</v>
      </c>
      <c r="M107" s="12" t="s">
        <v>24</v>
      </c>
    </row>
    <row r="108" s="3" customFormat="1" ht="81" spans="1:13">
      <c r="A108" s="8">
        <v>106</v>
      </c>
      <c r="B108" s="9" t="s">
        <v>437</v>
      </c>
      <c r="C108" s="9" t="s">
        <v>66</v>
      </c>
      <c r="D108" s="9" t="s">
        <v>438</v>
      </c>
      <c r="E108" s="9" t="s">
        <v>119</v>
      </c>
      <c r="F108" s="8">
        <v>1</v>
      </c>
      <c r="G108" s="8" t="s">
        <v>18</v>
      </c>
      <c r="H108" s="9" t="s">
        <v>19</v>
      </c>
      <c r="I108" s="9" t="s">
        <v>439</v>
      </c>
      <c r="J108" s="9" t="s">
        <v>40</v>
      </c>
      <c r="K108" s="9" t="s">
        <v>440</v>
      </c>
      <c r="L108" s="9" t="s">
        <v>441</v>
      </c>
      <c r="M108" s="12" t="s">
        <v>24</v>
      </c>
    </row>
    <row r="109" s="3" customFormat="1" ht="40.5" spans="1:13">
      <c r="A109" s="8">
        <v>107</v>
      </c>
      <c r="B109" s="10" t="s">
        <v>442</v>
      </c>
      <c r="C109" s="10" t="s">
        <v>443</v>
      </c>
      <c r="D109" s="10" t="s">
        <v>444</v>
      </c>
      <c r="E109" s="10" t="s">
        <v>19</v>
      </c>
      <c r="F109" s="11">
        <v>1</v>
      </c>
      <c r="G109" s="11" t="s">
        <v>39</v>
      </c>
      <c r="H109" s="10" t="s">
        <v>19</v>
      </c>
      <c r="I109" s="10" t="s">
        <v>445</v>
      </c>
      <c r="J109" s="10" t="s">
        <v>59</v>
      </c>
      <c r="K109" s="10" t="s">
        <v>446</v>
      </c>
      <c r="L109" s="10" t="s">
        <v>447</v>
      </c>
      <c r="M109" s="12" t="s">
        <v>24</v>
      </c>
    </row>
    <row r="110" s="3" customFormat="1" ht="40.5" spans="1:13">
      <c r="A110" s="8">
        <v>108</v>
      </c>
      <c r="B110" s="10" t="s">
        <v>442</v>
      </c>
      <c r="C110" s="10" t="s">
        <v>448</v>
      </c>
      <c r="D110" s="10" t="s">
        <v>449</v>
      </c>
      <c r="E110" s="10" t="s">
        <v>19</v>
      </c>
      <c r="F110" s="11">
        <v>1</v>
      </c>
      <c r="G110" s="11" t="s">
        <v>39</v>
      </c>
      <c r="H110" s="10" t="s">
        <v>19</v>
      </c>
      <c r="I110" s="10" t="s">
        <v>450</v>
      </c>
      <c r="J110" s="10" t="s">
        <v>59</v>
      </c>
      <c r="K110" s="10" t="s">
        <v>446</v>
      </c>
      <c r="L110" s="10" t="s">
        <v>447</v>
      </c>
      <c r="M110" s="12" t="s">
        <v>24</v>
      </c>
    </row>
    <row r="111" s="3" customFormat="1" ht="40.5" spans="1:13">
      <c r="A111" s="8">
        <v>109</v>
      </c>
      <c r="B111" s="10" t="s">
        <v>442</v>
      </c>
      <c r="C111" s="10" t="s">
        <v>443</v>
      </c>
      <c r="D111" s="10" t="s">
        <v>451</v>
      </c>
      <c r="E111" s="10" t="s">
        <v>19</v>
      </c>
      <c r="F111" s="11">
        <v>1</v>
      </c>
      <c r="G111" s="11" t="s">
        <v>39</v>
      </c>
      <c r="H111" s="10" t="s">
        <v>19</v>
      </c>
      <c r="I111" s="10" t="s">
        <v>452</v>
      </c>
      <c r="J111" s="10" t="s">
        <v>59</v>
      </c>
      <c r="K111" s="10" t="s">
        <v>446</v>
      </c>
      <c r="L111" s="10" t="s">
        <v>447</v>
      </c>
      <c r="M111" s="12" t="s">
        <v>24</v>
      </c>
    </row>
    <row r="112" s="3" customFormat="1" ht="40.5" spans="1:13">
      <c r="A112" s="8">
        <v>110</v>
      </c>
      <c r="B112" s="10" t="s">
        <v>442</v>
      </c>
      <c r="C112" s="10" t="s">
        <v>66</v>
      </c>
      <c r="D112" s="10" t="s">
        <v>453</v>
      </c>
      <c r="E112" s="10" t="s">
        <v>19</v>
      </c>
      <c r="F112" s="11">
        <v>10</v>
      </c>
      <c r="G112" s="11" t="s">
        <v>43</v>
      </c>
      <c r="H112" s="10" t="s">
        <v>19</v>
      </c>
      <c r="I112" s="10" t="s">
        <v>19</v>
      </c>
      <c r="J112" s="10" t="s">
        <v>59</v>
      </c>
      <c r="K112" s="10" t="s">
        <v>446</v>
      </c>
      <c r="L112" s="10" t="s">
        <v>447</v>
      </c>
      <c r="M112" s="12" t="s">
        <v>24</v>
      </c>
    </row>
    <row r="113" s="3" customFormat="1" ht="40.5" spans="1:13">
      <c r="A113" s="8">
        <v>111</v>
      </c>
      <c r="B113" s="9" t="s">
        <v>442</v>
      </c>
      <c r="C113" s="9" t="s">
        <v>109</v>
      </c>
      <c r="D113" s="9" t="s">
        <v>454</v>
      </c>
      <c r="E113" s="9" t="s">
        <v>19</v>
      </c>
      <c r="F113" s="8">
        <v>1</v>
      </c>
      <c r="G113" s="8" t="s">
        <v>18</v>
      </c>
      <c r="H113" s="9" t="s">
        <v>19</v>
      </c>
      <c r="I113" s="9" t="s">
        <v>19</v>
      </c>
      <c r="J113" s="9" t="s">
        <v>59</v>
      </c>
      <c r="K113" s="9" t="s">
        <v>446</v>
      </c>
      <c r="L113" s="9" t="s">
        <v>447</v>
      </c>
      <c r="M113" s="12" t="s">
        <v>24</v>
      </c>
    </row>
    <row r="114" s="3" customFormat="1" ht="27" spans="1:13">
      <c r="A114" s="8">
        <v>112</v>
      </c>
      <c r="B114" s="9" t="s">
        <v>455</v>
      </c>
      <c r="C114" s="9" t="s">
        <v>109</v>
      </c>
      <c r="D114" s="9" t="s">
        <v>456</v>
      </c>
      <c r="E114" s="9" t="s">
        <v>19</v>
      </c>
      <c r="F114" s="8">
        <v>1</v>
      </c>
      <c r="G114" s="8" t="s">
        <v>18</v>
      </c>
      <c r="H114" s="9" t="s">
        <v>19</v>
      </c>
      <c r="I114" s="9" t="s">
        <v>457</v>
      </c>
      <c r="J114" s="9" t="s">
        <v>40</v>
      </c>
      <c r="K114" s="9" t="s">
        <v>458</v>
      </c>
      <c r="L114" s="9" t="s">
        <v>459</v>
      </c>
      <c r="M114" s="12" t="s">
        <v>24</v>
      </c>
    </row>
    <row r="115" s="3" customFormat="1" ht="27" spans="1:13">
      <c r="A115" s="8">
        <v>113</v>
      </c>
      <c r="B115" s="9" t="s">
        <v>460</v>
      </c>
      <c r="C115" s="9" t="s">
        <v>461</v>
      </c>
      <c r="D115" s="9" t="s">
        <v>462</v>
      </c>
      <c r="E115" s="9" t="s">
        <v>37</v>
      </c>
      <c r="F115" s="8">
        <v>1</v>
      </c>
      <c r="G115" s="8" t="s">
        <v>18</v>
      </c>
      <c r="H115" s="9" t="s">
        <v>19</v>
      </c>
      <c r="I115" s="9" t="s">
        <v>463</v>
      </c>
      <c r="J115" s="9" t="s">
        <v>70</v>
      </c>
      <c r="K115" s="9" t="s">
        <v>464</v>
      </c>
      <c r="L115" s="9" t="s">
        <v>465</v>
      </c>
      <c r="M115" s="12" t="s">
        <v>24</v>
      </c>
    </row>
    <row r="116" s="3" customFormat="1" ht="54" spans="1:13">
      <c r="A116" s="8">
        <v>114</v>
      </c>
      <c r="B116" s="9" t="s">
        <v>466</v>
      </c>
      <c r="C116" s="9" t="s">
        <v>467</v>
      </c>
      <c r="D116" s="9" t="s">
        <v>468</v>
      </c>
      <c r="E116" s="9" t="s">
        <v>469</v>
      </c>
      <c r="F116" s="8">
        <v>1</v>
      </c>
      <c r="G116" s="8" t="s">
        <v>18</v>
      </c>
      <c r="H116" s="9" t="s">
        <v>19</v>
      </c>
      <c r="I116" s="9" t="s">
        <v>470</v>
      </c>
      <c r="J116" s="9" t="s">
        <v>59</v>
      </c>
      <c r="K116" s="9" t="s">
        <v>101</v>
      </c>
      <c r="L116" s="9" t="s">
        <v>471</v>
      </c>
      <c r="M116" s="12" t="s">
        <v>24</v>
      </c>
    </row>
    <row r="117" s="3" customFormat="1" ht="27" spans="1:13">
      <c r="A117" s="8">
        <v>115</v>
      </c>
      <c r="B117" s="9" t="s">
        <v>472</v>
      </c>
      <c r="C117" s="9" t="s">
        <v>461</v>
      </c>
      <c r="D117" s="9" t="s">
        <v>473</v>
      </c>
      <c r="E117" s="9" t="s">
        <v>32</v>
      </c>
      <c r="F117" s="8">
        <v>2</v>
      </c>
      <c r="G117" s="8" t="s">
        <v>18</v>
      </c>
      <c r="H117" s="9" t="s">
        <v>474</v>
      </c>
      <c r="I117" s="9" t="s">
        <v>475</v>
      </c>
      <c r="J117" s="9" t="s">
        <v>59</v>
      </c>
      <c r="K117" s="9" t="s">
        <v>476</v>
      </c>
      <c r="L117" s="9" t="s">
        <v>477</v>
      </c>
      <c r="M117" s="12" t="s">
        <v>24</v>
      </c>
    </row>
    <row r="118" s="3" customFormat="1" ht="94.5" spans="1:13">
      <c r="A118" s="8">
        <v>116</v>
      </c>
      <c r="B118" s="10" t="s">
        <v>478</v>
      </c>
      <c r="C118" s="10" t="s">
        <v>37</v>
      </c>
      <c r="D118" s="10" t="s">
        <v>479</v>
      </c>
      <c r="E118" s="10" t="s">
        <v>480</v>
      </c>
      <c r="F118" s="11">
        <v>2</v>
      </c>
      <c r="G118" s="11" t="s">
        <v>43</v>
      </c>
      <c r="H118" s="10" t="s">
        <v>19</v>
      </c>
      <c r="I118" s="10" t="s">
        <v>481</v>
      </c>
      <c r="J118" s="10" t="s">
        <v>40</v>
      </c>
      <c r="K118" s="10" t="s">
        <v>482</v>
      </c>
      <c r="L118" s="10" t="s">
        <v>483</v>
      </c>
      <c r="M118" s="12" t="s">
        <v>24</v>
      </c>
    </row>
    <row r="119" s="3" customFormat="1" ht="40.5" spans="1:13">
      <c r="A119" s="8">
        <v>117</v>
      </c>
      <c r="B119" s="9" t="s">
        <v>484</v>
      </c>
      <c r="C119" s="9" t="s">
        <v>485</v>
      </c>
      <c r="D119" s="9" t="s">
        <v>486</v>
      </c>
      <c r="E119" s="9" t="s">
        <v>487</v>
      </c>
      <c r="F119" s="8">
        <v>1</v>
      </c>
      <c r="G119" s="8" t="s">
        <v>18</v>
      </c>
      <c r="H119" s="9" t="s">
        <v>19</v>
      </c>
      <c r="I119" s="9" t="s">
        <v>434</v>
      </c>
      <c r="J119" s="9" t="s">
        <v>34</v>
      </c>
      <c r="K119" s="9" t="s">
        <v>488</v>
      </c>
      <c r="L119" s="9" t="s">
        <v>489</v>
      </c>
      <c r="M119" s="12" t="s">
        <v>24</v>
      </c>
    </row>
    <row r="120" s="3" customFormat="1" ht="27" spans="1:13">
      <c r="A120" s="8">
        <v>118</v>
      </c>
      <c r="B120" s="9" t="s">
        <v>490</v>
      </c>
      <c r="C120" s="9" t="s">
        <v>448</v>
      </c>
      <c r="D120" s="9" t="s">
        <v>491</v>
      </c>
      <c r="E120" s="9" t="s">
        <v>81</v>
      </c>
      <c r="F120" s="8">
        <v>1</v>
      </c>
      <c r="G120" s="8" t="s">
        <v>18</v>
      </c>
      <c r="H120" s="9" t="s">
        <v>19</v>
      </c>
      <c r="I120" s="9" t="s">
        <v>492</v>
      </c>
      <c r="J120" s="9" t="s">
        <v>59</v>
      </c>
      <c r="K120" s="9" t="s">
        <v>493</v>
      </c>
      <c r="L120" s="9" t="s">
        <v>494</v>
      </c>
      <c r="M120" s="12" t="s">
        <v>24</v>
      </c>
    </row>
    <row r="121" s="3" customFormat="1" ht="27" spans="1:13">
      <c r="A121" s="8">
        <v>119</v>
      </c>
      <c r="B121" s="9" t="s">
        <v>495</v>
      </c>
      <c r="C121" s="9" t="s">
        <v>55</v>
      </c>
      <c r="D121" s="9" t="s">
        <v>55</v>
      </c>
      <c r="E121" s="9" t="s">
        <v>124</v>
      </c>
      <c r="F121" s="8">
        <v>1</v>
      </c>
      <c r="G121" s="8" t="s">
        <v>18</v>
      </c>
      <c r="H121" s="9" t="s">
        <v>19</v>
      </c>
      <c r="I121" s="9" t="s">
        <v>496</v>
      </c>
      <c r="J121" s="9" t="s">
        <v>40</v>
      </c>
      <c r="K121" s="9" t="s">
        <v>101</v>
      </c>
      <c r="L121" s="9" t="s">
        <v>497</v>
      </c>
      <c r="M121" s="12" t="s">
        <v>24</v>
      </c>
    </row>
    <row r="122" s="3" customFormat="1" ht="121.5" spans="1:13">
      <c r="A122" s="8">
        <v>120</v>
      </c>
      <c r="B122" s="9" t="s">
        <v>498</v>
      </c>
      <c r="C122" s="9" t="s">
        <v>83</v>
      </c>
      <c r="D122" s="9" t="s">
        <v>499</v>
      </c>
      <c r="E122" s="9" t="s">
        <v>217</v>
      </c>
      <c r="F122" s="8">
        <v>2</v>
      </c>
      <c r="G122" s="8" t="s">
        <v>18</v>
      </c>
      <c r="H122" s="9" t="s">
        <v>19</v>
      </c>
      <c r="I122" s="9" t="s">
        <v>500</v>
      </c>
      <c r="J122" s="9" t="s">
        <v>34</v>
      </c>
      <c r="K122" s="9" t="s">
        <v>501</v>
      </c>
      <c r="L122" s="9" t="s">
        <v>502</v>
      </c>
      <c r="M122" s="12" t="s">
        <v>24</v>
      </c>
    </row>
    <row r="123" s="3" customFormat="1" ht="27" spans="1:13">
      <c r="A123" s="8">
        <v>121</v>
      </c>
      <c r="B123" s="10" t="s">
        <v>503</v>
      </c>
      <c r="C123" s="10" t="s">
        <v>135</v>
      </c>
      <c r="D123" s="10" t="s">
        <v>504</v>
      </c>
      <c r="E123" s="10" t="s">
        <v>137</v>
      </c>
      <c r="F123" s="11">
        <v>1</v>
      </c>
      <c r="G123" s="11" t="s">
        <v>43</v>
      </c>
      <c r="H123" s="10" t="s">
        <v>19</v>
      </c>
      <c r="I123" s="10" t="s">
        <v>434</v>
      </c>
      <c r="J123" s="10" t="s">
        <v>59</v>
      </c>
      <c r="K123" s="10" t="s">
        <v>505</v>
      </c>
      <c r="L123" s="10" t="s">
        <v>506</v>
      </c>
      <c r="M123" s="12" t="s">
        <v>24</v>
      </c>
    </row>
    <row r="124" s="3" customFormat="1" ht="67.5" spans="1:13">
      <c r="A124" s="8">
        <v>122</v>
      </c>
      <c r="B124" s="9" t="s">
        <v>507</v>
      </c>
      <c r="C124" s="9" t="s">
        <v>508</v>
      </c>
      <c r="D124" s="9" t="s">
        <v>509</v>
      </c>
      <c r="E124" s="9" t="s">
        <v>258</v>
      </c>
      <c r="F124" s="8">
        <v>8</v>
      </c>
      <c r="G124" s="8" t="s">
        <v>18</v>
      </c>
      <c r="H124" s="9" t="s">
        <v>19</v>
      </c>
      <c r="I124" s="9" t="s">
        <v>510</v>
      </c>
      <c r="J124" s="9" t="s">
        <v>34</v>
      </c>
      <c r="K124" s="9" t="s">
        <v>511</v>
      </c>
      <c r="L124" s="9" t="s">
        <v>512</v>
      </c>
      <c r="M124" s="12" t="s">
        <v>24</v>
      </c>
    </row>
    <row r="125" s="3" customFormat="1" ht="54" spans="1:13">
      <c r="A125" s="8">
        <v>123</v>
      </c>
      <c r="B125" s="10" t="s">
        <v>513</v>
      </c>
      <c r="C125" s="10" t="s">
        <v>30</v>
      </c>
      <c r="D125" s="10" t="s">
        <v>514</v>
      </c>
      <c r="E125" s="10" t="s">
        <v>47</v>
      </c>
      <c r="F125" s="11">
        <v>1</v>
      </c>
      <c r="G125" s="11" t="s">
        <v>43</v>
      </c>
      <c r="H125" s="10" t="s">
        <v>19</v>
      </c>
      <c r="I125" s="10" t="s">
        <v>515</v>
      </c>
      <c r="J125" s="10" t="s">
        <v>70</v>
      </c>
      <c r="K125" s="10" t="s">
        <v>516</v>
      </c>
      <c r="L125" s="10" t="s">
        <v>517</v>
      </c>
      <c r="M125" s="12" t="s">
        <v>24</v>
      </c>
    </row>
    <row r="126" s="3" customFormat="1" ht="40.5" spans="1:13">
      <c r="A126" s="8">
        <v>124</v>
      </c>
      <c r="B126" s="9" t="s">
        <v>518</v>
      </c>
      <c r="C126" s="9" t="s">
        <v>109</v>
      </c>
      <c r="D126" s="9" t="s">
        <v>519</v>
      </c>
      <c r="E126" s="9" t="s">
        <v>111</v>
      </c>
      <c r="F126" s="8">
        <v>1</v>
      </c>
      <c r="G126" s="8" t="s">
        <v>18</v>
      </c>
      <c r="H126" s="9" t="s">
        <v>19</v>
      </c>
      <c r="I126" s="9" t="s">
        <v>520</v>
      </c>
      <c r="J126" s="9" t="s">
        <v>40</v>
      </c>
      <c r="K126" s="9" t="s">
        <v>521</v>
      </c>
      <c r="L126" s="9" t="s">
        <v>522</v>
      </c>
      <c r="M126" s="12" t="s">
        <v>24</v>
      </c>
    </row>
    <row r="127" s="3" customFormat="1" ht="40.5" spans="1:13">
      <c r="A127" s="8">
        <v>125</v>
      </c>
      <c r="B127" s="9" t="s">
        <v>518</v>
      </c>
      <c r="C127" s="9" t="s">
        <v>37</v>
      </c>
      <c r="D127" s="9" t="s">
        <v>523</v>
      </c>
      <c r="E127" s="9" t="s">
        <v>111</v>
      </c>
      <c r="F127" s="8">
        <v>1</v>
      </c>
      <c r="G127" s="8" t="s">
        <v>18</v>
      </c>
      <c r="H127" s="9" t="s">
        <v>19</v>
      </c>
      <c r="I127" s="9" t="s">
        <v>116</v>
      </c>
      <c r="J127" s="9" t="s">
        <v>40</v>
      </c>
      <c r="K127" s="9" t="s">
        <v>521</v>
      </c>
      <c r="L127" s="9" t="s">
        <v>522</v>
      </c>
      <c r="M127" s="12" t="s">
        <v>24</v>
      </c>
    </row>
    <row r="128" s="3" customFormat="1" ht="27" spans="1:13">
      <c r="A128" s="8">
        <v>126</v>
      </c>
      <c r="B128" s="10" t="s">
        <v>524</v>
      </c>
      <c r="C128" s="10" t="s">
        <v>443</v>
      </c>
      <c r="D128" s="10" t="s">
        <v>525</v>
      </c>
      <c r="E128" s="10" t="s">
        <v>137</v>
      </c>
      <c r="F128" s="11">
        <v>2</v>
      </c>
      <c r="G128" s="11" t="s">
        <v>43</v>
      </c>
      <c r="H128" s="10" t="s">
        <v>19</v>
      </c>
      <c r="I128" s="10" t="s">
        <v>525</v>
      </c>
      <c r="J128" s="10" t="s">
        <v>40</v>
      </c>
      <c r="K128" s="10" t="s">
        <v>132</v>
      </c>
      <c r="L128" s="10" t="s">
        <v>526</v>
      </c>
      <c r="M128" s="12" t="s">
        <v>24</v>
      </c>
    </row>
    <row r="129" s="3" customFormat="1" ht="40.5" spans="1:13">
      <c r="A129" s="8">
        <v>127</v>
      </c>
      <c r="B129" s="9" t="s">
        <v>527</v>
      </c>
      <c r="C129" s="9" t="s">
        <v>55</v>
      </c>
      <c r="D129" s="9" t="s">
        <v>254</v>
      </c>
      <c r="E129" s="9" t="s">
        <v>124</v>
      </c>
      <c r="F129" s="8">
        <v>1</v>
      </c>
      <c r="G129" s="8" t="s">
        <v>18</v>
      </c>
      <c r="H129" s="9" t="s">
        <v>19</v>
      </c>
      <c r="I129" s="9" t="s">
        <v>254</v>
      </c>
      <c r="J129" s="9" t="s">
        <v>40</v>
      </c>
      <c r="K129" s="9" t="s">
        <v>528</v>
      </c>
      <c r="L129" s="9" t="s">
        <v>529</v>
      </c>
      <c r="M129" s="12" t="s">
        <v>24</v>
      </c>
    </row>
    <row r="130" s="3" customFormat="1" ht="27" spans="1:13">
      <c r="A130" s="8">
        <v>128</v>
      </c>
      <c r="B130" s="9" t="s">
        <v>527</v>
      </c>
      <c r="C130" s="9" t="s">
        <v>62</v>
      </c>
      <c r="D130" s="9" t="s">
        <v>123</v>
      </c>
      <c r="E130" s="9" t="s">
        <v>159</v>
      </c>
      <c r="F130" s="8">
        <v>1</v>
      </c>
      <c r="G130" s="8" t="s">
        <v>18</v>
      </c>
      <c r="H130" s="9" t="s">
        <v>19</v>
      </c>
      <c r="I130" s="9" t="s">
        <v>530</v>
      </c>
      <c r="J130" s="9" t="s">
        <v>40</v>
      </c>
      <c r="K130" s="9" t="s">
        <v>528</v>
      </c>
      <c r="L130" s="9" t="s">
        <v>529</v>
      </c>
      <c r="M130" s="12" t="s">
        <v>24</v>
      </c>
    </row>
    <row r="131" s="3" customFormat="1" ht="81" spans="1:13">
      <c r="A131" s="8">
        <v>129</v>
      </c>
      <c r="B131" s="9" t="s">
        <v>531</v>
      </c>
      <c r="C131" s="9" t="s">
        <v>51</v>
      </c>
      <c r="D131" s="9" t="s">
        <v>532</v>
      </c>
      <c r="E131" s="9" t="s">
        <v>111</v>
      </c>
      <c r="F131" s="8">
        <v>2</v>
      </c>
      <c r="G131" s="8" t="s">
        <v>18</v>
      </c>
      <c r="H131" s="9" t="s">
        <v>19</v>
      </c>
      <c r="I131" s="9" t="s">
        <v>533</v>
      </c>
      <c r="J131" s="9" t="s">
        <v>40</v>
      </c>
      <c r="K131" s="9" t="s">
        <v>534</v>
      </c>
      <c r="L131" s="9" t="s">
        <v>535</v>
      </c>
      <c r="M131" s="12" t="s">
        <v>24</v>
      </c>
    </row>
    <row r="132" s="3" customFormat="1" ht="54" spans="1:13">
      <c r="A132" s="8">
        <v>130</v>
      </c>
      <c r="B132" s="10" t="s">
        <v>536</v>
      </c>
      <c r="C132" s="10" t="s">
        <v>537</v>
      </c>
      <c r="D132" s="10" t="s">
        <v>307</v>
      </c>
      <c r="E132" s="10" t="s">
        <v>251</v>
      </c>
      <c r="F132" s="11">
        <v>3</v>
      </c>
      <c r="G132" s="11" t="s">
        <v>43</v>
      </c>
      <c r="H132" s="10" t="s">
        <v>19</v>
      </c>
      <c r="I132" s="10" t="s">
        <v>308</v>
      </c>
      <c r="J132" s="10" t="s">
        <v>59</v>
      </c>
      <c r="K132" s="10" t="s">
        <v>538</v>
      </c>
      <c r="L132" s="10" t="s">
        <v>539</v>
      </c>
      <c r="M132" s="12" t="s">
        <v>24</v>
      </c>
    </row>
    <row r="133" s="3" customFormat="1" ht="27" spans="1:13">
      <c r="A133" s="8">
        <v>131</v>
      </c>
      <c r="B133" s="10" t="s">
        <v>540</v>
      </c>
      <c r="C133" s="10" t="s">
        <v>109</v>
      </c>
      <c r="D133" s="10" t="s">
        <v>541</v>
      </c>
      <c r="E133" s="10" t="s">
        <v>137</v>
      </c>
      <c r="F133" s="11">
        <v>1</v>
      </c>
      <c r="G133" s="11" t="s">
        <v>43</v>
      </c>
      <c r="H133" s="10" t="s">
        <v>19</v>
      </c>
      <c r="I133" s="10" t="s">
        <v>542</v>
      </c>
      <c r="J133" s="10" t="s">
        <v>40</v>
      </c>
      <c r="K133" s="10" t="s">
        <v>543</v>
      </c>
      <c r="L133" s="10" t="s">
        <v>544</v>
      </c>
      <c r="M133" s="12" t="s">
        <v>24</v>
      </c>
    </row>
    <row r="134" s="3" customFormat="1" ht="40.5" spans="1:13">
      <c r="A134" s="8">
        <v>132</v>
      </c>
      <c r="B134" s="9" t="s">
        <v>545</v>
      </c>
      <c r="C134" s="9" t="s">
        <v>66</v>
      </c>
      <c r="D134" s="9" t="s">
        <v>546</v>
      </c>
      <c r="E134" s="9" t="s">
        <v>375</v>
      </c>
      <c r="F134" s="8">
        <v>1</v>
      </c>
      <c r="G134" s="8" t="s">
        <v>18</v>
      </c>
      <c r="H134" s="9" t="s">
        <v>19</v>
      </c>
      <c r="I134" s="9" t="s">
        <v>547</v>
      </c>
      <c r="J134" s="9" t="s">
        <v>40</v>
      </c>
      <c r="K134" s="9" t="s">
        <v>548</v>
      </c>
      <c r="L134" s="9" t="s">
        <v>549</v>
      </c>
      <c r="M134" s="12" t="s">
        <v>24</v>
      </c>
    </row>
    <row r="135" s="3" customFormat="1" ht="94.5" spans="1:13">
      <c r="A135" s="8">
        <v>133</v>
      </c>
      <c r="B135" s="9" t="s">
        <v>550</v>
      </c>
      <c r="C135" s="9" t="s">
        <v>348</v>
      </c>
      <c r="D135" s="9" t="s">
        <v>551</v>
      </c>
      <c r="E135" s="9" t="s">
        <v>375</v>
      </c>
      <c r="F135" s="8">
        <v>1</v>
      </c>
      <c r="G135" s="8" t="s">
        <v>18</v>
      </c>
      <c r="H135" s="9" t="s">
        <v>19</v>
      </c>
      <c r="I135" s="9" t="s">
        <v>552</v>
      </c>
      <c r="J135" s="9" t="s">
        <v>59</v>
      </c>
      <c r="K135" s="9" t="s">
        <v>553</v>
      </c>
      <c r="L135" s="9" t="s">
        <v>554</v>
      </c>
      <c r="M135" s="12" t="s">
        <v>24</v>
      </c>
    </row>
    <row r="136" s="3" customFormat="1" ht="81" spans="1:13">
      <c r="A136" s="8">
        <v>134</v>
      </c>
      <c r="B136" s="10" t="s">
        <v>555</v>
      </c>
      <c r="C136" s="10" t="s">
        <v>66</v>
      </c>
      <c r="D136" s="10" t="s">
        <v>556</v>
      </c>
      <c r="E136" s="10" t="s">
        <v>119</v>
      </c>
      <c r="F136" s="11">
        <v>2</v>
      </c>
      <c r="G136" s="11" t="s">
        <v>43</v>
      </c>
      <c r="H136" s="10" t="s">
        <v>19</v>
      </c>
      <c r="I136" s="10" t="s">
        <v>557</v>
      </c>
      <c r="J136" s="10" t="s">
        <v>40</v>
      </c>
      <c r="K136" s="10" t="s">
        <v>558</v>
      </c>
      <c r="L136" s="10" t="s">
        <v>559</v>
      </c>
      <c r="M136" s="12" t="s">
        <v>24</v>
      </c>
    </row>
    <row r="137" s="3" customFormat="1" ht="94.5" spans="1:13">
      <c r="A137" s="8">
        <v>135</v>
      </c>
      <c r="B137" s="10" t="s">
        <v>560</v>
      </c>
      <c r="C137" s="10" t="s">
        <v>37</v>
      </c>
      <c r="D137" s="10" t="s">
        <v>561</v>
      </c>
      <c r="E137" s="10" t="s">
        <v>424</v>
      </c>
      <c r="F137" s="11">
        <v>10</v>
      </c>
      <c r="G137" s="11" t="s">
        <v>43</v>
      </c>
      <c r="H137" s="10" t="s">
        <v>19</v>
      </c>
      <c r="I137" s="10" t="s">
        <v>562</v>
      </c>
      <c r="J137" s="10" t="s">
        <v>59</v>
      </c>
      <c r="K137" s="10" t="s">
        <v>563</v>
      </c>
      <c r="L137" s="10" t="s">
        <v>564</v>
      </c>
      <c r="M137" s="12" t="s">
        <v>24</v>
      </c>
    </row>
    <row r="138" s="3" customFormat="1" ht="40.5" spans="1:13">
      <c r="A138" s="8">
        <v>136</v>
      </c>
      <c r="B138" s="10" t="s">
        <v>565</v>
      </c>
      <c r="C138" s="10" t="s">
        <v>318</v>
      </c>
      <c r="D138" s="10" t="s">
        <v>566</v>
      </c>
      <c r="E138" s="10" t="s">
        <v>137</v>
      </c>
      <c r="F138" s="11">
        <v>3</v>
      </c>
      <c r="G138" s="11" t="s">
        <v>43</v>
      </c>
      <c r="H138" s="10" t="s">
        <v>19</v>
      </c>
      <c r="I138" s="10" t="s">
        <v>566</v>
      </c>
      <c r="J138" s="10" t="s">
        <v>40</v>
      </c>
      <c r="K138" s="10" t="s">
        <v>132</v>
      </c>
      <c r="L138" s="10" t="s">
        <v>567</v>
      </c>
      <c r="M138" s="12" t="s">
        <v>24</v>
      </c>
    </row>
    <row r="139" s="3" customFormat="1" ht="27" spans="1:13">
      <c r="A139" s="8">
        <v>137</v>
      </c>
      <c r="B139" s="9" t="s">
        <v>568</v>
      </c>
      <c r="C139" s="9" t="s">
        <v>37</v>
      </c>
      <c r="D139" s="9" t="s">
        <v>569</v>
      </c>
      <c r="E139" s="9" t="s">
        <v>350</v>
      </c>
      <c r="F139" s="8">
        <v>1</v>
      </c>
      <c r="G139" s="8" t="s">
        <v>18</v>
      </c>
      <c r="H139" s="9" t="s">
        <v>19</v>
      </c>
      <c r="I139" s="9" t="s">
        <v>570</v>
      </c>
      <c r="J139" s="9" t="s">
        <v>40</v>
      </c>
      <c r="K139" s="9" t="s">
        <v>571</v>
      </c>
      <c r="L139" s="9" t="s">
        <v>572</v>
      </c>
      <c r="M139" s="12" t="s">
        <v>24</v>
      </c>
    </row>
    <row r="140" s="3" customFormat="1" ht="27" spans="1:13">
      <c r="A140" s="8">
        <v>138</v>
      </c>
      <c r="B140" s="9" t="s">
        <v>573</v>
      </c>
      <c r="C140" s="9" t="s">
        <v>574</v>
      </c>
      <c r="D140" s="9" t="s">
        <v>575</v>
      </c>
      <c r="E140" s="9" t="s">
        <v>251</v>
      </c>
      <c r="F140" s="8">
        <v>2</v>
      </c>
      <c r="G140" s="8" t="s">
        <v>18</v>
      </c>
      <c r="H140" s="9" t="s">
        <v>19</v>
      </c>
      <c r="I140" s="9" t="s">
        <v>575</v>
      </c>
      <c r="J140" s="9" t="s">
        <v>59</v>
      </c>
      <c r="K140" s="9" t="s">
        <v>132</v>
      </c>
      <c r="L140" s="9" t="s">
        <v>576</v>
      </c>
      <c r="M140" s="12" t="s">
        <v>24</v>
      </c>
    </row>
    <row r="141" s="3" customFormat="1" ht="121.5" spans="1:13">
      <c r="A141" s="8">
        <v>139</v>
      </c>
      <c r="B141" s="9" t="s">
        <v>577</v>
      </c>
      <c r="C141" s="9" t="s">
        <v>150</v>
      </c>
      <c r="D141" s="9" t="s">
        <v>578</v>
      </c>
      <c r="E141" s="9" t="s">
        <v>32</v>
      </c>
      <c r="F141" s="8">
        <v>1</v>
      </c>
      <c r="G141" s="8" t="s">
        <v>18</v>
      </c>
      <c r="H141" s="9" t="s">
        <v>19</v>
      </c>
      <c r="I141" s="9" t="s">
        <v>579</v>
      </c>
      <c r="J141" s="9" t="s">
        <v>34</v>
      </c>
      <c r="K141" s="9" t="s">
        <v>580</v>
      </c>
      <c r="L141" s="9" t="s">
        <v>581</v>
      </c>
      <c r="M141" s="12" t="s">
        <v>24</v>
      </c>
    </row>
    <row r="142" s="3" customFormat="1" ht="121.5" spans="1:13">
      <c r="A142" s="8">
        <v>140</v>
      </c>
      <c r="B142" s="9" t="s">
        <v>577</v>
      </c>
      <c r="C142" s="9" t="s">
        <v>348</v>
      </c>
      <c r="D142" s="9" t="s">
        <v>582</v>
      </c>
      <c r="E142" s="9" t="s">
        <v>350</v>
      </c>
      <c r="F142" s="8">
        <v>1</v>
      </c>
      <c r="G142" s="8" t="s">
        <v>18</v>
      </c>
      <c r="H142" s="9" t="s">
        <v>76</v>
      </c>
      <c r="I142" s="9" t="s">
        <v>583</v>
      </c>
      <c r="J142" s="9" t="s">
        <v>40</v>
      </c>
      <c r="K142" s="9" t="s">
        <v>580</v>
      </c>
      <c r="L142" s="9" t="s">
        <v>581</v>
      </c>
      <c r="M142" s="12" t="s">
        <v>24</v>
      </c>
    </row>
    <row r="143" s="3" customFormat="1" ht="81" spans="1:13">
      <c r="A143" s="8">
        <v>141</v>
      </c>
      <c r="B143" s="9" t="s">
        <v>584</v>
      </c>
      <c r="C143" s="9" t="s">
        <v>448</v>
      </c>
      <c r="D143" s="9" t="s">
        <v>585</v>
      </c>
      <c r="E143" s="9" t="s">
        <v>32</v>
      </c>
      <c r="F143" s="8">
        <v>1</v>
      </c>
      <c r="G143" s="8" t="s">
        <v>18</v>
      </c>
      <c r="H143" s="9" t="s">
        <v>19</v>
      </c>
      <c r="I143" s="9" t="s">
        <v>585</v>
      </c>
      <c r="J143" s="9" t="s">
        <v>59</v>
      </c>
      <c r="K143" s="9" t="s">
        <v>586</v>
      </c>
      <c r="L143" s="9" t="s">
        <v>587</v>
      </c>
      <c r="M143" s="12" t="s">
        <v>24</v>
      </c>
    </row>
    <row r="144" s="3" customFormat="1" ht="40.5" spans="1:13">
      <c r="A144" s="8">
        <v>142</v>
      </c>
      <c r="B144" s="10" t="s">
        <v>588</v>
      </c>
      <c r="C144" s="10" t="s">
        <v>322</v>
      </c>
      <c r="D144" s="10" t="s">
        <v>589</v>
      </c>
      <c r="E144" s="10" t="s">
        <v>590</v>
      </c>
      <c r="F144" s="11">
        <v>2</v>
      </c>
      <c r="G144" s="11" t="s">
        <v>43</v>
      </c>
      <c r="H144" s="10" t="s">
        <v>19</v>
      </c>
      <c r="I144" s="10" t="s">
        <v>589</v>
      </c>
      <c r="J144" s="10" t="s">
        <v>591</v>
      </c>
      <c r="K144" s="10" t="s">
        <v>592</v>
      </c>
      <c r="L144" s="10" t="s">
        <v>593</v>
      </c>
      <c r="M144" s="12" t="s">
        <v>24</v>
      </c>
    </row>
    <row r="145" s="3" customFormat="1" ht="54" spans="1:13">
      <c r="A145" s="8">
        <v>143</v>
      </c>
      <c r="B145" s="10" t="s">
        <v>594</v>
      </c>
      <c r="C145" s="10" t="s">
        <v>51</v>
      </c>
      <c r="D145" s="10" t="s">
        <v>246</v>
      </c>
      <c r="E145" s="10" t="s">
        <v>119</v>
      </c>
      <c r="F145" s="11">
        <v>3</v>
      </c>
      <c r="G145" s="11" t="s">
        <v>43</v>
      </c>
      <c r="H145" s="10" t="s">
        <v>19</v>
      </c>
      <c r="I145" s="10" t="s">
        <v>246</v>
      </c>
      <c r="J145" s="10" t="s">
        <v>40</v>
      </c>
      <c r="K145" s="10" t="s">
        <v>132</v>
      </c>
      <c r="L145" s="10" t="s">
        <v>595</v>
      </c>
      <c r="M145" s="12" t="s">
        <v>24</v>
      </c>
    </row>
    <row r="146" s="3" customFormat="1" ht="27" spans="1:13">
      <c r="A146" s="8">
        <v>144</v>
      </c>
      <c r="B146" s="9" t="s">
        <v>596</v>
      </c>
      <c r="C146" s="9" t="s">
        <v>597</v>
      </c>
      <c r="D146" s="9" t="s">
        <v>597</v>
      </c>
      <c r="E146" s="9" t="s">
        <v>598</v>
      </c>
      <c r="F146" s="8">
        <v>1</v>
      </c>
      <c r="G146" s="8" t="s">
        <v>18</v>
      </c>
      <c r="H146" s="9" t="s">
        <v>19</v>
      </c>
      <c r="I146" s="9" t="s">
        <v>599</v>
      </c>
      <c r="J146" s="9" t="s">
        <v>40</v>
      </c>
      <c r="K146" s="9" t="s">
        <v>101</v>
      </c>
      <c r="L146" s="9" t="s">
        <v>600</v>
      </c>
      <c r="M146" s="12" t="s">
        <v>24</v>
      </c>
    </row>
    <row r="147" s="3" customFormat="1" ht="27" spans="1:13">
      <c r="A147" s="8">
        <v>145</v>
      </c>
      <c r="B147" s="10" t="s">
        <v>601</v>
      </c>
      <c r="C147" s="10" t="s">
        <v>141</v>
      </c>
      <c r="D147" s="10" t="s">
        <v>602</v>
      </c>
      <c r="E147" s="10" t="s">
        <v>19</v>
      </c>
      <c r="F147" s="11">
        <v>2</v>
      </c>
      <c r="G147" s="11" t="s">
        <v>43</v>
      </c>
      <c r="H147" s="10" t="s">
        <v>19</v>
      </c>
      <c r="I147" s="10" t="s">
        <v>603</v>
      </c>
      <c r="J147" s="10" t="s">
        <v>40</v>
      </c>
      <c r="K147" s="10" t="s">
        <v>604</v>
      </c>
      <c r="L147" s="10" t="s">
        <v>605</v>
      </c>
      <c r="M147" s="12" t="s">
        <v>24</v>
      </c>
    </row>
    <row r="148" s="3" customFormat="1" ht="54" spans="1:13">
      <c r="A148" s="8">
        <v>146</v>
      </c>
      <c r="B148" s="9" t="s">
        <v>606</v>
      </c>
      <c r="C148" s="9" t="s">
        <v>607</v>
      </c>
      <c r="D148" s="9" t="s">
        <v>608</v>
      </c>
      <c r="E148" s="9" t="s">
        <v>37</v>
      </c>
      <c r="F148" s="8">
        <v>3</v>
      </c>
      <c r="G148" s="8" t="s">
        <v>18</v>
      </c>
      <c r="H148" s="9" t="s">
        <v>19</v>
      </c>
      <c r="I148" s="9" t="s">
        <v>434</v>
      </c>
      <c r="J148" s="9" t="s">
        <v>59</v>
      </c>
      <c r="K148" s="9" t="s">
        <v>609</v>
      </c>
      <c r="L148" s="9" t="s">
        <v>610</v>
      </c>
      <c r="M148" s="12" t="s">
        <v>24</v>
      </c>
    </row>
    <row r="149" s="3" customFormat="1" ht="40.5" spans="1:13">
      <c r="A149" s="8">
        <v>147</v>
      </c>
      <c r="B149" s="9" t="s">
        <v>611</v>
      </c>
      <c r="C149" s="9" t="s">
        <v>461</v>
      </c>
      <c r="D149" s="9" t="s">
        <v>612</v>
      </c>
      <c r="E149" s="9" t="s">
        <v>47</v>
      </c>
      <c r="F149" s="8">
        <v>1</v>
      </c>
      <c r="G149" s="8" t="s">
        <v>18</v>
      </c>
      <c r="H149" s="9" t="s">
        <v>76</v>
      </c>
      <c r="I149" s="9" t="s">
        <v>613</v>
      </c>
      <c r="J149" s="9" t="s">
        <v>59</v>
      </c>
      <c r="K149" s="9" t="s">
        <v>614</v>
      </c>
      <c r="L149" s="9" t="s">
        <v>615</v>
      </c>
      <c r="M149" s="12" t="s">
        <v>24</v>
      </c>
    </row>
    <row r="150" s="3" customFormat="1" ht="67.5" spans="1:13">
      <c r="A150" s="8">
        <v>148</v>
      </c>
      <c r="B150" s="9" t="s">
        <v>616</v>
      </c>
      <c r="C150" s="9" t="s">
        <v>37</v>
      </c>
      <c r="D150" s="9" t="s">
        <v>617</v>
      </c>
      <c r="E150" s="9" t="s">
        <v>618</v>
      </c>
      <c r="F150" s="8">
        <v>1</v>
      </c>
      <c r="G150" s="8" t="s">
        <v>18</v>
      </c>
      <c r="H150" s="9" t="s">
        <v>19</v>
      </c>
      <c r="I150" s="9" t="s">
        <v>619</v>
      </c>
      <c r="J150" s="9" t="s">
        <v>40</v>
      </c>
      <c r="K150" s="9" t="s">
        <v>620</v>
      </c>
      <c r="L150" s="9" t="s">
        <v>621</v>
      </c>
      <c r="M150" s="12" t="s">
        <v>24</v>
      </c>
    </row>
    <row r="151" s="3" customFormat="1" ht="67.5" spans="1:13">
      <c r="A151" s="8">
        <v>149</v>
      </c>
      <c r="B151" s="9" t="s">
        <v>622</v>
      </c>
      <c r="C151" s="9" t="s">
        <v>74</v>
      </c>
      <c r="D151" s="9" t="s">
        <v>623</v>
      </c>
      <c r="E151" s="9" t="s">
        <v>217</v>
      </c>
      <c r="F151" s="8">
        <v>1</v>
      </c>
      <c r="G151" s="8" t="s">
        <v>18</v>
      </c>
      <c r="H151" s="9" t="s">
        <v>474</v>
      </c>
      <c r="I151" s="9" t="s">
        <v>624</v>
      </c>
      <c r="J151" s="9" t="s">
        <v>28</v>
      </c>
      <c r="K151" s="9" t="s">
        <v>625</v>
      </c>
      <c r="L151" s="9" t="s">
        <v>626</v>
      </c>
      <c r="M151" s="12" t="s">
        <v>24</v>
      </c>
    </row>
    <row r="152" s="3" customFormat="1" spans="1:13">
      <c r="A152" s="8">
        <v>150</v>
      </c>
      <c r="B152" s="9" t="s">
        <v>627</v>
      </c>
      <c r="C152" s="9" t="s">
        <v>628</v>
      </c>
      <c r="D152" s="9" t="s">
        <v>70</v>
      </c>
      <c r="E152" s="9" t="s">
        <v>37</v>
      </c>
      <c r="F152" s="8">
        <v>1</v>
      </c>
      <c r="G152" s="8" t="s">
        <v>18</v>
      </c>
      <c r="H152" s="9" t="s">
        <v>19</v>
      </c>
      <c r="I152" s="9" t="s">
        <v>70</v>
      </c>
      <c r="J152" s="9" t="s">
        <v>70</v>
      </c>
      <c r="K152" s="9" t="s">
        <v>629</v>
      </c>
      <c r="L152" s="9" t="s">
        <v>630</v>
      </c>
      <c r="M152" s="12" t="s">
        <v>24</v>
      </c>
    </row>
    <row r="153" s="3" customFormat="1" ht="108" spans="1:13">
      <c r="A153" s="8">
        <v>151</v>
      </c>
      <c r="B153" s="10" t="s">
        <v>631</v>
      </c>
      <c r="C153" s="10" t="s">
        <v>37</v>
      </c>
      <c r="D153" s="10" t="s">
        <v>632</v>
      </c>
      <c r="E153" s="10" t="s">
        <v>37</v>
      </c>
      <c r="F153" s="11">
        <v>1</v>
      </c>
      <c r="G153" s="11" t="s">
        <v>633</v>
      </c>
      <c r="H153" s="10" t="s">
        <v>19</v>
      </c>
      <c r="I153" s="10" t="s">
        <v>634</v>
      </c>
      <c r="J153" s="10" t="s">
        <v>59</v>
      </c>
      <c r="K153" s="10" t="s">
        <v>635</v>
      </c>
      <c r="L153" s="10" t="s">
        <v>636</v>
      </c>
      <c r="M153" s="12" t="s">
        <v>24</v>
      </c>
    </row>
    <row r="154" s="3" customFormat="1" ht="94.5" spans="1:13">
      <c r="A154" s="8">
        <v>152</v>
      </c>
      <c r="B154" s="10" t="s">
        <v>631</v>
      </c>
      <c r="C154" s="10" t="s">
        <v>37</v>
      </c>
      <c r="D154" s="10" t="s">
        <v>637</v>
      </c>
      <c r="E154" s="10" t="s">
        <v>37</v>
      </c>
      <c r="F154" s="11">
        <v>1</v>
      </c>
      <c r="G154" s="11" t="s">
        <v>633</v>
      </c>
      <c r="H154" s="10" t="s">
        <v>19</v>
      </c>
      <c r="I154" s="10" t="s">
        <v>638</v>
      </c>
      <c r="J154" s="10" t="s">
        <v>59</v>
      </c>
      <c r="K154" s="10" t="s">
        <v>635</v>
      </c>
      <c r="L154" s="10" t="s">
        <v>636</v>
      </c>
      <c r="M154" s="12" t="s">
        <v>24</v>
      </c>
    </row>
    <row r="155" s="3" customFormat="1" ht="135" spans="1:13">
      <c r="A155" s="8">
        <v>153</v>
      </c>
      <c r="B155" s="9" t="s">
        <v>639</v>
      </c>
      <c r="C155" s="9" t="s">
        <v>37</v>
      </c>
      <c r="D155" s="9" t="s">
        <v>640</v>
      </c>
      <c r="E155" s="9" t="s">
        <v>641</v>
      </c>
      <c r="F155" s="8">
        <v>5</v>
      </c>
      <c r="G155" s="8" t="s">
        <v>18</v>
      </c>
      <c r="H155" s="9" t="s">
        <v>19</v>
      </c>
      <c r="I155" s="9" t="s">
        <v>642</v>
      </c>
      <c r="J155" s="9" t="s">
        <v>59</v>
      </c>
      <c r="K155" s="9" t="s">
        <v>643</v>
      </c>
      <c r="L155" s="9" t="s">
        <v>644</v>
      </c>
      <c r="M155" s="12" t="s">
        <v>24</v>
      </c>
    </row>
    <row r="156" s="3" customFormat="1" ht="94.5" spans="1:13">
      <c r="A156" s="8">
        <v>154</v>
      </c>
      <c r="B156" s="10" t="s">
        <v>639</v>
      </c>
      <c r="C156" s="10" t="s">
        <v>37</v>
      </c>
      <c r="D156" s="10" t="s">
        <v>645</v>
      </c>
      <c r="E156" s="10" t="s">
        <v>646</v>
      </c>
      <c r="F156" s="11">
        <v>50</v>
      </c>
      <c r="G156" s="11" t="s">
        <v>43</v>
      </c>
      <c r="H156" s="10" t="s">
        <v>19</v>
      </c>
      <c r="I156" s="10" t="s">
        <v>647</v>
      </c>
      <c r="J156" s="10" t="s">
        <v>40</v>
      </c>
      <c r="K156" s="10" t="s">
        <v>643</v>
      </c>
      <c r="L156" s="10" t="s">
        <v>644</v>
      </c>
      <c r="M156" s="12" t="s">
        <v>24</v>
      </c>
    </row>
    <row r="157" s="3" customFormat="1" ht="67.5" spans="1:13">
      <c r="A157" s="8">
        <v>155</v>
      </c>
      <c r="B157" s="10" t="s">
        <v>639</v>
      </c>
      <c r="C157" s="10" t="s">
        <v>37</v>
      </c>
      <c r="D157" s="10" t="s">
        <v>648</v>
      </c>
      <c r="E157" s="10" t="s">
        <v>649</v>
      </c>
      <c r="F157" s="11">
        <v>50</v>
      </c>
      <c r="G157" s="11" t="s">
        <v>43</v>
      </c>
      <c r="H157" s="10" t="s">
        <v>19</v>
      </c>
      <c r="I157" s="10" t="s">
        <v>650</v>
      </c>
      <c r="J157" s="10" t="s">
        <v>40</v>
      </c>
      <c r="K157" s="10" t="s">
        <v>643</v>
      </c>
      <c r="L157" s="10" t="s">
        <v>644</v>
      </c>
      <c r="M157" s="12" t="s">
        <v>24</v>
      </c>
    </row>
    <row r="158" s="3" customFormat="1" ht="94.5" spans="1:13">
      <c r="A158" s="8">
        <v>156</v>
      </c>
      <c r="B158" s="10" t="s">
        <v>639</v>
      </c>
      <c r="C158" s="10" t="s">
        <v>37</v>
      </c>
      <c r="D158" s="10" t="s">
        <v>651</v>
      </c>
      <c r="E158" s="10" t="s">
        <v>19</v>
      </c>
      <c r="F158" s="11">
        <v>50</v>
      </c>
      <c r="G158" s="11" t="s">
        <v>43</v>
      </c>
      <c r="H158" s="10" t="s">
        <v>19</v>
      </c>
      <c r="I158" s="10" t="s">
        <v>652</v>
      </c>
      <c r="J158" s="10" t="s">
        <v>40</v>
      </c>
      <c r="K158" s="10" t="s">
        <v>643</v>
      </c>
      <c r="L158" s="10" t="s">
        <v>644</v>
      </c>
      <c r="M158" s="12" t="s">
        <v>24</v>
      </c>
    </row>
    <row r="159" s="3" customFormat="1" ht="135" spans="1:13">
      <c r="A159" s="8">
        <v>157</v>
      </c>
      <c r="B159" s="9" t="s">
        <v>639</v>
      </c>
      <c r="C159" s="9" t="s">
        <v>37</v>
      </c>
      <c r="D159" s="9" t="s">
        <v>653</v>
      </c>
      <c r="E159" s="9" t="s">
        <v>649</v>
      </c>
      <c r="F159" s="8">
        <v>3</v>
      </c>
      <c r="G159" s="8" t="s">
        <v>18</v>
      </c>
      <c r="H159" s="9" t="s">
        <v>19</v>
      </c>
      <c r="I159" s="9" t="s">
        <v>654</v>
      </c>
      <c r="J159" s="9" t="s">
        <v>70</v>
      </c>
      <c r="K159" s="9" t="s">
        <v>643</v>
      </c>
      <c r="L159" s="9" t="s">
        <v>644</v>
      </c>
      <c r="M159" s="12" t="s">
        <v>24</v>
      </c>
    </row>
    <row r="160" s="3" customFormat="1" ht="27" spans="1:13">
      <c r="A160" s="8">
        <v>158</v>
      </c>
      <c r="B160" s="9" t="s">
        <v>655</v>
      </c>
      <c r="C160" s="9" t="s">
        <v>66</v>
      </c>
      <c r="D160" s="9" t="s">
        <v>656</v>
      </c>
      <c r="E160" s="9" t="s">
        <v>137</v>
      </c>
      <c r="F160" s="8">
        <v>1</v>
      </c>
      <c r="G160" s="8" t="s">
        <v>18</v>
      </c>
      <c r="H160" s="9" t="s">
        <v>19</v>
      </c>
      <c r="I160" s="9" t="s">
        <v>657</v>
      </c>
      <c r="J160" s="9" t="s">
        <v>40</v>
      </c>
      <c r="K160" s="9" t="s">
        <v>658</v>
      </c>
      <c r="L160" s="9" t="s">
        <v>659</v>
      </c>
      <c r="M160" s="12" t="s">
        <v>24</v>
      </c>
    </row>
    <row r="161" s="3" customFormat="1" ht="54" spans="1:13">
      <c r="A161" s="8">
        <v>159</v>
      </c>
      <c r="B161" s="9" t="s">
        <v>660</v>
      </c>
      <c r="C161" s="9" t="s">
        <v>66</v>
      </c>
      <c r="D161" s="9" t="s">
        <v>120</v>
      </c>
      <c r="E161" s="9" t="s">
        <v>119</v>
      </c>
      <c r="F161" s="8">
        <v>2</v>
      </c>
      <c r="G161" s="8" t="s">
        <v>18</v>
      </c>
      <c r="H161" s="9" t="s">
        <v>19</v>
      </c>
      <c r="I161" s="9" t="s">
        <v>120</v>
      </c>
      <c r="J161" s="9" t="s">
        <v>40</v>
      </c>
      <c r="K161" s="9" t="s">
        <v>661</v>
      </c>
      <c r="L161" s="9" t="s">
        <v>662</v>
      </c>
      <c r="M161" s="12" t="s">
        <v>24</v>
      </c>
    </row>
    <row r="162" s="3" customFormat="1" ht="27" spans="1:13">
      <c r="A162" s="8">
        <v>160</v>
      </c>
      <c r="B162" s="9" t="s">
        <v>660</v>
      </c>
      <c r="C162" s="9" t="s">
        <v>62</v>
      </c>
      <c r="D162" s="9" t="s">
        <v>123</v>
      </c>
      <c r="E162" s="9" t="s">
        <v>124</v>
      </c>
      <c r="F162" s="8">
        <v>1</v>
      </c>
      <c r="G162" s="8" t="s">
        <v>18</v>
      </c>
      <c r="H162" s="9" t="s">
        <v>19</v>
      </c>
      <c r="I162" s="9" t="s">
        <v>123</v>
      </c>
      <c r="J162" s="9" t="s">
        <v>40</v>
      </c>
      <c r="K162" s="9" t="s">
        <v>661</v>
      </c>
      <c r="L162" s="9" t="s">
        <v>662</v>
      </c>
      <c r="M162" s="12" t="s">
        <v>24</v>
      </c>
    </row>
    <row r="163" s="3" customFormat="1" ht="27" spans="1:13">
      <c r="A163" s="8">
        <v>161</v>
      </c>
      <c r="B163" s="9" t="s">
        <v>663</v>
      </c>
      <c r="C163" s="9" t="s">
        <v>141</v>
      </c>
      <c r="D163" s="9" t="s">
        <v>664</v>
      </c>
      <c r="E163" s="9" t="s">
        <v>68</v>
      </c>
      <c r="F163" s="8">
        <v>1</v>
      </c>
      <c r="G163" s="8" t="s">
        <v>18</v>
      </c>
      <c r="H163" s="9" t="s">
        <v>19</v>
      </c>
      <c r="I163" s="9" t="s">
        <v>665</v>
      </c>
      <c r="J163" s="9" t="s">
        <v>28</v>
      </c>
      <c r="K163" s="9" t="s">
        <v>666</v>
      </c>
      <c r="L163" s="9" t="s">
        <v>667</v>
      </c>
      <c r="M163" s="12" t="s">
        <v>24</v>
      </c>
    </row>
    <row r="164" s="3" customFormat="1" ht="27" spans="1:13">
      <c r="A164" s="8">
        <v>162</v>
      </c>
      <c r="B164" s="9" t="s">
        <v>663</v>
      </c>
      <c r="C164" s="9" t="s">
        <v>66</v>
      </c>
      <c r="D164" s="9" t="s">
        <v>668</v>
      </c>
      <c r="E164" s="9" t="s">
        <v>68</v>
      </c>
      <c r="F164" s="8">
        <v>1</v>
      </c>
      <c r="G164" s="8" t="s">
        <v>18</v>
      </c>
      <c r="H164" s="9" t="s">
        <v>19</v>
      </c>
      <c r="I164" s="9" t="s">
        <v>665</v>
      </c>
      <c r="J164" s="9" t="s">
        <v>34</v>
      </c>
      <c r="K164" s="9" t="s">
        <v>666</v>
      </c>
      <c r="L164" s="9" t="s">
        <v>667</v>
      </c>
      <c r="M164" s="12" t="s">
        <v>24</v>
      </c>
    </row>
    <row r="165" s="3" customFormat="1" ht="27" spans="1:13">
      <c r="A165" s="8">
        <v>163</v>
      </c>
      <c r="B165" s="9" t="s">
        <v>663</v>
      </c>
      <c r="C165" s="9" t="s">
        <v>574</v>
      </c>
      <c r="D165" s="9" t="s">
        <v>669</v>
      </c>
      <c r="E165" s="9" t="s">
        <v>17</v>
      </c>
      <c r="F165" s="8">
        <v>3</v>
      </c>
      <c r="G165" s="8" t="s">
        <v>18</v>
      </c>
      <c r="H165" s="9" t="s">
        <v>19</v>
      </c>
      <c r="I165" s="9" t="s">
        <v>670</v>
      </c>
      <c r="J165" s="9" t="s">
        <v>40</v>
      </c>
      <c r="K165" s="9" t="s">
        <v>666</v>
      </c>
      <c r="L165" s="9" t="s">
        <v>667</v>
      </c>
      <c r="M165" s="12" t="s">
        <v>24</v>
      </c>
    </row>
    <row r="166" s="3" customFormat="1" ht="27" spans="1:13">
      <c r="A166" s="8">
        <v>164</v>
      </c>
      <c r="B166" s="10" t="s">
        <v>671</v>
      </c>
      <c r="C166" s="10" t="s">
        <v>135</v>
      </c>
      <c r="D166" s="10" t="s">
        <v>672</v>
      </c>
      <c r="E166" s="10" t="s">
        <v>137</v>
      </c>
      <c r="F166" s="11">
        <v>3</v>
      </c>
      <c r="G166" s="11" t="s">
        <v>43</v>
      </c>
      <c r="H166" s="10" t="s">
        <v>19</v>
      </c>
      <c r="I166" s="10" t="s">
        <v>672</v>
      </c>
      <c r="J166" s="10" t="s">
        <v>40</v>
      </c>
      <c r="K166" s="10" t="s">
        <v>132</v>
      </c>
      <c r="L166" s="10" t="s">
        <v>673</v>
      </c>
      <c r="M166" s="12" t="s">
        <v>24</v>
      </c>
    </row>
    <row r="167" s="3" customFormat="1" ht="27" spans="1:13">
      <c r="A167" s="8">
        <v>165</v>
      </c>
      <c r="B167" s="10" t="s">
        <v>674</v>
      </c>
      <c r="C167" s="10" t="s">
        <v>675</v>
      </c>
      <c r="D167" s="10" t="s">
        <v>676</v>
      </c>
      <c r="E167" s="10" t="s">
        <v>19</v>
      </c>
      <c r="F167" s="11">
        <v>1</v>
      </c>
      <c r="G167" s="11" t="s">
        <v>43</v>
      </c>
      <c r="H167" s="10" t="s">
        <v>19</v>
      </c>
      <c r="I167" s="10" t="s">
        <v>677</v>
      </c>
      <c r="J167" s="10" t="s">
        <v>40</v>
      </c>
      <c r="K167" s="10" t="s">
        <v>678</v>
      </c>
      <c r="L167" s="10" t="s">
        <v>679</v>
      </c>
      <c r="M167" s="12" t="s">
        <v>24</v>
      </c>
    </row>
    <row r="168" s="3" customFormat="1" ht="94.5" spans="1:13">
      <c r="A168" s="8">
        <v>166</v>
      </c>
      <c r="B168" s="9" t="s">
        <v>680</v>
      </c>
      <c r="C168" s="9" t="s">
        <v>135</v>
      </c>
      <c r="D168" s="9" t="s">
        <v>681</v>
      </c>
      <c r="E168" s="9" t="s">
        <v>137</v>
      </c>
      <c r="F168" s="8">
        <v>3</v>
      </c>
      <c r="G168" s="8" t="s">
        <v>18</v>
      </c>
      <c r="H168" s="9" t="s">
        <v>19</v>
      </c>
      <c r="I168" s="9" t="s">
        <v>682</v>
      </c>
      <c r="J168" s="9" t="s">
        <v>59</v>
      </c>
      <c r="K168" s="9" t="s">
        <v>683</v>
      </c>
      <c r="L168" s="9" t="s">
        <v>684</v>
      </c>
      <c r="M168" s="12" t="s">
        <v>24</v>
      </c>
    </row>
    <row r="169" s="3" customFormat="1" ht="94.5" spans="1:13">
      <c r="A169" s="8">
        <v>167</v>
      </c>
      <c r="B169" s="9" t="s">
        <v>685</v>
      </c>
      <c r="C169" s="9" t="s">
        <v>448</v>
      </c>
      <c r="D169" s="9" t="s">
        <v>686</v>
      </c>
      <c r="E169" s="9" t="s">
        <v>687</v>
      </c>
      <c r="F169" s="8">
        <v>1</v>
      </c>
      <c r="G169" s="8" t="s">
        <v>18</v>
      </c>
      <c r="H169" s="9" t="s">
        <v>76</v>
      </c>
      <c r="I169" s="9" t="s">
        <v>688</v>
      </c>
      <c r="J169" s="9" t="s">
        <v>59</v>
      </c>
      <c r="K169" s="9" t="s">
        <v>689</v>
      </c>
      <c r="L169" s="9" t="s">
        <v>690</v>
      </c>
      <c r="M169" s="12" t="s">
        <v>24</v>
      </c>
    </row>
    <row r="170" s="3" customFormat="1" ht="67.5" spans="1:13">
      <c r="A170" s="8">
        <v>168</v>
      </c>
      <c r="B170" s="9" t="s">
        <v>691</v>
      </c>
      <c r="C170" s="9" t="s">
        <v>574</v>
      </c>
      <c r="D170" s="9" t="s">
        <v>692</v>
      </c>
      <c r="E170" s="9" t="s">
        <v>19</v>
      </c>
      <c r="F170" s="8">
        <v>6</v>
      </c>
      <c r="G170" s="8" t="s">
        <v>18</v>
      </c>
      <c r="H170" s="9" t="s">
        <v>76</v>
      </c>
      <c r="I170" s="9" t="s">
        <v>693</v>
      </c>
      <c r="J170" s="9" t="s">
        <v>34</v>
      </c>
      <c r="K170" s="9" t="s">
        <v>694</v>
      </c>
      <c r="L170" s="9" t="s">
        <v>695</v>
      </c>
      <c r="M170" s="12" t="s">
        <v>24</v>
      </c>
    </row>
    <row r="171" s="3" customFormat="1" ht="81" spans="1:13">
      <c r="A171" s="8">
        <v>169</v>
      </c>
      <c r="B171" s="9" t="s">
        <v>696</v>
      </c>
      <c r="C171" s="9" t="s">
        <v>150</v>
      </c>
      <c r="D171" s="9" t="s">
        <v>697</v>
      </c>
      <c r="E171" s="9" t="s">
        <v>152</v>
      </c>
      <c r="F171" s="8">
        <v>2</v>
      </c>
      <c r="G171" s="8" t="s">
        <v>18</v>
      </c>
      <c r="H171" s="9" t="s">
        <v>76</v>
      </c>
      <c r="I171" s="9" t="s">
        <v>698</v>
      </c>
      <c r="J171" s="9" t="s">
        <v>59</v>
      </c>
      <c r="K171" s="9" t="s">
        <v>699</v>
      </c>
      <c r="L171" s="9" t="s">
        <v>700</v>
      </c>
      <c r="M171" s="12" t="s">
        <v>24</v>
      </c>
    </row>
    <row r="172" s="3" customFormat="1" ht="27" spans="1:13">
      <c r="A172" s="8">
        <v>170</v>
      </c>
      <c r="B172" s="10" t="s">
        <v>701</v>
      </c>
      <c r="C172" s="10" t="s">
        <v>141</v>
      </c>
      <c r="D172" s="10" t="s">
        <v>702</v>
      </c>
      <c r="E172" s="10" t="s">
        <v>19</v>
      </c>
      <c r="F172" s="11">
        <v>1</v>
      </c>
      <c r="G172" s="11" t="s">
        <v>43</v>
      </c>
      <c r="H172" s="10" t="s">
        <v>19</v>
      </c>
      <c r="I172" s="10" t="s">
        <v>703</v>
      </c>
      <c r="J172" s="10" t="s">
        <v>59</v>
      </c>
      <c r="K172" s="10" t="s">
        <v>704</v>
      </c>
      <c r="L172" s="10" t="s">
        <v>705</v>
      </c>
      <c r="M172" s="12" t="s">
        <v>24</v>
      </c>
    </row>
    <row r="173" s="3" customFormat="1" ht="27" spans="1:13">
      <c r="A173" s="8">
        <v>171</v>
      </c>
      <c r="B173" s="9" t="s">
        <v>706</v>
      </c>
      <c r="C173" s="9" t="s">
        <v>448</v>
      </c>
      <c r="D173" s="9" t="s">
        <v>707</v>
      </c>
      <c r="E173" s="9" t="s">
        <v>364</v>
      </c>
      <c r="F173" s="8">
        <v>1</v>
      </c>
      <c r="G173" s="8" t="s">
        <v>18</v>
      </c>
      <c r="H173" s="9" t="s">
        <v>19</v>
      </c>
      <c r="I173" s="9" t="s">
        <v>708</v>
      </c>
      <c r="J173" s="9" t="s">
        <v>59</v>
      </c>
      <c r="K173" s="9" t="s">
        <v>709</v>
      </c>
      <c r="L173" s="9" t="s">
        <v>710</v>
      </c>
      <c r="M173" s="12" t="s">
        <v>24</v>
      </c>
    </row>
    <row r="174" s="3" customFormat="1" ht="67.5" spans="1:13">
      <c r="A174" s="8">
        <v>172</v>
      </c>
      <c r="B174" s="9" t="s">
        <v>706</v>
      </c>
      <c r="C174" s="9" t="s">
        <v>711</v>
      </c>
      <c r="D174" s="9" t="s">
        <v>712</v>
      </c>
      <c r="E174" s="9" t="s">
        <v>19</v>
      </c>
      <c r="F174" s="8">
        <v>1</v>
      </c>
      <c r="G174" s="8" t="s">
        <v>18</v>
      </c>
      <c r="H174" s="9" t="s">
        <v>19</v>
      </c>
      <c r="I174" s="9" t="s">
        <v>713</v>
      </c>
      <c r="J174" s="9" t="s">
        <v>40</v>
      </c>
      <c r="K174" s="9" t="s">
        <v>709</v>
      </c>
      <c r="L174" s="9" t="s">
        <v>710</v>
      </c>
      <c r="M174" s="12" t="s">
        <v>24</v>
      </c>
    </row>
    <row r="175" s="3" customFormat="1" ht="54" spans="1:13">
      <c r="A175" s="8">
        <v>173</v>
      </c>
      <c r="B175" s="9" t="s">
        <v>714</v>
      </c>
      <c r="C175" s="9" t="s">
        <v>508</v>
      </c>
      <c r="D175" s="9" t="s">
        <v>715</v>
      </c>
      <c r="E175" s="9" t="s">
        <v>81</v>
      </c>
      <c r="F175" s="8">
        <v>1</v>
      </c>
      <c r="G175" s="8" t="s">
        <v>18</v>
      </c>
      <c r="H175" s="9" t="s">
        <v>76</v>
      </c>
      <c r="I175" s="9" t="s">
        <v>716</v>
      </c>
      <c r="J175" s="9" t="s">
        <v>59</v>
      </c>
      <c r="K175" s="9" t="s">
        <v>717</v>
      </c>
      <c r="L175" s="9" t="s">
        <v>718</v>
      </c>
      <c r="M175" s="12" t="s">
        <v>24</v>
      </c>
    </row>
    <row r="176" s="3" customFormat="1" ht="121.5" spans="1:13">
      <c r="A176" s="8">
        <v>174</v>
      </c>
      <c r="B176" s="9" t="s">
        <v>719</v>
      </c>
      <c r="C176" s="9" t="s">
        <v>37</v>
      </c>
      <c r="D176" s="9" t="s">
        <v>720</v>
      </c>
      <c r="E176" s="9" t="s">
        <v>17</v>
      </c>
      <c r="F176" s="8">
        <v>1</v>
      </c>
      <c r="G176" s="8" t="s">
        <v>18</v>
      </c>
      <c r="H176" s="9" t="s">
        <v>19</v>
      </c>
      <c r="I176" s="9" t="s">
        <v>721</v>
      </c>
      <c r="J176" s="9" t="s">
        <v>70</v>
      </c>
      <c r="K176" s="9" t="s">
        <v>722</v>
      </c>
      <c r="L176" s="9" t="s">
        <v>723</v>
      </c>
      <c r="M176" s="12" t="s">
        <v>24</v>
      </c>
    </row>
    <row r="177" s="3" customFormat="1" ht="135" spans="1:13">
      <c r="A177" s="8">
        <v>175</v>
      </c>
      <c r="B177" s="9" t="s">
        <v>719</v>
      </c>
      <c r="C177" s="9" t="s">
        <v>37</v>
      </c>
      <c r="D177" s="9" t="s">
        <v>724</v>
      </c>
      <c r="E177" s="9" t="s">
        <v>17</v>
      </c>
      <c r="F177" s="8">
        <v>1</v>
      </c>
      <c r="G177" s="8" t="s">
        <v>18</v>
      </c>
      <c r="H177" s="9" t="s">
        <v>19</v>
      </c>
      <c r="I177" s="9" t="s">
        <v>725</v>
      </c>
      <c r="J177" s="9" t="s">
        <v>70</v>
      </c>
      <c r="K177" s="9" t="s">
        <v>722</v>
      </c>
      <c r="L177" s="9" t="s">
        <v>723</v>
      </c>
      <c r="M177" s="12" t="s">
        <v>24</v>
      </c>
    </row>
    <row r="178" s="3" customFormat="1" ht="148.5" spans="1:13">
      <c r="A178" s="8">
        <v>176</v>
      </c>
      <c r="B178" s="9" t="s">
        <v>719</v>
      </c>
      <c r="C178" s="9" t="s">
        <v>37</v>
      </c>
      <c r="D178" s="9" t="s">
        <v>726</v>
      </c>
      <c r="E178" s="9" t="s">
        <v>32</v>
      </c>
      <c r="F178" s="8">
        <v>1</v>
      </c>
      <c r="G178" s="8" t="s">
        <v>18</v>
      </c>
      <c r="H178" s="9" t="s">
        <v>19</v>
      </c>
      <c r="I178" s="9" t="s">
        <v>727</v>
      </c>
      <c r="J178" s="9" t="s">
        <v>70</v>
      </c>
      <c r="K178" s="9" t="s">
        <v>722</v>
      </c>
      <c r="L178" s="9" t="s">
        <v>723</v>
      </c>
      <c r="M178" s="12" t="s">
        <v>24</v>
      </c>
    </row>
    <row r="179" s="3" customFormat="1" ht="40.5" spans="1:13">
      <c r="A179" s="8">
        <v>177</v>
      </c>
      <c r="B179" s="9" t="s">
        <v>728</v>
      </c>
      <c r="C179" s="9" t="s">
        <v>55</v>
      </c>
      <c r="D179" s="9" t="s">
        <v>729</v>
      </c>
      <c r="E179" s="9" t="s">
        <v>57</v>
      </c>
      <c r="F179" s="8">
        <v>4</v>
      </c>
      <c r="G179" s="8" t="s">
        <v>18</v>
      </c>
      <c r="H179" s="9" t="s">
        <v>76</v>
      </c>
      <c r="I179" s="9" t="s">
        <v>729</v>
      </c>
      <c r="J179" s="9" t="s">
        <v>28</v>
      </c>
      <c r="K179" s="9" t="s">
        <v>730</v>
      </c>
      <c r="L179" s="9" t="s">
        <v>731</v>
      </c>
      <c r="M179" s="12" t="s">
        <v>24</v>
      </c>
    </row>
    <row r="180" s="3" customFormat="1" ht="27" spans="1:13">
      <c r="A180" s="8">
        <v>178</v>
      </c>
      <c r="B180" s="10" t="s">
        <v>732</v>
      </c>
      <c r="C180" s="10" t="s">
        <v>51</v>
      </c>
      <c r="D180" s="10" t="s">
        <v>246</v>
      </c>
      <c r="E180" s="10" t="s">
        <v>111</v>
      </c>
      <c r="F180" s="11">
        <v>3</v>
      </c>
      <c r="G180" s="11" t="s">
        <v>43</v>
      </c>
      <c r="H180" s="10" t="s">
        <v>19</v>
      </c>
      <c r="I180" s="10" t="s">
        <v>246</v>
      </c>
      <c r="J180" s="10" t="s">
        <v>40</v>
      </c>
      <c r="K180" s="10" t="s">
        <v>132</v>
      </c>
      <c r="L180" s="10" t="s">
        <v>733</v>
      </c>
      <c r="M180" s="12" t="s">
        <v>24</v>
      </c>
    </row>
    <row r="181" s="3" customFormat="1" ht="54" spans="1:13">
      <c r="A181" s="8">
        <v>179</v>
      </c>
      <c r="B181" s="10" t="s">
        <v>734</v>
      </c>
      <c r="C181" s="10" t="s">
        <v>66</v>
      </c>
      <c r="D181" s="10" t="s">
        <v>735</v>
      </c>
      <c r="E181" s="10" t="s">
        <v>119</v>
      </c>
      <c r="F181" s="11">
        <v>1</v>
      </c>
      <c r="G181" s="11" t="s">
        <v>43</v>
      </c>
      <c r="H181" s="10" t="s">
        <v>19</v>
      </c>
      <c r="I181" s="10" t="s">
        <v>736</v>
      </c>
      <c r="J181" s="10" t="s">
        <v>40</v>
      </c>
      <c r="K181" s="10" t="s">
        <v>737</v>
      </c>
      <c r="L181" s="10" t="s">
        <v>738</v>
      </c>
      <c r="M181" s="12" t="s">
        <v>24</v>
      </c>
    </row>
    <row r="182" s="3" customFormat="1" spans="1:13">
      <c r="A182" s="8">
        <v>180</v>
      </c>
      <c r="B182" s="10" t="s">
        <v>739</v>
      </c>
      <c r="C182" s="10" t="s">
        <v>740</v>
      </c>
      <c r="D182" s="10" t="s">
        <v>740</v>
      </c>
      <c r="E182" s="10" t="s">
        <v>111</v>
      </c>
      <c r="F182" s="11">
        <v>2</v>
      </c>
      <c r="G182" s="11" t="s">
        <v>43</v>
      </c>
      <c r="H182" s="10" t="s">
        <v>19</v>
      </c>
      <c r="I182" s="10" t="s">
        <v>741</v>
      </c>
      <c r="J182" s="10" t="s">
        <v>40</v>
      </c>
      <c r="K182" s="10" t="s">
        <v>742</v>
      </c>
      <c r="L182" s="10" t="s">
        <v>743</v>
      </c>
      <c r="M182" s="12" t="s">
        <v>24</v>
      </c>
    </row>
    <row r="183" s="3" customFormat="1" ht="108" spans="1:13">
      <c r="A183" s="8">
        <v>181</v>
      </c>
      <c r="B183" s="9" t="s">
        <v>744</v>
      </c>
      <c r="C183" s="9" t="s">
        <v>66</v>
      </c>
      <c r="D183" s="9" t="s">
        <v>745</v>
      </c>
      <c r="E183" s="9" t="s">
        <v>99</v>
      </c>
      <c r="F183" s="8">
        <v>1</v>
      </c>
      <c r="G183" s="8" t="s">
        <v>18</v>
      </c>
      <c r="H183" s="9" t="s">
        <v>19</v>
      </c>
      <c r="I183" s="9" t="s">
        <v>405</v>
      </c>
      <c r="J183" s="9" t="s">
        <v>59</v>
      </c>
      <c r="K183" s="9" t="s">
        <v>746</v>
      </c>
      <c r="L183" s="9" t="s">
        <v>747</v>
      </c>
      <c r="M183" s="12" t="s">
        <v>24</v>
      </c>
    </row>
    <row r="184" s="3" customFormat="1" spans="1:13">
      <c r="A184" s="8">
        <v>182</v>
      </c>
      <c r="B184" s="9" t="s">
        <v>748</v>
      </c>
      <c r="C184" s="9" t="s">
        <v>403</v>
      </c>
      <c r="D184" s="9" t="s">
        <v>749</v>
      </c>
      <c r="E184" s="9" t="s">
        <v>241</v>
      </c>
      <c r="F184" s="8">
        <v>1</v>
      </c>
      <c r="G184" s="8" t="s">
        <v>18</v>
      </c>
      <c r="H184" s="9" t="s">
        <v>19</v>
      </c>
      <c r="I184" s="9" t="s">
        <v>750</v>
      </c>
      <c r="J184" s="9" t="s">
        <v>40</v>
      </c>
      <c r="K184" s="9" t="s">
        <v>101</v>
      </c>
      <c r="L184" s="9" t="s">
        <v>751</v>
      </c>
      <c r="M184" s="12" t="s">
        <v>24</v>
      </c>
    </row>
    <row r="185" s="3" customFormat="1" ht="40.5" spans="1:13">
      <c r="A185" s="8">
        <v>183</v>
      </c>
      <c r="B185" s="10" t="s">
        <v>752</v>
      </c>
      <c r="C185" s="10" t="s">
        <v>109</v>
      </c>
      <c r="D185" s="10" t="s">
        <v>115</v>
      </c>
      <c r="E185" s="10" t="s">
        <v>111</v>
      </c>
      <c r="F185" s="11">
        <v>1</v>
      </c>
      <c r="G185" s="11" t="s">
        <v>43</v>
      </c>
      <c r="H185" s="10" t="s">
        <v>19</v>
      </c>
      <c r="I185" s="10" t="s">
        <v>116</v>
      </c>
      <c r="J185" s="10" t="s">
        <v>40</v>
      </c>
      <c r="K185" s="10" t="s">
        <v>753</v>
      </c>
      <c r="L185" s="10" t="s">
        <v>754</v>
      </c>
      <c r="M185" s="12" t="s">
        <v>24</v>
      </c>
    </row>
    <row r="186" s="3" customFormat="1" ht="54" spans="1:13">
      <c r="A186" s="8">
        <v>184</v>
      </c>
      <c r="B186" s="9" t="s">
        <v>752</v>
      </c>
      <c r="C186" s="9" t="s">
        <v>348</v>
      </c>
      <c r="D186" s="9" t="s">
        <v>755</v>
      </c>
      <c r="E186" s="9" t="s">
        <v>119</v>
      </c>
      <c r="F186" s="8">
        <v>1</v>
      </c>
      <c r="G186" s="8" t="s">
        <v>18</v>
      </c>
      <c r="H186" s="9" t="s">
        <v>19</v>
      </c>
      <c r="I186" s="9" t="s">
        <v>756</v>
      </c>
      <c r="J186" s="9" t="s">
        <v>40</v>
      </c>
      <c r="K186" s="9" t="s">
        <v>753</v>
      </c>
      <c r="L186" s="9" t="s">
        <v>754</v>
      </c>
      <c r="M186" s="12" t="s">
        <v>24</v>
      </c>
    </row>
    <row r="187" s="3" customFormat="1" spans="1:13">
      <c r="A187" s="8">
        <v>185</v>
      </c>
      <c r="B187" s="10" t="s">
        <v>757</v>
      </c>
      <c r="C187" s="10" t="s">
        <v>66</v>
      </c>
      <c r="D187" s="10" t="s">
        <v>118</v>
      </c>
      <c r="E187" s="10" t="s">
        <v>19</v>
      </c>
      <c r="F187" s="11">
        <v>5</v>
      </c>
      <c r="G187" s="11" t="s">
        <v>43</v>
      </c>
      <c r="H187" s="10" t="s">
        <v>19</v>
      </c>
      <c r="I187" s="10" t="s">
        <v>703</v>
      </c>
      <c r="J187" s="10" t="s">
        <v>59</v>
      </c>
      <c r="K187" s="10" t="s">
        <v>758</v>
      </c>
      <c r="L187" s="10" t="s">
        <v>759</v>
      </c>
      <c r="M187" s="12" t="s">
        <v>24</v>
      </c>
    </row>
    <row r="188" s="3" customFormat="1" ht="108" spans="1:13">
      <c r="A188" s="8">
        <v>186</v>
      </c>
      <c r="B188" s="9" t="s">
        <v>760</v>
      </c>
      <c r="C188" s="9" t="s">
        <v>37</v>
      </c>
      <c r="D188" s="9" t="s">
        <v>761</v>
      </c>
      <c r="E188" s="9" t="s">
        <v>57</v>
      </c>
      <c r="F188" s="8">
        <v>3</v>
      </c>
      <c r="G188" s="8" t="s">
        <v>18</v>
      </c>
      <c r="H188" s="9" t="s">
        <v>19</v>
      </c>
      <c r="I188" s="9" t="s">
        <v>762</v>
      </c>
      <c r="J188" s="9" t="s">
        <v>34</v>
      </c>
      <c r="K188" s="9" t="s">
        <v>763</v>
      </c>
      <c r="L188" s="9" t="s">
        <v>764</v>
      </c>
      <c r="M188" s="12" t="s">
        <v>24</v>
      </c>
    </row>
    <row r="189" s="3" customFormat="1" ht="27" spans="1:13">
      <c r="A189" s="8">
        <v>187</v>
      </c>
      <c r="B189" s="9" t="s">
        <v>765</v>
      </c>
      <c r="C189" s="9" t="s">
        <v>150</v>
      </c>
      <c r="D189" s="9" t="s">
        <v>766</v>
      </c>
      <c r="E189" s="9" t="s">
        <v>32</v>
      </c>
      <c r="F189" s="8">
        <v>1</v>
      </c>
      <c r="G189" s="8" t="s">
        <v>18</v>
      </c>
      <c r="H189" s="9" t="s">
        <v>19</v>
      </c>
      <c r="I189" s="9" t="s">
        <v>767</v>
      </c>
      <c r="J189" s="9" t="s">
        <v>34</v>
      </c>
      <c r="K189" s="9" t="s">
        <v>768</v>
      </c>
      <c r="L189" s="9" t="s">
        <v>769</v>
      </c>
      <c r="M189" s="12" t="s">
        <v>24</v>
      </c>
    </row>
    <row r="190" s="3" customFormat="1" ht="54" spans="1:13">
      <c r="A190" s="8">
        <v>188</v>
      </c>
      <c r="B190" s="10" t="s">
        <v>770</v>
      </c>
      <c r="C190" s="10" t="s">
        <v>141</v>
      </c>
      <c r="D190" s="10" t="s">
        <v>141</v>
      </c>
      <c r="E190" s="10" t="s">
        <v>119</v>
      </c>
      <c r="F190" s="11">
        <v>3</v>
      </c>
      <c r="G190" s="11" t="s">
        <v>43</v>
      </c>
      <c r="H190" s="10" t="s">
        <v>76</v>
      </c>
      <c r="I190" s="10" t="s">
        <v>771</v>
      </c>
      <c r="J190" s="10" t="s">
        <v>59</v>
      </c>
      <c r="K190" s="10" t="s">
        <v>772</v>
      </c>
      <c r="L190" s="10" t="s">
        <v>773</v>
      </c>
      <c r="M190" s="12" t="s">
        <v>24</v>
      </c>
    </row>
    <row r="191" s="3" customFormat="1" ht="94.5" spans="1:13">
      <c r="A191" s="8">
        <v>189</v>
      </c>
      <c r="B191" s="10" t="s">
        <v>774</v>
      </c>
      <c r="C191" s="10" t="s">
        <v>403</v>
      </c>
      <c r="D191" s="10" t="s">
        <v>775</v>
      </c>
      <c r="E191" s="10" t="s">
        <v>776</v>
      </c>
      <c r="F191" s="11">
        <v>1</v>
      </c>
      <c r="G191" s="11" t="s">
        <v>43</v>
      </c>
      <c r="H191" s="10" t="s">
        <v>19</v>
      </c>
      <c r="I191" s="10" t="s">
        <v>777</v>
      </c>
      <c r="J191" s="10" t="s">
        <v>40</v>
      </c>
      <c r="K191" s="10" t="s">
        <v>778</v>
      </c>
      <c r="L191" s="10" t="s">
        <v>779</v>
      </c>
      <c r="M191" s="12" t="s">
        <v>24</v>
      </c>
    </row>
    <row r="192" s="3" customFormat="1" ht="27" spans="1:13">
      <c r="A192" s="8">
        <v>190</v>
      </c>
      <c r="B192" s="9" t="s">
        <v>780</v>
      </c>
      <c r="C192" s="9" t="s">
        <v>55</v>
      </c>
      <c r="D192" s="9" t="s">
        <v>781</v>
      </c>
      <c r="E192" s="9" t="s">
        <v>251</v>
      </c>
      <c r="F192" s="8">
        <v>5</v>
      </c>
      <c r="G192" s="8" t="s">
        <v>18</v>
      </c>
      <c r="H192" s="9" t="s">
        <v>19</v>
      </c>
      <c r="I192" s="9" t="s">
        <v>782</v>
      </c>
      <c r="J192" s="9" t="s">
        <v>40</v>
      </c>
      <c r="K192" s="9" t="s">
        <v>783</v>
      </c>
      <c r="L192" s="9" t="s">
        <v>784</v>
      </c>
      <c r="M192" s="12" t="s">
        <v>24</v>
      </c>
    </row>
    <row r="193" s="3" customFormat="1" spans="1:13">
      <c r="A193" s="8">
        <v>191</v>
      </c>
      <c r="B193" s="9" t="s">
        <v>785</v>
      </c>
      <c r="C193" s="9" t="s">
        <v>55</v>
      </c>
      <c r="D193" s="9" t="s">
        <v>786</v>
      </c>
      <c r="E193" s="9" t="s">
        <v>57</v>
      </c>
      <c r="F193" s="8">
        <v>3</v>
      </c>
      <c r="G193" s="8" t="s">
        <v>18</v>
      </c>
      <c r="H193" s="9" t="s">
        <v>19</v>
      </c>
      <c r="I193" s="9" t="s">
        <v>786</v>
      </c>
      <c r="J193" s="9" t="s">
        <v>59</v>
      </c>
      <c r="K193" s="9" t="s">
        <v>787</v>
      </c>
      <c r="L193" s="9" t="s">
        <v>788</v>
      </c>
      <c r="M193" s="12" t="s">
        <v>24</v>
      </c>
    </row>
    <row r="194" s="3" customFormat="1" ht="40.5" spans="1:13">
      <c r="A194" s="8">
        <v>192</v>
      </c>
      <c r="B194" s="9" t="s">
        <v>789</v>
      </c>
      <c r="C194" s="9" t="s">
        <v>55</v>
      </c>
      <c r="D194" s="9" t="s">
        <v>790</v>
      </c>
      <c r="E194" s="9" t="s">
        <v>57</v>
      </c>
      <c r="F194" s="8">
        <v>1</v>
      </c>
      <c r="G194" s="8" t="s">
        <v>18</v>
      </c>
      <c r="H194" s="9" t="s">
        <v>19</v>
      </c>
      <c r="I194" s="9" t="s">
        <v>791</v>
      </c>
      <c r="J194" s="9" t="s">
        <v>40</v>
      </c>
      <c r="K194" s="9" t="s">
        <v>792</v>
      </c>
      <c r="L194" s="9" t="s">
        <v>793</v>
      </c>
      <c r="M194" s="12" t="s">
        <v>24</v>
      </c>
    </row>
    <row r="195" s="3" customFormat="1" ht="40.5" spans="1:13">
      <c r="A195" s="8">
        <v>193</v>
      </c>
      <c r="B195" s="9" t="s">
        <v>794</v>
      </c>
      <c r="C195" s="9" t="s">
        <v>348</v>
      </c>
      <c r="D195" s="9" t="s">
        <v>569</v>
      </c>
      <c r="E195" s="9" t="s">
        <v>350</v>
      </c>
      <c r="F195" s="8">
        <v>1</v>
      </c>
      <c r="G195" s="8" t="s">
        <v>18</v>
      </c>
      <c r="H195" s="9" t="s">
        <v>19</v>
      </c>
      <c r="I195" s="9" t="s">
        <v>755</v>
      </c>
      <c r="J195" s="9" t="s">
        <v>40</v>
      </c>
      <c r="K195" s="9" t="s">
        <v>795</v>
      </c>
      <c r="L195" s="9" t="s">
        <v>796</v>
      </c>
      <c r="M195" s="12" t="s">
        <v>24</v>
      </c>
    </row>
    <row r="196" s="3" customFormat="1" ht="40.5" spans="1:13">
      <c r="A196" s="8">
        <v>194</v>
      </c>
      <c r="B196" s="9" t="s">
        <v>794</v>
      </c>
      <c r="C196" s="9" t="s">
        <v>109</v>
      </c>
      <c r="D196" s="9" t="s">
        <v>323</v>
      </c>
      <c r="E196" s="9" t="s">
        <v>137</v>
      </c>
      <c r="F196" s="8">
        <v>1</v>
      </c>
      <c r="G196" s="8" t="s">
        <v>18</v>
      </c>
      <c r="H196" s="9" t="s">
        <v>19</v>
      </c>
      <c r="I196" s="9" t="s">
        <v>797</v>
      </c>
      <c r="J196" s="9" t="s">
        <v>40</v>
      </c>
      <c r="K196" s="9" t="s">
        <v>795</v>
      </c>
      <c r="L196" s="9" t="s">
        <v>796</v>
      </c>
      <c r="M196" s="12" t="s">
        <v>24</v>
      </c>
    </row>
    <row r="197" s="3" customFormat="1" ht="40.5" spans="1:13">
      <c r="A197" s="8">
        <v>195</v>
      </c>
      <c r="B197" s="9" t="s">
        <v>798</v>
      </c>
      <c r="C197" s="9" t="s">
        <v>799</v>
      </c>
      <c r="D197" s="9" t="s">
        <v>800</v>
      </c>
      <c r="E197" s="9" t="s">
        <v>801</v>
      </c>
      <c r="F197" s="8">
        <v>2</v>
      </c>
      <c r="G197" s="8" t="s">
        <v>18</v>
      </c>
      <c r="H197" s="9" t="s">
        <v>76</v>
      </c>
      <c r="I197" s="9" t="s">
        <v>802</v>
      </c>
      <c r="J197" s="9" t="s">
        <v>40</v>
      </c>
      <c r="K197" s="9" t="s">
        <v>803</v>
      </c>
      <c r="L197" s="9" t="s">
        <v>804</v>
      </c>
      <c r="M197" s="12" t="s">
        <v>24</v>
      </c>
    </row>
    <row r="198" s="3" customFormat="1" ht="54" spans="1:13">
      <c r="A198" s="8">
        <v>196</v>
      </c>
      <c r="B198" s="9" t="s">
        <v>805</v>
      </c>
      <c r="C198" s="9" t="s">
        <v>403</v>
      </c>
      <c r="D198" s="9" t="s">
        <v>806</v>
      </c>
      <c r="E198" s="9" t="s">
        <v>241</v>
      </c>
      <c r="F198" s="8">
        <v>2</v>
      </c>
      <c r="G198" s="8" t="s">
        <v>18</v>
      </c>
      <c r="H198" s="9" t="s">
        <v>19</v>
      </c>
      <c r="I198" s="9" t="s">
        <v>807</v>
      </c>
      <c r="J198" s="9" t="s">
        <v>59</v>
      </c>
      <c r="K198" s="9" t="s">
        <v>808</v>
      </c>
      <c r="L198" s="9" t="s">
        <v>809</v>
      </c>
      <c r="M198" s="12" t="s">
        <v>24</v>
      </c>
    </row>
    <row r="199" s="3" customFormat="1" ht="27" spans="1:13">
      <c r="A199" s="8">
        <v>197</v>
      </c>
      <c r="B199" s="10" t="s">
        <v>810</v>
      </c>
      <c r="C199" s="10" t="s">
        <v>811</v>
      </c>
      <c r="D199" s="10" t="s">
        <v>812</v>
      </c>
      <c r="E199" s="10" t="s">
        <v>813</v>
      </c>
      <c r="F199" s="11">
        <v>1</v>
      </c>
      <c r="G199" s="11" t="s">
        <v>43</v>
      </c>
      <c r="H199" s="10" t="s">
        <v>19</v>
      </c>
      <c r="I199" s="10" t="s">
        <v>814</v>
      </c>
      <c r="J199" s="10" t="s">
        <v>591</v>
      </c>
      <c r="K199" s="10" t="s">
        <v>815</v>
      </c>
      <c r="L199" s="10" t="s">
        <v>816</v>
      </c>
      <c r="M199" s="12" t="s">
        <v>24</v>
      </c>
    </row>
    <row r="200" s="3" customFormat="1" ht="94.5" spans="1:13">
      <c r="A200" s="8">
        <v>198</v>
      </c>
      <c r="B200" s="9" t="s">
        <v>817</v>
      </c>
      <c r="C200" s="9" t="s">
        <v>37</v>
      </c>
      <c r="D200" s="9" t="s">
        <v>818</v>
      </c>
      <c r="E200" s="9" t="s">
        <v>119</v>
      </c>
      <c r="F200" s="8">
        <v>1</v>
      </c>
      <c r="G200" s="8" t="s">
        <v>18</v>
      </c>
      <c r="H200" s="9" t="s">
        <v>19</v>
      </c>
      <c r="I200" s="9" t="s">
        <v>819</v>
      </c>
      <c r="J200" s="9" t="s">
        <v>40</v>
      </c>
      <c r="K200" s="9" t="s">
        <v>820</v>
      </c>
      <c r="L200" s="9" t="s">
        <v>821</v>
      </c>
      <c r="M200" s="12" t="s">
        <v>24</v>
      </c>
    </row>
    <row r="201" s="3" customFormat="1" ht="40.5" spans="1:13">
      <c r="A201" s="8">
        <v>199</v>
      </c>
      <c r="B201" s="9" t="s">
        <v>822</v>
      </c>
      <c r="C201" s="9" t="s">
        <v>66</v>
      </c>
      <c r="D201" s="9" t="s">
        <v>823</v>
      </c>
      <c r="E201" s="9" t="s">
        <v>137</v>
      </c>
      <c r="F201" s="8">
        <v>1</v>
      </c>
      <c r="G201" s="8" t="s">
        <v>18</v>
      </c>
      <c r="H201" s="9" t="s">
        <v>19</v>
      </c>
      <c r="I201" s="9" t="s">
        <v>434</v>
      </c>
      <c r="J201" s="9" t="s">
        <v>59</v>
      </c>
      <c r="K201" s="9" t="s">
        <v>824</v>
      </c>
      <c r="L201" s="9" t="s">
        <v>825</v>
      </c>
      <c r="M201" s="12" t="s">
        <v>24</v>
      </c>
    </row>
    <row r="202" s="3" customFormat="1" ht="94.5" spans="1:13">
      <c r="A202" s="8">
        <v>200</v>
      </c>
      <c r="B202" s="9" t="s">
        <v>826</v>
      </c>
      <c r="C202" s="9" t="s">
        <v>150</v>
      </c>
      <c r="D202" s="9" t="s">
        <v>827</v>
      </c>
      <c r="E202" s="9" t="s">
        <v>32</v>
      </c>
      <c r="F202" s="8">
        <v>1</v>
      </c>
      <c r="G202" s="8" t="s">
        <v>18</v>
      </c>
      <c r="H202" s="9" t="s">
        <v>19</v>
      </c>
      <c r="I202" s="9" t="s">
        <v>828</v>
      </c>
      <c r="J202" s="9" t="s">
        <v>34</v>
      </c>
      <c r="K202" s="9" t="s">
        <v>829</v>
      </c>
      <c r="L202" s="9" t="s">
        <v>830</v>
      </c>
      <c r="M202" s="12" t="s">
        <v>24</v>
      </c>
    </row>
    <row r="203" s="3" customFormat="1" ht="54" spans="1:13">
      <c r="A203" s="8">
        <v>201</v>
      </c>
      <c r="B203" s="9" t="s">
        <v>831</v>
      </c>
      <c r="C203" s="9" t="s">
        <v>141</v>
      </c>
      <c r="D203" s="9" t="s">
        <v>832</v>
      </c>
      <c r="E203" s="9" t="s">
        <v>68</v>
      </c>
      <c r="F203" s="8">
        <v>2</v>
      </c>
      <c r="G203" s="8" t="s">
        <v>18</v>
      </c>
      <c r="H203" s="9" t="s">
        <v>19</v>
      </c>
      <c r="I203" s="9" t="s">
        <v>434</v>
      </c>
      <c r="J203" s="9" t="s">
        <v>59</v>
      </c>
      <c r="K203" s="9" t="s">
        <v>833</v>
      </c>
      <c r="L203" s="9" t="s">
        <v>834</v>
      </c>
      <c r="M203" s="12" t="s">
        <v>24</v>
      </c>
    </row>
    <row r="204" s="3" customFormat="1" ht="40.5" spans="1:13">
      <c r="A204" s="8">
        <v>202</v>
      </c>
      <c r="B204" s="9" t="s">
        <v>835</v>
      </c>
      <c r="C204" s="9" t="s">
        <v>508</v>
      </c>
      <c r="D204" s="9" t="s">
        <v>836</v>
      </c>
      <c r="E204" s="9" t="s">
        <v>81</v>
      </c>
      <c r="F204" s="8">
        <v>1</v>
      </c>
      <c r="G204" s="8" t="s">
        <v>18</v>
      </c>
      <c r="H204" s="9" t="s">
        <v>19</v>
      </c>
      <c r="I204" s="9" t="s">
        <v>837</v>
      </c>
      <c r="J204" s="9" t="s">
        <v>40</v>
      </c>
      <c r="K204" s="9" t="s">
        <v>838</v>
      </c>
      <c r="L204" s="9" t="s">
        <v>839</v>
      </c>
      <c r="M204" s="12" t="s">
        <v>24</v>
      </c>
    </row>
    <row r="205" s="3" customFormat="1" ht="27" spans="1:13">
      <c r="A205" s="8">
        <v>203</v>
      </c>
      <c r="B205" s="9" t="s">
        <v>835</v>
      </c>
      <c r="C205" s="9" t="s">
        <v>256</v>
      </c>
      <c r="D205" s="9" t="s">
        <v>840</v>
      </c>
      <c r="E205" s="9" t="s">
        <v>42</v>
      </c>
      <c r="F205" s="8">
        <v>1</v>
      </c>
      <c r="G205" s="8" t="s">
        <v>18</v>
      </c>
      <c r="H205" s="9" t="s">
        <v>19</v>
      </c>
      <c r="I205" s="9" t="s">
        <v>840</v>
      </c>
      <c r="J205" s="9" t="s">
        <v>40</v>
      </c>
      <c r="K205" s="9" t="s">
        <v>838</v>
      </c>
      <c r="L205" s="9" t="s">
        <v>839</v>
      </c>
      <c r="M205" s="12" t="s">
        <v>24</v>
      </c>
    </row>
    <row r="206" s="3" customFormat="1" ht="54" spans="1:13">
      <c r="A206" s="8">
        <v>204</v>
      </c>
      <c r="B206" s="9" t="s">
        <v>841</v>
      </c>
      <c r="C206" s="9" t="s">
        <v>842</v>
      </c>
      <c r="D206" s="9" t="s">
        <v>755</v>
      </c>
      <c r="E206" s="9" t="s">
        <v>350</v>
      </c>
      <c r="F206" s="8">
        <v>2</v>
      </c>
      <c r="G206" s="8" t="s">
        <v>18</v>
      </c>
      <c r="H206" s="9" t="s">
        <v>19</v>
      </c>
      <c r="I206" s="9" t="s">
        <v>756</v>
      </c>
      <c r="J206" s="9" t="s">
        <v>40</v>
      </c>
      <c r="K206" s="9" t="s">
        <v>843</v>
      </c>
      <c r="L206" s="9" t="s">
        <v>844</v>
      </c>
      <c r="M206" s="12" t="s">
        <v>24</v>
      </c>
    </row>
    <row r="207" s="3" customFormat="1" ht="108" spans="1:13">
      <c r="A207" s="8">
        <v>205</v>
      </c>
      <c r="B207" s="9" t="s">
        <v>841</v>
      </c>
      <c r="C207" s="9" t="s">
        <v>109</v>
      </c>
      <c r="D207" s="9" t="s">
        <v>845</v>
      </c>
      <c r="E207" s="9" t="s">
        <v>111</v>
      </c>
      <c r="F207" s="8">
        <v>2</v>
      </c>
      <c r="G207" s="8" t="s">
        <v>18</v>
      </c>
      <c r="H207" s="9" t="s">
        <v>19</v>
      </c>
      <c r="I207" s="9" t="s">
        <v>182</v>
      </c>
      <c r="J207" s="9" t="s">
        <v>40</v>
      </c>
      <c r="K207" s="9" t="s">
        <v>843</v>
      </c>
      <c r="L207" s="9" t="s">
        <v>844</v>
      </c>
      <c r="M207" s="12" t="s">
        <v>24</v>
      </c>
    </row>
    <row r="208" s="3" customFormat="1" ht="40.5" spans="1:13">
      <c r="A208" s="8">
        <v>206</v>
      </c>
      <c r="B208" s="9" t="s">
        <v>846</v>
      </c>
      <c r="C208" s="9" t="s">
        <v>66</v>
      </c>
      <c r="D208" s="9" t="s">
        <v>847</v>
      </c>
      <c r="E208" s="9" t="s">
        <v>137</v>
      </c>
      <c r="F208" s="8">
        <v>1</v>
      </c>
      <c r="G208" s="8" t="s">
        <v>18</v>
      </c>
      <c r="H208" s="9" t="s">
        <v>19</v>
      </c>
      <c r="I208" s="9" t="s">
        <v>848</v>
      </c>
      <c r="J208" s="9" t="s">
        <v>40</v>
      </c>
      <c r="K208" s="9" t="s">
        <v>849</v>
      </c>
      <c r="L208" s="9" t="s">
        <v>850</v>
      </c>
      <c r="M208" s="12" t="s">
        <v>24</v>
      </c>
    </row>
    <row r="209" s="3" customFormat="1" ht="27" spans="1:13">
      <c r="A209" s="8">
        <v>207</v>
      </c>
      <c r="B209" s="9" t="s">
        <v>851</v>
      </c>
      <c r="C209" s="9" t="s">
        <v>852</v>
      </c>
      <c r="D209" s="9" t="s">
        <v>853</v>
      </c>
      <c r="E209" s="9" t="s">
        <v>854</v>
      </c>
      <c r="F209" s="8">
        <v>1</v>
      </c>
      <c r="G209" s="8" t="s">
        <v>18</v>
      </c>
      <c r="H209" s="9" t="s">
        <v>19</v>
      </c>
      <c r="I209" s="9" t="s">
        <v>855</v>
      </c>
      <c r="J209" s="9" t="s">
        <v>40</v>
      </c>
      <c r="K209" s="9" t="s">
        <v>856</v>
      </c>
      <c r="L209" s="9" t="s">
        <v>857</v>
      </c>
      <c r="M209" s="12" t="s">
        <v>24</v>
      </c>
    </row>
    <row r="210" s="3" customFormat="1" spans="1:13">
      <c r="A210" s="8">
        <v>208</v>
      </c>
      <c r="B210" s="9" t="s">
        <v>858</v>
      </c>
      <c r="C210" s="9" t="s">
        <v>167</v>
      </c>
      <c r="D210" s="9" t="s">
        <v>859</v>
      </c>
      <c r="E210" s="9" t="s">
        <v>81</v>
      </c>
      <c r="F210" s="8">
        <v>1</v>
      </c>
      <c r="G210" s="8" t="s">
        <v>18</v>
      </c>
      <c r="H210" s="9" t="s">
        <v>19</v>
      </c>
      <c r="I210" s="9" t="s">
        <v>860</v>
      </c>
      <c r="J210" s="9" t="s">
        <v>34</v>
      </c>
      <c r="K210" s="9" t="s">
        <v>861</v>
      </c>
      <c r="L210" s="9" t="s">
        <v>862</v>
      </c>
      <c r="M210" s="12" t="s">
        <v>24</v>
      </c>
    </row>
    <row r="211" s="3" customFormat="1" ht="67.5" spans="1:13">
      <c r="A211" s="8">
        <v>209</v>
      </c>
      <c r="B211" s="9" t="s">
        <v>858</v>
      </c>
      <c r="C211" s="9" t="s">
        <v>448</v>
      </c>
      <c r="D211" s="9" t="s">
        <v>863</v>
      </c>
      <c r="E211" s="9" t="s">
        <v>32</v>
      </c>
      <c r="F211" s="8">
        <v>1</v>
      </c>
      <c r="G211" s="8" t="s">
        <v>18</v>
      </c>
      <c r="H211" s="9" t="s">
        <v>19</v>
      </c>
      <c r="I211" s="9" t="s">
        <v>864</v>
      </c>
      <c r="J211" s="9" t="s">
        <v>34</v>
      </c>
      <c r="K211" s="9" t="s">
        <v>861</v>
      </c>
      <c r="L211" s="9" t="s">
        <v>862</v>
      </c>
      <c r="M211" s="12" t="s">
        <v>24</v>
      </c>
    </row>
    <row r="212" s="3" customFormat="1" ht="27" spans="1:13">
      <c r="A212" s="8">
        <v>210</v>
      </c>
      <c r="B212" s="9" t="s">
        <v>865</v>
      </c>
      <c r="C212" s="9" t="s">
        <v>37</v>
      </c>
      <c r="D212" s="9" t="s">
        <v>866</v>
      </c>
      <c r="E212" s="9" t="s">
        <v>124</v>
      </c>
      <c r="F212" s="8">
        <v>1</v>
      </c>
      <c r="G212" s="8" t="s">
        <v>18</v>
      </c>
      <c r="H212" s="9" t="s">
        <v>19</v>
      </c>
      <c r="I212" s="9" t="s">
        <v>867</v>
      </c>
      <c r="J212" s="9" t="s">
        <v>40</v>
      </c>
      <c r="K212" s="9" t="s">
        <v>868</v>
      </c>
      <c r="L212" s="9" t="s">
        <v>869</v>
      </c>
      <c r="M212" s="12" t="s">
        <v>24</v>
      </c>
    </row>
    <row r="213" s="3" customFormat="1" ht="27" spans="1:13">
      <c r="A213" s="8">
        <v>211</v>
      </c>
      <c r="B213" s="9" t="s">
        <v>870</v>
      </c>
      <c r="C213" s="9" t="s">
        <v>55</v>
      </c>
      <c r="D213" s="9" t="s">
        <v>55</v>
      </c>
      <c r="E213" s="9" t="s">
        <v>359</v>
      </c>
      <c r="F213" s="8">
        <v>1</v>
      </c>
      <c r="G213" s="8" t="s">
        <v>18</v>
      </c>
      <c r="H213" s="9" t="s">
        <v>19</v>
      </c>
      <c r="I213" s="9" t="s">
        <v>19</v>
      </c>
      <c r="J213" s="9" t="s">
        <v>40</v>
      </c>
      <c r="K213" s="9" t="s">
        <v>101</v>
      </c>
      <c r="L213" s="9" t="s">
        <v>871</v>
      </c>
      <c r="M213" s="12" t="s">
        <v>24</v>
      </c>
    </row>
    <row r="214" s="3" customFormat="1" ht="40.5" spans="1:13">
      <c r="A214" s="8">
        <v>212</v>
      </c>
      <c r="B214" s="9" t="s">
        <v>872</v>
      </c>
      <c r="C214" s="9" t="s">
        <v>135</v>
      </c>
      <c r="D214" s="9" t="s">
        <v>873</v>
      </c>
      <c r="E214" s="9" t="s">
        <v>137</v>
      </c>
      <c r="F214" s="8">
        <v>1</v>
      </c>
      <c r="G214" s="8" t="s">
        <v>18</v>
      </c>
      <c r="H214" s="9" t="s">
        <v>19</v>
      </c>
      <c r="I214" s="9" t="s">
        <v>874</v>
      </c>
      <c r="J214" s="9" t="s">
        <v>59</v>
      </c>
      <c r="K214" s="9" t="s">
        <v>875</v>
      </c>
      <c r="L214" s="9" t="s">
        <v>876</v>
      </c>
      <c r="M214" s="12" t="s">
        <v>24</v>
      </c>
    </row>
    <row r="215" s="3" customFormat="1" ht="27" spans="1:13">
      <c r="A215" s="8">
        <v>213</v>
      </c>
      <c r="B215" s="9" t="s">
        <v>877</v>
      </c>
      <c r="C215" s="9" t="s">
        <v>318</v>
      </c>
      <c r="D215" s="9" t="s">
        <v>878</v>
      </c>
      <c r="E215" s="9" t="s">
        <v>137</v>
      </c>
      <c r="F215" s="8">
        <v>2</v>
      </c>
      <c r="G215" s="8" t="s">
        <v>18</v>
      </c>
      <c r="H215" s="9" t="s">
        <v>19</v>
      </c>
      <c r="I215" s="9" t="s">
        <v>878</v>
      </c>
      <c r="J215" s="9" t="s">
        <v>40</v>
      </c>
      <c r="K215" s="9" t="s">
        <v>132</v>
      </c>
      <c r="L215" s="9" t="s">
        <v>879</v>
      </c>
      <c r="M215" s="12" t="s">
        <v>24</v>
      </c>
    </row>
    <row r="216" s="3" customFormat="1" ht="40.5" spans="1:13">
      <c r="A216" s="8">
        <v>214</v>
      </c>
      <c r="B216" s="10" t="s">
        <v>880</v>
      </c>
      <c r="C216" s="10" t="s">
        <v>30</v>
      </c>
      <c r="D216" s="10" t="s">
        <v>881</v>
      </c>
      <c r="E216" s="10" t="s">
        <v>32</v>
      </c>
      <c r="F216" s="11">
        <v>2</v>
      </c>
      <c r="G216" s="11" t="s">
        <v>43</v>
      </c>
      <c r="H216" s="10" t="s">
        <v>19</v>
      </c>
      <c r="I216" s="10" t="s">
        <v>882</v>
      </c>
      <c r="J216" s="10" t="s">
        <v>59</v>
      </c>
      <c r="K216" s="10" t="s">
        <v>883</v>
      </c>
      <c r="L216" s="10" t="s">
        <v>884</v>
      </c>
      <c r="M216" s="12" t="s">
        <v>24</v>
      </c>
    </row>
    <row r="217" s="3" customFormat="1" ht="54" spans="1:13">
      <c r="A217" s="8">
        <v>215</v>
      </c>
      <c r="B217" s="9" t="s">
        <v>885</v>
      </c>
      <c r="C217" s="9" t="s">
        <v>607</v>
      </c>
      <c r="D217" s="9" t="s">
        <v>886</v>
      </c>
      <c r="E217" s="9" t="s">
        <v>359</v>
      </c>
      <c r="F217" s="8">
        <v>1</v>
      </c>
      <c r="G217" s="8" t="s">
        <v>18</v>
      </c>
      <c r="H217" s="9" t="s">
        <v>19</v>
      </c>
      <c r="I217" s="9" t="s">
        <v>887</v>
      </c>
      <c r="J217" s="9" t="s">
        <v>59</v>
      </c>
      <c r="K217" s="9" t="s">
        <v>101</v>
      </c>
      <c r="L217" s="9" t="s">
        <v>888</v>
      </c>
      <c r="M217" s="12" t="s">
        <v>24</v>
      </c>
    </row>
    <row r="218" s="3" customFormat="1" ht="54" spans="1:13">
      <c r="A218" s="8">
        <v>216</v>
      </c>
      <c r="B218" s="9" t="s">
        <v>889</v>
      </c>
      <c r="C218" s="9" t="s">
        <v>109</v>
      </c>
      <c r="D218" s="9" t="s">
        <v>323</v>
      </c>
      <c r="E218" s="9" t="s">
        <v>119</v>
      </c>
      <c r="F218" s="8">
        <v>1</v>
      </c>
      <c r="G218" s="8" t="s">
        <v>18</v>
      </c>
      <c r="H218" s="9" t="s">
        <v>19</v>
      </c>
      <c r="I218" s="9" t="s">
        <v>890</v>
      </c>
      <c r="J218" s="9" t="s">
        <v>40</v>
      </c>
      <c r="K218" s="9" t="s">
        <v>891</v>
      </c>
      <c r="L218" s="9" t="s">
        <v>892</v>
      </c>
      <c r="M218" s="12" t="s">
        <v>24</v>
      </c>
    </row>
    <row r="219" s="3" customFormat="1" ht="27" spans="1:13">
      <c r="A219" s="8">
        <v>217</v>
      </c>
      <c r="B219" s="9" t="s">
        <v>889</v>
      </c>
      <c r="C219" s="9" t="s">
        <v>348</v>
      </c>
      <c r="D219" s="9" t="s">
        <v>569</v>
      </c>
      <c r="E219" s="9" t="s">
        <v>350</v>
      </c>
      <c r="F219" s="8">
        <v>1</v>
      </c>
      <c r="G219" s="8" t="s">
        <v>18</v>
      </c>
      <c r="H219" s="9" t="s">
        <v>19</v>
      </c>
      <c r="I219" s="9" t="s">
        <v>893</v>
      </c>
      <c r="J219" s="9" t="s">
        <v>40</v>
      </c>
      <c r="K219" s="9" t="s">
        <v>891</v>
      </c>
      <c r="L219" s="9" t="s">
        <v>892</v>
      </c>
      <c r="M219" s="12" t="s">
        <v>24</v>
      </c>
    </row>
    <row r="220" s="3" customFormat="1" ht="27" spans="1:13">
      <c r="A220" s="8">
        <v>218</v>
      </c>
      <c r="B220" s="9" t="s">
        <v>894</v>
      </c>
      <c r="C220" s="9" t="s">
        <v>799</v>
      </c>
      <c r="D220" s="9" t="s">
        <v>895</v>
      </c>
      <c r="E220" s="9" t="s">
        <v>359</v>
      </c>
      <c r="F220" s="8">
        <v>3</v>
      </c>
      <c r="G220" s="8" t="s">
        <v>18</v>
      </c>
      <c r="H220" s="9" t="s">
        <v>19</v>
      </c>
      <c r="I220" s="9" t="s">
        <v>895</v>
      </c>
      <c r="J220" s="9" t="s">
        <v>34</v>
      </c>
      <c r="K220" s="9" t="s">
        <v>896</v>
      </c>
      <c r="L220" s="9" t="s">
        <v>897</v>
      </c>
      <c r="M220" s="12" t="s">
        <v>24</v>
      </c>
    </row>
    <row r="221" s="3" customFormat="1" ht="54" spans="1:13">
      <c r="A221" s="8">
        <v>219</v>
      </c>
      <c r="B221" s="10" t="s">
        <v>898</v>
      </c>
      <c r="C221" s="10" t="s">
        <v>37</v>
      </c>
      <c r="D221" s="10" t="s">
        <v>899</v>
      </c>
      <c r="E221" s="10" t="s">
        <v>152</v>
      </c>
      <c r="F221" s="11">
        <v>5</v>
      </c>
      <c r="G221" s="11" t="s">
        <v>39</v>
      </c>
      <c r="H221" s="10" t="s">
        <v>19</v>
      </c>
      <c r="I221" s="10" t="s">
        <v>900</v>
      </c>
      <c r="J221" s="10" t="s">
        <v>34</v>
      </c>
      <c r="K221" s="10" t="s">
        <v>901</v>
      </c>
      <c r="L221" s="10" t="s">
        <v>902</v>
      </c>
      <c r="M221" s="12" t="s">
        <v>24</v>
      </c>
    </row>
    <row r="222" s="3" customFormat="1" ht="81" spans="1:13">
      <c r="A222" s="8">
        <v>220</v>
      </c>
      <c r="B222" s="9" t="s">
        <v>903</v>
      </c>
      <c r="C222" s="9" t="s">
        <v>904</v>
      </c>
      <c r="D222" s="9" t="s">
        <v>905</v>
      </c>
      <c r="E222" s="9" t="s">
        <v>47</v>
      </c>
      <c r="F222" s="8">
        <v>2</v>
      </c>
      <c r="G222" s="8" t="s">
        <v>18</v>
      </c>
      <c r="H222" s="9" t="s">
        <v>76</v>
      </c>
      <c r="I222" s="9" t="s">
        <v>906</v>
      </c>
      <c r="J222" s="9" t="s">
        <v>40</v>
      </c>
      <c r="K222" s="9" t="s">
        <v>907</v>
      </c>
      <c r="L222" s="9" t="s">
        <v>908</v>
      </c>
      <c r="M222" s="12" t="s">
        <v>24</v>
      </c>
    </row>
    <row r="223" s="3" customFormat="1" ht="27" spans="1:13">
      <c r="A223" s="8">
        <v>221</v>
      </c>
      <c r="B223" s="9" t="s">
        <v>909</v>
      </c>
      <c r="C223" s="9" t="s">
        <v>51</v>
      </c>
      <c r="D223" s="9" t="s">
        <v>910</v>
      </c>
      <c r="E223" s="9" t="s">
        <v>19</v>
      </c>
      <c r="F223" s="8">
        <v>1</v>
      </c>
      <c r="G223" s="8" t="s">
        <v>18</v>
      </c>
      <c r="H223" s="9" t="s">
        <v>19</v>
      </c>
      <c r="I223" s="9" t="s">
        <v>911</v>
      </c>
      <c r="J223" s="9" t="s">
        <v>40</v>
      </c>
      <c r="K223" s="9" t="s">
        <v>912</v>
      </c>
      <c r="L223" s="9" t="s">
        <v>913</v>
      </c>
      <c r="M223" s="12" t="s">
        <v>24</v>
      </c>
    </row>
    <row r="224" s="3" customFormat="1" ht="54" spans="1:13">
      <c r="A224" s="8">
        <v>222</v>
      </c>
      <c r="B224" s="9" t="s">
        <v>914</v>
      </c>
      <c r="C224" s="9" t="s">
        <v>167</v>
      </c>
      <c r="D224" s="9" t="s">
        <v>915</v>
      </c>
      <c r="E224" s="9" t="s">
        <v>81</v>
      </c>
      <c r="F224" s="8">
        <v>1</v>
      </c>
      <c r="G224" s="8" t="s">
        <v>18</v>
      </c>
      <c r="H224" s="9" t="s">
        <v>76</v>
      </c>
      <c r="I224" s="9" t="s">
        <v>405</v>
      </c>
      <c r="J224" s="9" t="s">
        <v>40</v>
      </c>
      <c r="K224" s="9" t="s">
        <v>916</v>
      </c>
      <c r="L224" s="9" t="s">
        <v>917</v>
      </c>
      <c r="M224" s="12" t="s">
        <v>24</v>
      </c>
    </row>
    <row r="225" s="3" customFormat="1" ht="27" spans="1:13">
      <c r="A225" s="8">
        <v>223</v>
      </c>
      <c r="B225" s="9" t="s">
        <v>918</v>
      </c>
      <c r="C225" s="9" t="s">
        <v>485</v>
      </c>
      <c r="D225" s="9" t="s">
        <v>919</v>
      </c>
      <c r="E225" s="9" t="s">
        <v>47</v>
      </c>
      <c r="F225" s="8">
        <v>2</v>
      </c>
      <c r="G225" s="8" t="s">
        <v>18</v>
      </c>
      <c r="H225" s="9" t="s">
        <v>19</v>
      </c>
      <c r="I225" s="9" t="s">
        <v>920</v>
      </c>
      <c r="J225" s="9" t="s">
        <v>59</v>
      </c>
      <c r="K225" s="9" t="s">
        <v>260</v>
      </c>
      <c r="L225" s="9" t="s">
        <v>921</v>
      </c>
      <c r="M225" s="12" t="s">
        <v>24</v>
      </c>
    </row>
    <row r="226" s="3" customFormat="1" spans="1:13">
      <c r="A226" s="8">
        <v>224</v>
      </c>
      <c r="B226" s="10" t="s">
        <v>922</v>
      </c>
      <c r="C226" s="10" t="s">
        <v>37</v>
      </c>
      <c r="D226" s="10" t="s">
        <v>923</v>
      </c>
      <c r="E226" s="10" t="s">
        <v>924</v>
      </c>
      <c r="F226" s="11">
        <v>4</v>
      </c>
      <c r="G226" s="11" t="s">
        <v>43</v>
      </c>
      <c r="H226" s="10" t="s">
        <v>19</v>
      </c>
      <c r="I226" s="10" t="s">
        <v>923</v>
      </c>
      <c r="J226" s="10" t="s">
        <v>591</v>
      </c>
      <c r="K226" s="10" t="s">
        <v>925</v>
      </c>
      <c r="L226" s="10" t="s">
        <v>926</v>
      </c>
      <c r="M226" s="12" t="s">
        <v>24</v>
      </c>
    </row>
    <row r="227" s="3" customFormat="1" ht="94.5" spans="1:13">
      <c r="A227" s="8">
        <v>225</v>
      </c>
      <c r="B227" s="9" t="s">
        <v>927</v>
      </c>
      <c r="C227" s="9" t="s">
        <v>109</v>
      </c>
      <c r="D227" s="9" t="s">
        <v>928</v>
      </c>
      <c r="E227" s="9" t="s">
        <v>119</v>
      </c>
      <c r="F227" s="8">
        <v>1</v>
      </c>
      <c r="G227" s="8" t="s">
        <v>18</v>
      </c>
      <c r="H227" s="9" t="s">
        <v>19</v>
      </c>
      <c r="I227" s="9" t="s">
        <v>929</v>
      </c>
      <c r="J227" s="9" t="s">
        <v>40</v>
      </c>
      <c r="K227" s="9" t="s">
        <v>930</v>
      </c>
      <c r="L227" s="9" t="s">
        <v>931</v>
      </c>
      <c r="M227" s="12" t="s">
        <v>24</v>
      </c>
    </row>
    <row r="228" s="3" customFormat="1" ht="54" spans="1:13">
      <c r="A228" s="8">
        <v>226</v>
      </c>
      <c r="B228" s="9" t="s">
        <v>932</v>
      </c>
      <c r="C228" s="9" t="s">
        <v>842</v>
      </c>
      <c r="D228" s="9" t="s">
        <v>755</v>
      </c>
      <c r="E228" s="9" t="s">
        <v>350</v>
      </c>
      <c r="F228" s="8">
        <v>2</v>
      </c>
      <c r="G228" s="8" t="s">
        <v>18</v>
      </c>
      <c r="H228" s="9" t="s">
        <v>19</v>
      </c>
      <c r="I228" s="9" t="s">
        <v>756</v>
      </c>
      <c r="J228" s="9" t="s">
        <v>40</v>
      </c>
      <c r="K228" s="9" t="s">
        <v>933</v>
      </c>
      <c r="L228" s="9" t="s">
        <v>934</v>
      </c>
      <c r="M228" s="12" t="s">
        <v>24</v>
      </c>
    </row>
    <row r="229" s="3" customFormat="1" ht="108" spans="1:13">
      <c r="A229" s="8">
        <v>227</v>
      </c>
      <c r="B229" s="9" t="s">
        <v>932</v>
      </c>
      <c r="C229" s="9" t="s">
        <v>109</v>
      </c>
      <c r="D229" s="9" t="s">
        <v>181</v>
      </c>
      <c r="E229" s="9" t="s">
        <v>111</v>
      </c>
      <c r="F229" s="8">
        <v>2</v>
      </c>
      <c r="G229" s="8" t="s">
        <v>18</v>
      </c>
      <c r="H229" s="9" t="s">
        <v>19</v>
      </c>
      <c r="I229" s="9" t="s">
        <v>182</v>
      </c>
      <c r="J229" s="9" t="s">
        <v>40</v>
      </c>
      <c r="K229" s="9" t="s">
        <v>933</v>
      </c>
      <c r="L229" s="9" t="s">
        <v>934</v>
      </c>
      <c r="M229" s="12" t="s">
        <v>24</v>
      </c>
    </row>
    <row r="230" s="3" customFormat="1" ht="40.5" spans="1:13">
      <c r="A230" s="8">
        <v>228</v>
      </c>
      <c r="B230" s="9" t="s">
        <v>935</v>
      </c>
      <c r="C230" s="9" t="s">
        <v>150</v>
      </c>
      <c r="D230" s="9" t="s">
        <v>936</v>
      </c>
      <c r="E230" s="9" t="s">
        <v>32</v>
      </c>
      <c r="F230" s="8">
        <v>5</v>
      </c>
      <c r="G230" s="8" t="s">
        <v>18</v>
      </c>
      <c r="H230" s="9" t="s">
        <v>19</v>
      </c>
      <c r="I230" s="9" t="s">
        <v>937</v>
      </c>
      <c r="J230" s="9" t="s">
        <v>59</v>
      </c>
      <c r="K230" s="9" t="s">
        <v>260</v>
      </c>
      <c r="L230" s="9" t="s">
        <v>938</v>
      </c>
      <c r="M230" s="12" t="s">
        <v>24</v>
      </c>
    </row>
    <row r="231" s="3" customFormat="1" ht="27" spans="1:13">
      <c r="A231" s="8">
        <v>229</v>
      </c>
      <c r="B231" s="10" t="s">
        <v>939</v>
      </c>
      <c r="C231" s="10" t="s">
        <v>37</v>
      </c>
      <c r="D231" s="10" t="s">
        <v>940</v>
      </c>
      <c r="E231" s="10" t="s">
        <v>941</v>
      </c>
      <c r="F231" s="11">
        <v>30</v>
      </c>
      <c r="G231" s="11" t="s">
        <v>39</v>
      </c>
      <c r="H231" s="10" t="s">
        <v>19</v>
      </c>
      <c r="I231" s="10" t="s">
        <v>942</v>
      </c>
      <c r="J231" s="10" t="s">
        <v>40</v>
      </c>
      <c r="K231" s="10" t="s">
        <v>943</v>
      </c>
      <c r="L231" s="10" t="s">
        <v>944</v>
      </c>
      <c r="M231" s="12" t="s">
        <v>24</v>
      </c>
    </row>
    <row r="232" s="3" customFormat="1" ht="27" spans="1:13">
      <c r="A232" s="8">
        <v>230</v>
      </c>
      <c r="B232" s="9" t="s">
        <v>945</v>
      </c>
      <c r="C232" s="9" t="s">
        <v>607</v>
      </c>
      <c r="D232" s="9" t="s">
        <v>946</v>
      </c>
      <c r="E232" s="9" t="s">
        <v>124</v>
      </c>
      <c r="F232" s="8">
        <v>3</v>
      </c>
      <c r="G232" s="8" t="s">
        <v>18</v>
      </c>
      <c r="H232" s="9" t="s">
        <v>19</v>
      </c>
      <c r="I232" s="9" t="s">
        <v>946</v>
      </c>
      <c r="J232" s="9" t="s">
        <v>59</v>
      </c>
      <c r="K232" s="9" t="s">
        <v>132</v>
      </c>
      <c r="L232" s="9" t="s">
        <v>947</v>
      </c>
      <c r="M232" s="12" t="s">
        <v>24</v>
      </c>
    </row>
    <row r="233" s="3" customFormat="1" ht="135" spans="1:13">
      <c r="A233" s="8">
        <v>231</v>
      </c>
      <c r="B233" s="9" t="s">
        <v>948</v>
      </c>
      <c r="C233" s="9" t="s">
        <v>949</v>
      </c>
      <c r="D233" s="9" t="s">
        <v>950</v>
      </c>
      <c r="E233" s="9" t="s">
        <v>469</v>
      </c>
      <c r="F233" s="8">
        <v>1</v>
      </c>
      <c r="G233" s="8" t="s">
        <v>18</v>
      </c>
      <c r="H233" s="9" t="s">
        <v>19</v>
      </c>
      <c r="I233" s="9" t="s">
        <v>951</v>
      </c>
      <c r="J233" s="9" t="s">
        <v>40</v>
      </c>
      <c r="K233" s="9" t="s">
        <v>101</v>
      </c>
      <c r="L233" s="9" t="s">
        <v>952</v>
      </c>
      <c r="M233" s="12" t="s">
        <v>24</v>
      </c>
    </row>
    <row r="234" s="3" customFormat="1" ht="135" spans="1:13">
      <c r="A234" s="8">
        <v>232</v>
      </c>
      <c r="B234" s="9" t="s">
        <v>953</v>
      </c>
      <c r="C234" s="9" t="s">
        <v>954</v>
      </c>
      <c r="D234" s="9" t="s">
        <v>955</v>
      </c>
      <c r="E234" s="9" t="s">
        <v>956</v>
      </c>
      <c r="F234" s="8">
        <v>2</v>
      </c>
      <c r="G234" s="8" t="s">
        <v>18</v>
      </c>
      <c r="H234" s="9" t="s">
        <v>19</v>
      </c>
      <c r="I234" s="9" t="s">
        <v>957</v>
      </c>
      <c r="J234" s="9" t="s">
        <v>59</v>
      </c>
      <c r="K234" s="9" t="s">
        <v>958</v>
      </c>
      <c r="L234" s="9" t="s">
        <v>959</v>
      </c>
      <c r="M234" s="12" t="s">
        <v>24</v>
      </c>
    </row>
    <row r="235" s="3" customFormat="1" ht="67.5" spans="1:13">
      <c r="A235" s="8">
        <v>233</v>
      </c>
      <c r="B235" s="9" t="s">
        <v>960</v>
      </c>
      <c r="C235" s="9" t="s">
        <v>961</v>
      </c>
      <c r="D235" s="9" t="s">
        <v>962</v>
      </c>
      <c r="E235" s="9" t="s">
        <v>68</v>
      </c>
      <c r="F235" s="8">
        <v>1</v>
      </c>
      <c r="G235" s="8" t="s">
        <v>18</v>
      </c>
      <c r="H235" s="9" t="s">
        <v>19</v>
      </c>
      <c r="I235" s="9" t="s">
        <v>716</v>
      </c>
      <c r="J235" s="9" t="s">
        <v>34</v>
      </c>
      <c r="K235" s="9" t="s">
        <v>963</v>
      </c>
      <c r="L235" s="9" t="s">
        <v>964</v>
      </c>
      <c r="M235" s="12" t="s">
        <v>24</v>
      </c>
    </row>
    <row r="236" s="3" customFormat="1" ht="40.5" spans="1:13">
      <c r="A236" s="8">
        <v>234</v>
      </c>
      <c r="B236" s="9" t="s">
        <v>965</v>
      </c>
      <c r="C236" s="9" t="s">
        <v>348</v>
      </c>
      <c r="D236" s="9" t="s">
        <v>966</v>
      </c>
      <c r="E236" s="9" t="s">
        <v>350</v>
      </c>
      <c r="F236" s="8">
        <v>2</v>
      </c>
      <c r="G236" s="8" t="s">
        <v>18</v>
      </c>
      <c r="H236" s="9" t="s">
        <v>76</v>
      </c>
      <c r="I236" s="9" t="s">
        <v>967</v>
      </c>
      <c r="J236" s="9" t="s">
        <v>34</v>
      </c>
      <c r="K236" s="9" t="s">
        <v>968</v>
      </c>
      <c r="L236" s="9" t="s">
        <v>969</v>
      </c>
      <c r="M236" s="12" t="s">
        <v>24</v>
      </c>
    </row>
    <row r="237" s="3" customFormat="1" ht="81" spans="1:13">
      <c r="A237" s="8">
        <v>235</v>
      </c>
      <c r="B237" s="9" t="s">
        <v>970</v>
      </c>
      <c r="C237" s="9" t="s">
        <v>141</v>
      </c>
      <c r="D237" s="9" t="s">
        <v>971</v>
      </c>
      <c r="E237" s="9" t="s">
        <v>119</v>
      </c>
      <c r="F237" s="8">
        <v>1</v>
      </c>
      <c r="G237" s="8" t="s">
        <v>18</v>
      </c>
      <c r="H237" s="9" t="s">
        <v>76</v>
      </c>
      <c r="I237" s="9" t="s">
        <v>972</v>
      </c>
      <c r="J237" s="9" t="s">
        <v>70</v>
      </c>
      <c r="K237" s="9" t="s">
        <v>973</v>
      </c>
      <c r="L237" s="9" t="str">
        <f>"13889224208"</f>
        <v>13889224208</v>
      </c>
      <c r="M237" s="12" t="s">
        <v>24</v>
      </c>
    </row>
    <row r="238" s="3" customFormat="1" ht="121.5" spans="1:13">
      <c r="A238" s="8">
        <v>236</v>
      </c>
      <c r="B238" s="9" t="s">
        <v>974</v>
      </c>
      <c r="C238" s="9" t="s">
        <v>348</v>
      </c>
      <c r="D238" s="9" t="s">
        <v>755</v>
      </c>
      <c r="E238" s="9" t="s">
        <v>350</v>
      </c>
      <c r="F238" s="8">
        <v>1</v>
      </c>
      <c r="G238" s="8" t="s">
        <v>18</v>
      </c>
      <c r="H238" s="9" t="s">
        <v>19</v>
      </c>
      <c r="I238" s="9" t="s">
        <v>975</v>
      </c>
      <c r="J238" s="9" t="s">
        <v>40</v>
      </c>
      <c r="K238" s="9" t="s">
        <v>976</v>
      </c>
      <c r="L238" s="9" t="s">
        <v>977</v>
      </c>
      <c r="M238" s="12" t="s">
        <v>24</v>
      </c>
    </row>
    <row r="239" s="3" customFormat="1" ht="54" spans="1:13">
      <c r="A239" s="8">
        <v>237</v>
      </c>
      <c r="B239" s="9" t="s">
        <v>974</v>
      </c>
      <c r="C239" s="9" t="s">
        <v>109</v>
      </c>
      <c r="D239" s="9" t="s">
        <v>978</v>
      </c>
      <c r="E239" s="9" t="s">
        <v>119</v>
      </c>
      <c r="F239" s="8">
        <v>1</v>
      </c>
      <c r="G239" s="8" t="s">
        <v>18</v>
      </c>
      <c r="H239" s="9" t="s">
        <v>19</v>
      </c>
      <c r="I239" s="9" t="s">
        <v>756</v>
      </c>
      <c r="J239" s="9" t="s">
        <v>40</v>
      </c>
      <c r="K239" s="9" t="s">
        <v>976</v>
      </c>
      <c r="L239" s="9" t="s">
        <v>977</v>
      </c>
      <c r="M239" s="12" t="s">
        <v>24</v>
      </c>
    </row>
    <row r="240" s="3" customFormat="1" ht="27" spans="1:13">
      <c r="A240" s="8">
        <v>238</v>
      </c>
      <c r="B240" s="9" t="s">
        <v>979</v>
      </c>
      <c r="C240" s="9" t="s">
        <v>37</v>
      </c>
      <c r="D240" s="9" t="s">
        <v>980</v>
      </c>
      <c r="E240" s="9" t="s">
        <v>981</v>
      </c>
      <c r="F240" s="8">
        <v>2</v>
      </c>
      <c r="G240" s="8" t="s">
        <v>18</v>
      </c>
      <c r="H240" s="9" t="s">
        <v>19</v>
      </c>
      <c r="I240" s="9" t="s">
        <v>982</v>
      </c>
      <c r="J240" s="9" t="s">
        <v>59</v>
      </c>
      <c r="K240" s="9" t="s">
        <v>983</v>
      </c>
      <c r="L240" s="9" t="s">
        <v>984</v>
      </c>
      <c r="M240" s="12" t="s">
        <v>24</v>
      </c>
    </row>
    <row r="241" s="3" customFormat="1" ht="40.5" spans="1:13">
      <c r="A241" s="8">
        <v>239</v>
      </c>
      <c r="B241" s="9" t="s">
        <v>985</v>
      </c>
      <c r="C241" s="9" t="s">
        <v>51</v>
      </c>
      <c r="D241" s="9" t="s">
        <v>910</v>
      </c>
      <c r="E241" s="9" t="s">
        <v>19</v>
      </c>
      <c r="F241" s="8">
        <v>1</v>
      </c>
      <c r="G241" s="8" t="s">
        <v>18</v>
      </c>
      <c r="H241" s="9" t="s">
        <v>76</v>
      </c>
      <c r="I241" s="9" t="s">
        <v>986</v>
      </c>
      <c r="J241" s="9" t="s">
        <v>40</v>
      </c>
      <c r="K241" s="9" t="s">
        <v>987</v>
      </c>
      <c r="L241" s="9" t="s">
        <v>988</v>
      </c>
      <c r="M241" s="12" t="s">
        <v>24</v>
      </c>
    </row>
    <row r="242" s="3" customFormat="1" ht="27" spans="1:13">
      <c r="A242" s="8">
        <v>240</v>
      </c>
      <c r="B242" s="9" t="s">
        <v>989</v>
      </c>
      <c r="C242" s="9" t="s">
        <v>157</v>
      </c>
      <c r="D242" s="9" t="s">
        <v>157</v>
      </c>
      <c r="E242" s="9" t="s">
        <v>159</v>
      </c>
      <c r="F242" s="8">
        <v>1</v>
      </c>
      <c r="G242" s="8" t="s">
        <v>18</v>
      </c>
      <c r="H242" s="9" t="s">
        <v>19</v>
      </c>
      <c r="I242" s="9" t="s">
        <v>530</v>
      </c>
      <c r="J242" s="9" t="s">
        <v>34</v>
      </c>
      <c r="K242" s="9" t="s">
        <v>101</v>
      </c>
      <c r="L242" s="9" t="s">
        <v>990</v>
      </c>
      <c r="M242" s="12" t="s">
        <v>24</v>
      </c>
    </row>
    <row r="243" s="3" customFormat="1" ht="40.5" spans="1:13">
      <c r="A243" s="8">
        <v>241</v>
      </c>
      <c r="B243" s="9" t="s">
        <v>991</v>
      </c>
      <c r="C243" s="9" t="s">
        <v>607</v>
      </c>
      <c r="D243" s="9" t="s">
        <v>992</v>
      </c>
      <c r="E243" s="9" t="s">
        <v>124</v>
      </c>
      <c r="F243" s="8">
        <v>2</v>
      </c>
      <c r="G243" s="8" t="s">
        <v>18</v>
      </c>
      <c r="H243" s="9" t="s">
        <v>19</v>
      </c>
      <c r="I243" s="9" t="s">
        <v>992</v>
      </c>
      <c r="J243" s="9" t="s">
        <v>59</v>
      </c>
      <c r="K243" s="9" t="s">
        <v>993</v>
      </c>
      <c r="L243" s="9" t="s">
        <v>133</v>
      </c>
      <c r="M243" s="12" t="s">
        <v>24</v>
      </c>
    </row>
    <row r="244" s="3" customFormat="1" ht="27" spans="1:13">
      <c r="A244" s="8">
        <v>242</v>
      </c>
      <c r="B244" s="9" t="s">
        <v>991</v>
      </c>
      <c r="C244" s="9" t="s">
        <v>574</v>
      </c>
      <c r="D244" s="9" t="s">
        <v>946</v>
      </c>
      <c r="E244" s="9" t="s">
        <v>159</v>
      </c>
      <c r="F244" s="8">
        <v>2</v>
      </c>
      <c r="G244" s="8" t="s">
        <v>18</v>
      </c>
      <c r="H244" s="9" t="s">
        <v>19</v>
      </c>
      <c r="I244" s="9" t="s">
        <v>946</v>
      </c>
      <c r="J244" s="9" t="s">
        <v>59</v>
      </c>
      <c r="K244" s="9" t="s">
        <v>993</v>
      </c>
      <c r="L244" s="9" t="s">
        <v>133</v>
      </c>
      <c r="M244" s="12" t="s">
        <v>24</v>
      </c>
    </row>
    <row r="245" s="3" customFormat="1" ht="40.5" spans="1:13">
      <c r="A245" s="8">
        <v>243</v>
      </c>
      <c r="B245" s="9" t="s">
        <v>994</v>
      </c>
      <c r="C245" s="9" t="s">
        <v>403</v>
      </c>
      <c r="D245" s="9" t="s">
        <v>995</v>
      </c>
      <c r="E245" s="9" t="s">
        <v>996</v>
      </c>
      <c r="F245" s="8">
        <v>6</v>
      </c>
      <c r="G245" s="8" t="s">
        <v>18</v>
      </c>
      <c r="H245" s="9" t="s">
        <v>19</v>
      </c>
      <c r="I245" s="9" t="s">
        <v>997</v>
      </c>
      <c r="J245" s="9" t="s">
        <v>59</v>
      </c>
      <c r="K245" s="9" t="s">
        <v>998</v>
      </c>
      <c r="L245" s="9" t="s">
        <v>999</v>
      </c>
      <c r="M245" s="12" t="s">
        <v>24</v>
      </c>
    </row>
    <row r="246" s="3" customFormat="1" ht="54" spans="1:13">
      <c r="A246" s="8">
        <v>244</v>
      </c>
      <c r="B246" s="9" t="s">
        <v>994</v>
      </c>
      <c r="C246" s="9" t="s">
        <v>55</v>
      </c>
      <c r="D246" s="9" t="s">
        <v>1000</v>
      </c>
      <c r="E246" s="9" t="s">
        <v>17</v>
      </c>
      <c r="F246" s="8">
        <v>4</v>
      </c>
      <c r="G246" s="8" t="s">
        <v>18</v>
      </c>
      <c r="H246" s="9" t="s">
        <v>19</v>
      </c>
      <c r="I246" s="9" t="s">
        <v>1001</v>
      </c>
      <c r="J246" s="9" t="s">
        <v>59</v>
      </c>
      <c r="K246" s="9" t="s">
        <v>998</v>
      </c>
      <c r="L246" s="9" t="s">
        <v>999</v>
      </c>
      <c r="M246" s="12" t="s">
        <v>24</v>
      </c>
    </row>
    <row r="247" s="3" customFormat="1" ht="27" spans="1:13">
      <c r="A247" s="8">
        <v>245</v>
      </c>
      <c r="B247" s="9" t="s">
        <v>1002</v>
      </c>
      <c r="C247" s="9" t="s">
        <v>954</v>
      </c>
      <c r="D247" s="9" t="s">
        <v>1003</v>
      </c>
      <c r="E247" s="9" t="s">
        <v>37</v>
      </c>
      <c r="F247" s="8">
        <v>1</v>
      </c>
      <c r="G247" s="8" t="s">
        <v>18</v>
      </c>
      <c r="H247" s="9" t="s">
        <v>19</v>
      </c>
      <c r="I247" s="9" t="s">
        <v>1004</v>
      </c>
      <c r="J247" s="9" t="s">
        <v>70</v>
      </c>
      <c r="K247" s="9" t="s">
        <v>1005</v>
      </c>
      <c r="L247" s="9" t="s">
        <v>1006</v>
      </c>
      <c r="M247" s="12" t="s">
        <v>24</v>
      </c>
    </row>
    <row r="248" s="3" customFormat="1" ht="67.5" spans="1:13">
      <c r="A248" s="8">
        <v>246</v>
      </c>
      <c r="B248" s="10" t="s">
        <v>1007</v>
      </c>
      <c r="C248" s="10" t="s">
        <v>45</v>
      </c>
      <c r="D248" s="10" t="s">
        <v>1008</v>
      </c>
      <c r="E248" s="10" t="s">
        <v>1009</v>
      </c>
      <c r="F248" s="11">
        <v>3</v>
      </c>
      <c r="G248" s="11" t="s">
        <v>43</v>
      </c>
      <c r="H248" s="10" t="s">
        <v>19</v>
      </c>
      <c r="I248" s="10" t="s">
        <v>1010</v>
      </c>
      <c r="J248" s="10" t="s">
        <v>40</v>
      </c>
      <c r="K248" s="10" t="s">
        <v>1011</v>
      </c>
      <c r="L248" s="10" t="s">
        <v>1012</v>
      </c>
      <c r="M248" s="12" t="s">
        <v>24</v>
      </c>
    </row>
    <row r="249" s="3" customFormat="1" ht="27" spans="1:13">
      <c r="A249" s="8">
        <v>247</v>
      </c>
      <c r="B249" s="10" t="s">
        <v>1013</v>
      </c>
      <c r="C249" s="10" t="s">
        <v>141</v>
      </c>
      <c r="D249" s="10" t="s">
        <v>1014</v>
      </c>
      <c r="E249" s="10" t="s">
        <v>19</v>
      </c>
      <c r="F249" s="11">
        <v>2</v>
      </c>
      <c r="G249" s="11" t="s">
        <v>43</v>
      </c>
      <c r="H249" s="10" t="s">
        <v>19</v>
      </c>
      <c r="I249" s="10" t="s">
        <v>814</v>
      </c>
      <c r="J249" s="10" t="s">
        <v>59</v>
      </c>
      <c r="K249" s="10" t="s">
        <v>1015</v>
      </c>
      <c r="L249" s="10" t="s">
        <v>1016</v>
      </c>
      <c r="M249" s="12" t="s">
        <v>24</v>
      </c>
    </row>
    <row r="250" s="3" customFormat="1" ht="94.5" spans="1:13">
      <c r="A250" s="8">
        <v>248</v>
      </c>
      <c r="B250" s="10" t="s">
        <v>1017</v>
      </c>
      <c r="C250" s="10" t="s">
        <v>37</v>
      </c>
      <c r="D250" s="10" t="s">
        <v>1018</v>
      </c>
      <c r="E250" s="10" t="s">
        <v>176</v>
      </c>
      <c r="F250" s="11">
        <v>2</v>
      </c>
      <c r="G250" s="11" t="s">
        <v>43</v>
      </c>
      <c r="H250" s="10" t="s">
        <v>19</v>
      </c>
      <c r="I250" s="10" t="s">
        <v>1019</v>
      </c>
      <c r="J250" s="10" t="s">
        <v>40</v>
      </c>
      <c r="K250" s="10" t="s">
        <v>1020</v>
      </c>
      <c r="L250" s="10" t="s">
        <v>1021</v>
      </c>
      <c r="M250" s="12" t="s">
        <v>24</v>
      </c>
    </row>
    <row r="251" s="3" customFormat="1" ht="67.5" spans="1:13">
      <c r="A251" s="8">
        <v>249</v>
      </c>
      <c r="B251" s="9" t="s">
        <v>1022</v>
      </c>
      <c r="C251" s="9" t="s">
        <v>37</v>
      </c>
      <c r="D251" s="9" t="s">
        <v>1023</v>
      </c>
      <c r="E251" s="9" t="s">
        <v>258</v>
      </c>
      <c r="F251" s="8">
        <v>1</v>
      </c>
      <c r="G251" s="8" t="s">
        <v>18</v>
      </c>
      <c r="H251" s="9" t="s">
        <v>19</v>
      </c>
      <c r="I251" s="9" t="s">
        <v>1024</v>
      </c>
      <c r="J251" s="9" t="s">
        <v>40</v>
      </c>
      <c r="K251" s="9" t="s">
        <v>1025</v>
      </c>
      <c r="L251" s="9" t="s">
        <v>1026</v>
      </c>
      <c r="M251" s="12" t="s">
        <v>24</v>
      </c>
    </row>
    <row r="252" s="3" customFormat="1" ht="27" spans="1:13">
      <c r="A252" s="8">
        <v>250</v>
      </c>
      <c r="B252" s="9" t="s">
        <v>1027</v>
      </c>
      <c r="C252" s="9" t="s">
        <v>961</v>
      </c>
      <c r="D252" s="9" t="s">
        <v>1028</v>
      </c>
      <c r="E252" s="9" t="s">
        <v>37</v>
      </c>
      <c r="F252" s="8">
        <v>1</v>
      </c>
      <c r="G252" s="8" t="s">
        <v>18</v>
      </c>
      <c r="H252" s="9" t="s">
        <v>19</v>
      </c>
      <c r="I252" s="9" t="s">
        <v>1029</v>
      </c>
      <c r="J252" s="9" t="s">
        <v>70</v>
      </c>
      <c r="K252" s="9" t="s">
        <v>1030</v>
      </c>
      <c r="L252" s="9" t="s">
        <v>1031</v>
      </c>
      <c r="M252" s="12" t="s">
        <v>24</v>
      </c>
    </row>
    <row r="253" s="3" customFormat="1" ht="27" spans="1:13">
      <c r="A253" s="8">
        <v>251</v>
      </c>
      <c r="B253" s="10" t="s">
        <v>1032</v>
      </c>
      <c r="C253" s="10" t="s">
        <v>318</v>
      </c>
      <c r="D253" s="10" t="s">
        <v>246</v>
      </c>
      <c r="E253" s="10" t="s">
        <v>137</v>
      </c>
      <c r="F253" s="11">
        <v>2</v>
      </c>
      <c r="G253" s="11" t="s">
        <v>43</v>
      </c>
      <c r="H253" s="10" t="s">
        <v>19</v>
      </c>
      <c r="I253" s="10" t="s">
        <v>246</v>
      </c>
      <c r="J253" s="10" t="s">
        <v>40</v>
      </c>
      <c r="K253" s="10" t="s">
        <v>132</v>
      </c>
      <c r="L253" s="10" t="s">
        <v>1033</v>
      </c>
      <c r="M253" s="12" t="s">
        <v>24</v>
      </c>
    </row>
    <row r="254" s="3" customFormat="1" ht="40.5" spans="1:13">
      <c r="A254" s="8">
        <v>252</v>
      </c>
      <c r="B254" s="10" t="s">
        <v>1034</v>
      </c>
      <c r="C254" s="10" t="s">
        <v>37</v>
      </c>
      <c r="D254" s="10" t="s">
        <v>992</v>
      </c>
      <c r="E254" s="10" t="s">
        <v>32</v>
      </c>
      <c r="F254" s="11">
        <v>5</v>
      </c>
      <c r="G254" s="11" t="s">
        <v>43</v>
      </c>
      <c r="H254" s="10" t="s">
        <v>19</v>
      </c>
      <c r="I254" s="10" t="s">
        <v>992</v>
      </c>
      <c r="J254" s="10" t="s">
        <v>40</v>
      </c>
      <c r="K254" s="10" t="s">
        <v>132</v>
      </c>
      <c r="L254" s="10" t="s">
        <v>1035</v>
      </c>
      <c r="M254" s="12" t="s">
        <v>24</v>
      </c>
    </row>
    <row r="255" s="3" customFormat="1" ht="54" spans="1:13">
      <c r="A255" s="8">
        <v>253</v>
      </c>
      <c r="B255" s="9" t="s">
        <v>1036</v>
      </c>
      <c r="C255" s="9" t="s">
        <v>842</v>
      </c>
      <c r="D255" s="9" t="s">
        <v>755</v>
      </c>
      <c r="E255" s="9" t="s">
        <v>350</v>
      </c>
      <c r="F255" s="8">
        <v>2</v>
      </c>
      <c r="G255" s="8" t="s">
        <v>18</v>
      </c>
      <c r="H255" s="9" t="s">
        <v>19</v>
      </c>
      <c r="I255" s="9" t="s">
        <v>756</v>
      </c>
      <c r="J255" s="9" t="s">
        <v>40</v>
      </c>
      <c r="K255" s="9" t="s">
        <v>1037</v>
      </c>
      <c r="L255" s="9" t="s">
        <v>1038</v>
      </c>
      <c r="M255" s="12" t="s">
        <v>24</v>
      </c>
    </row>
    <row r="256" s="3" customFormat="1" ht="108" spans="1:13">
      <c r="A256" s="8">
        <v>254</v>
      </c>
      <c r="B256" s="9" t="s">
        <v>1036</v>
      </c>
      <c r="C256" s="9" t="s">
        <v>109</v>
      </c>
      <c r="D256" s="9" t="s">
        <v>181</v>
      </c>
      <c r="E256" s="9" t="s">
        <v>111</v>
      </c>
      <c r="F256" s="8">
        <v>2</v>
      </c>
      <c r="G256" s="8" t="s">
        <v>18</v>
      </c>
      <c r="H256" s="9" t="s">
        <v>19</v>
      </c>
      <c r="I256" s="9" t="s">
        <v>182</v>
      </c>
      <c r="J256" s="9" t="s">
        <v>40</v>
      </c>
      <c r="K256" s="9" t="s">
        <v>1037</v>
      </c>
      <c r="L256" s="9" t="s">
        <v>1038</v>
      </c>
      <c r="M256" s="12" t="s">
        <v>24</v>
      </c>
    </row>
    <row r="257" s="3" customFormat="1" ht="27" spans="1:13">
      <c r="A257" s="8">
        <v>255</v>
      </c>
      <c r="B257" s="9" t="s">
        <v>1039</v>
      </c>
      <c r="C257" s="9" t="s">
        <v>1040</v>
      </c>
      <c r="D257" s="9" t="s">
        <v>1040</v>
      </c>
      <c r="E257" s="9" t="s">
        <v>1041</v>
      </c>
      <c r="F257" s="8">
        <v>1</v>
      </c>
      <c r="G257" s="8" t="s">
        <v>18</v>
      </c>
      <c r="H257" s="9" t="s">
        <v>19</v>
      </c>
      <c r="I257" s="9" t="s">
        <v>1042</v>
      </c>
      <c r="J257" s="9" t="s">
        <v>59</v>
      </c>
      <c r="K257" s="9" t="s">
        <v>101</v>
      </c>
      <c r="L257" s="9" t="s">
        <v>1043</v>
      </c>
      <c r="M257" s="12" t="s">
        <v>24</v>
      </c>
    </row>
    <row r="258" s="3" customFormat="1" ht="40.5" spans="1:13">
      <c r="A258" s="8">
        <v>256</v>
      </c>
      <c r="B258" s="10" t="s">
        <v>1044</v>
      </c>
      <c r="C258" s="10" t="s">
        <v>37</v>
      </c>
      <c r="D258" s="10" t="s">
        <v>1045</v>
      </c>
      <c r="E258" s="10" t="s">
        <v>111</v>
      </c>
      <c r="F258" s="11">
        <v>1</v>
      </c>
      <c r="G258" s="11" t="s">
        <v>43</v>
      </c>
      <c r="H258" s="10" t="s">
        <v>19</v>
      </c>
      <c r="I258" s="10" t="s">
        <v>1046</v>
      </c>
      <c r="J258" s="10" t="s">
        <v>40</v>
      </c>
      <c r="K258" s="10" t="s">
        <v>1047</v>
      </c>
      <c r="L258" s="10" t="s">
        <v>1048</v>
      </c>
      <c r="M258" s="12" t="s">
        <v>24</v>
      </c>
    </row>
    <row r="259" s="3" customFormat="1" ht="108" spans="1:13">
      <c r="A259" s="8">
        <v>257</v>
      </c>
      <c r="B259" s="9" t="s">
        <v>1044</v>
      </c>
      <c r="C259" s="9" t="s">
        <v>37</v>
      </c>
      <c r="D259" s="9" t="s">
        <v>181</v>
      </c>
      <c r="E259" s="9" t="s">
        <v>111</v>
      </c>
      <c r="F259" s="8">
        <v>2</v>
      </c>
      <c r="G259" s="8" t="s">
        <v>18</v>
      </c>
      <c r="H259" s="9" t="s">
        <v>19</v>
      </c>
      <c r="I259" s="9" t="s">
        <v>182</v>
      </c>
      <c r="J259" s="9" t="s">
        <v>40</v>
      </c>
      <c r="K259" s="9" t="s">
        <v>1047</v>
      </c>
      <c r="L259" s="9" t="s">
        <v>1048</v>
      </c>
      <c r="M259" s="12" t="s">
        <v>24</v>
      </c>
    </row>
    <row r="260" s="3" customFormat="1" ht="40.5" spans="1:13">
      <c r="A260" s="8">
        <v>258</v>
      </c>
      <c r="B260" s="9" t="s">
        <v>1049</v>
      </c>
      <c r="C260" s="9" t="s">
        <v>66</v>
      </c>
      <c r="D260" s="9" t="s">
        <v>735</v>
      </c>
      <c r="E260" s="9" t="s">
        <v>147</v>
      </c>
      <c r="F260" s="8">
        <v>1</v>
      </c>
      <c r="G260" s="8" t="s">
        <v>18</v>
      </c>
      <c r="H260" s="9" t="s">
        <v>19</v>
      </c>
      <c r="I260" s="9" t="s">
        <v>736</v>
      </c>
      <c r="J260" s="9" t="s">
        <v>40</v>
      </c>
      <c r="K260" s="9" t="s">
        <v>1050</v>
      </c>
      <c r="L260" s="9" t="s">
        <v>1051</v>
      </c>
      <c r="M260" s="12" t="s">
        <v>24</v>
      </c>
    </row>
    <row r="261" s="3" customFormat="1" ht="121.5" spans="1:13">
      <c r="A261" s="8">
        <v>259</v>
      </c>
      <c r="B261" s="10" t="s">
        <v>1052</v>
      </c>
      <c r="C261" s="10" t="s">
        <v>141</v>
      </c>
      <c r="D261" s="10" t="s">
        <v>1053</v>
      </c>
      <c r="E261" s="10" t="s">
        <v>68</v>
      </c>
      <c r="F261" s="11">
        <v>1</v>
      </c>
      <c r="G261" s="11" t="s">
        <v>43</v>
      </c>
      <c r="H261" s="10" t="s">
        <v>19</v>
      </c>
      <c r="I261" s="10" t="s">
        <v>1054</v>
      </c>
      <c r="J261" s="10" t="s">
        <v>34</v>
      </c>
      <c r="K261" s="10" t="s">
        <v>1055</v>
      </c>
      <c r="L261" s="10" t="s">
        <v>1056</v>
      </c>
      <c r="M261" s="12" t="s">
        <v>24</v>
      </c>
    </row>
    <row r="262" s="3" customFormat="1" ht="135" spans="1:13">
      <c r="A262" s="8">
        <v>260</v>
      </c>
      <c r="B262" s="9" t="s">
        <v>1052</v>
      </c>
      <c r="C262" s="9" t="s">
        <v>1057</v>
      </c>
      <c r="D262" s="9" t="s">
        <v>1058</v>
      </c>
      <c r="E262" s="9" t="s">
        <v>137</v>
      </c>
      <c r="F262" s="8">
        <v>1</v>
      </c>
      <c r="G262" s="8" t="s">
        <v>18</v>
      </c>
      <c r="H262" s="9" t="s">
        <v>19</v>
      </c>
      <c r="I262" s="9" t="s">
        <v>1059</v>
      </c>
      <c r="J262" s="9" t="s">
        <v>28</v>
      </c>
      <c r="K262" s="9" t="s">
        <v>1055</v>
      </c>
      <c r="L262" s="9" t="s">
        <v>1056</v>
      </c>
      <c r="M262" s="12" t="s">
        <v>24</v>
      </c>
    </row>
    <row r="263" s="3" customFormat="1" ht="27" spans="1:13">
      <c r="A263" s="8">
        <v>261</v>
      </c>
      <c r="B263" s="10" t="s">
        <v>1060</v>
      </c>
      <c r="C263" s="10" t="s">
        <v>37</v>
      </c>
      <c r="D263" s="10" t="s">
        <v>1061</v>
      </c>
      <c r="E263" s="10" t="s">
        <v>19</v>
      </c>
      <c r="F263" s="11">
        <v>1</v>
      </c>
      <c r="G263" s="11" t="s">
        <v>633</v>
      </c>
      <c r="H263" s="10" t="s">
        <v>19</v>
      </c>
      <c r="I263" s="10" t="s">
        <v>1061</v>
      </c>
      <c r="J263" s="10" t="s">
        <v>70</v>
      </c>
      <c r="K263" s="10" t="s">
        <v>101</v>
      </c>
      <c r="L263" s="10" t="s">
        <v>1062</v>
      </c>
      <c r="M263" s="12" t="s">
        <v>24</v>
      </c>
    </row>
    <row r="264" s="3" customFormat="1" ht="67.5" spans="1:13">
      <c r="A264" s="8">
        <v>262</v>
      </c>
      <c r="B264" s="9" t="s">
        <v>1063</v>
      </c>
      <c r="C264" s="9" t="s">
        <v>150</v>
      </c>
      <c r="D264" s="9" t="s">
        <v>1064</v>
      </c>
      <c r="E264" s="9" t="s">
        <v>32</v>
      </c>
      <c r="F264" s="8">
        <v>1</v>
      </c>
      <c r="G264" s="8" t="s">
        <v>18</v>
      </c>
      <c r="H264" s="9" t="s">
        <v>76</v>
      </c>
      <c r="I264" s="9" t="s">
        <v>1065</v>
      </c>
      <c r="J264" s="9" t="s">
        <v>59</v>
      </c>
      <c r="K264" s="9" t="s">
        <v>1066</v>
      </c>
      <c r="L264" s="9" t="s">
        <v>1067</v>
      </c>
      <c r="M264" s="12" t="s">
        <v>24</v>
      </c>
    </row>
    <row r="265" s="3" customFormat="1" ht="108" spans="1:13">
      <c r="A265" s="8">
        <v>263</v>
      </c>
      <c r="B265" s="9" t="s">
        <v>1068</v>
      </c>
      <c r="C265" s="9" t="s">
        <v>109</v>
      </c>
      <c r="D265" s="9" t="s">
        <v>181</v>
      </c>
      <c r="E265" s="9" t="s">
        <v>111</v>
      </c>
      <c r="F265" s="8">
        <v>2</v>
      </c>
      <c r="G265" s="8" t="s">
        <v>18</v>
      </c>
      <c r="H265" s="9" t="s">
        <v>19</v>
      </c>
      <c r="I265" s="9" t="s">
        <v>182</v>
      </c>
      <c r="J265" s="9" t="s">
        <v>59</v>
      </c>
      <c r="K265" s="9" t="s">
        <v>1069</v>
      </c>
      <c r="L265" s="9" t="s">
        <v>1070</v>
      </c>
      <c r="M265" s="12" t="s">
        <v>24</v>
      </c>
    </row>
    <row r="266" s="3" customFormat="1" ht="40.5" spans="1:13">
      <c r="A266" s="8">
        <v>264</v>
      </c>
      <c r="B266" s="10" t="s">
        <v>1068</v>
      </c>
      <c r="C266" s="10" t="s">
        <v>37</v>
      </c>
      <c r="D266" s="10" t="s">
        <v>1045</v>
      </c>
      <c r="E266" s="10" t="s">
        <v>111</v>
      </c>
      <c r="F266" s="11">
        <v>2</v>
      </c>
      <c r="G266" s="11" t="s">
        <v>43</v>
      </c>
      <c r="H266" s="10" t="s">
        <v>19</v>
      </c>
      <c r="I266" s="10" t="s">
        <v>1046</v>
      </c>
      <c r="J266" s="10" t="s">
        <v>40</v>
      </c>
      <c r="K266" s="10" t="s">
        <v>1069</v>
      </c>
      <c r="L266" s="10" t="s">
        <v>1070</v>
      </c>
      <c r="M266" s="12" t="s">
        <v>24</v>
      </c>
    </row>
    <row r="267" s="3" customFormat="1" ht="40.5" spans="1:13">
      <c r="A267" s="8">
        <v>265</v>
      </c>
      <c r="B267" s="10" t="s">
        <v>1071</v>
      </c>
      <c r="C267" s="10" t="s">
        <v>37</v>
      </c>
      <c r="D267" s="10" t="s">
        <v>1045</v>
      </c>
      <c r="E267" s="10" t="s">
        <v>111</v>
      </c>
      <c r="F267" s="11">
        <v>1</v>
      </c>
      <c r="G267" s="11" t="s">
        <v>43</v>
      </c>
      <c r="H267" s="10" t="s">
        <v>19</v>
      </c>
      <c r="I267" s="10" t="s">
        <v>1046</v>
      </c>
      <c r="J267" s="10" t="s">
        <v>40</v>
      </c>
      <c r="K267" s="10" t="s">
        <v>1072</v>
      </c>
      <c r="L267" s="10" t="s">
        <v>1073</v>
      </c>
      <c r="M267" s="12" t="s">
        <v>24</v>
      </c>
    </row>
    <row r="268" s="3" customFormat="1" ht="108" spans="1:13">
      <c r="A268" s="8">
        <v>266</v>
      </c>
      <c r="B268" s="9" t="s">
        <v>1071</v>
      </c>
      <c r="C268" s="9" t="s">
        <v>37</v>
      </c>
      <c r="D268" s="9" t="s">
        <v>181</v>
      </c>
      <c r="E268" s="9" t="s">
        <v>111</v>
      </c>
      <c r="F268" s="8">
        <v>1</v>
      </c>
      <c r="G268" s="8" t="s">
        <v>18</v>
      </c>
      <c r="H268" s="9" t="s">
        <v>19</v>
      </c>
      <c r="I268" s="9" t="s">
        <v>182</v>
      </c>
      <c r="J268" s="9" t="s">
        <v>40</v>
      </c>
      <c r="K268" s="9" t="s">
        <v>1072</v>
      </c>
      <c r="L268" s="9" t="s">
        <v>1073</v>
      </c>
      <c r="M268" s="12" t="s">
        <v>24</v>
      </c>
    </row>
    <row r="269" s="3" customFormat="1" ht="40.5" spans="1:13">
      <c r="A269" s="8">
        <v>267</v>
      </c>
      <c r="B269" s="9" t="s">
        <v>1074</v>
      </c>
      <c r="C269" s="9" t="s">
        <v>55</v>
      </c>
      <c r="D269" s="9" t="s">
        <v>254</v>
      </c>
      <c r="E269" s="9" t="s">
        <v>124</v>
      </c>
      <c r="F269" s="8">
        <v>1</v>
      </c>
      <c r="G269" s="8" t="s">
        <v>18</v>
      </c>
      <c r="H269" s="9" t="s">
        <v>19</v>
      </c>
      <c r="I269" s="9" t="s">
        <v>254</v>
      </c>
      <c r="J269" s="9" t="s">
        <v>40</v>
      </c>
      <c r="K269" s="9" t="s">
        <v>1075</v>
      </c>
      <c r="L269" s="9" t="s">
        <v>1076</v>
      </c>
      <c r="M269" s="12" t="s">
        <v>24</v>
      </c>
    </row>
    <row r="270" s="3" customFormat="1" ht="54" spans="1:13">
      <c r="A270" s="8">
        <v>268</v>
      </c>
      <c r="B270" s="9" t="s">
        <v>1074</v>
      </c>
      <c r="C270" s="9" t="s">
        <v>1077</v>
      </c>
      <c r="D270" s="9" t="s">
        <v>1078</v>
      </c>
      <c r="E270" s="9" t="s">
        <v>119</v>
      </c>
      <c r="F270" s="8">
        <v>1</v>
      </c>
      <c r="G270" s="8" t="s">
        <v>18</v>
      </c>
      <c r="H270" s="9" t="s">
        <v>19</v>
      </c>
      <c r="I270" s="9" t="s">
        <v>120</v>
      </c>
      <c r="J270" s="9" t="s">
        <v>40</v>
      </c>
      <c r="K270" s="9" t="s">
        <v>1075</v>
      </c>
      <c r="L270" s="9" t="s">
        <v>1076</v>
      </c>
      <c r="M270" s="12" t="s">
        <v>24</v>
      </c>
    </row>
    <row r="271" s="3" customFormat="1" ht="40.5" spans="1:13">
      <c r="A271" s="8">
        <v>269</v>
      </c>
      <c r="B271" s="9" t="s">
        <v>1079</v>
      </c>
      <c r="C271" s="9" t="s">
        <v>167</v>
      </c>
      <c r="D271" s="9" t="s">
        <v>1080</v>
      </c>
      <c r="E271" s="9" t="s">
        <v>81</v>
      </c>
      <c r="F271" s="8">
        <v>2</v>
      </c>
      <c r="G271" s="8" t="s">
        <v>18</v>
      </c>
      <c r="H271" s="9" t="s">
        <v>19</v>
      </c>
      <c r="I271" s="9" t="s">
        <v>1080</v>
      </c>
      <c r="J271" s="9" t="s">
        <v>59</v>
      </c>
      <c r="K271" s="9" t="s">
        <v>132</v>
      </c>
      <c r="L271" s="9" t="s">
        <v>1081</v>
      </c>
      <c r="M271" s="12" t="s">
        <v>24</v>
      </c>
    </row>
    <row r="272" s="3" customFormat="1" spans="1:13">
      <c r="A272" s="8">
        <v>270</v>
      </c>
      <c r="B272" s="10" t="s">
        <v>1082</v>
      </c>
      <c r="C272" s="10" t="s">
        <v>37</v>
      </c>
      <c r="D272" s="10" t="s">
        <v>1083</v>
      </c>
      <c r="E272" s="10" t="s">
        <v>137</v>
      </c>
      <c r="F272" s="11">
        <v>3</v>
      </c>
      <c r="G272" s="11" t="s">
        <v>43</v>
      </c>
      <c r="H272" s="10" t="s">
        <v>19</v>
      </c>
      <c r="I272" s="10" t="s">
        <v>1084</v>
      </c>
      <c r="J272" s="10" t="s">
        <v>40</v>
      </c>
      <c r="K272" s="10" t="s">
        <v>1085</v>
      </c>
      <c r="L272" s="10" t="s">
        <v>1086</v>
      </c>
      <c r="M272" s="12" t="s">
        <v>24</v>
      </c>
    </row>
    <row r="273" s="3" customFormat="1" ht="40.5" spans="1:13">
      <c r="A273" s="8">
        <v>271</v>
      </c>
      <c r="B273" s="10" t="s">
        <v>1082</v>
      </c>
      <c r="C273" s="10" t="s">
        <v>37</v>
      </c>
      <c r="D273" s="10" t="s">
        <v>115</v>
      </c>
      <c r="E273" s="10" t="s">
        <v>111</v>
      </c>
      <c r="F273" s="11">
        <v>2</v>
      </c>
      <c r="G273" s="11" t="s">
        <v>43</v>
      </c>
      <c r="H273" s="10" t="s">
        <v>19</v>
      </c>
      <c r="I273" s="10" t="s">
        <v>116</v>
      </c>
      <c r="J273" s="10" t="s">
        <v>40</v>
      </c>
      <c r="K273" s="10" t="s">
        <v>1085</v>
      </c>
      <c r="L273" s="10" t="s">
        <v>1086</v>
      </c>
      <c r="M273" s="12" t="s">
        <v>24</v>
      </c>
    </row>
    <row r="274" s="3" customFormat="1" ht="40.5" spans="1:13">
      <c r="A274" s="8">
        <v>272</v>
      </c>
      <c r="B274" s="10" t="s">
        <v>1087</v>
      </c>
      <c r="C274" s="10" t="s">
        <v>37</v>
      </c>
      <c r="D274" s="10" t="s">
        <v>1088</v>
      </c>
      <c r="E274" s="10" t="s">
        <v>424</v>
      </c>
      <c r="F274" s="11">
        <v>1</v>
      </c>
      <c r="G274" s="11" t="s">
        <v>39</v>
      </c>
      <c r="H274" s="10" t="s">
        <v>19</v>
      </c>
      <c r="I274" s="10" t="s">
        <v>1089</v>
      </c>
      <c r="J274" s="10" t="s">
        <v>40</v>
      </c>
      <c r="K274" s="10" t="s">
        <v>1090</v>
      </c>
      <c r="L274" s="10" t="s">
        <v>1091</v>
      </c>
      <c r="M274" s="12" t="s">
        <v>24</v>
      </c>
    </row>
    <row r="275" s="3" customFormat="1" ht="81" spans="1:13">
      <c r="A275" s="8">
        <v>273</v>
      </c>
      <c r="B275" s="9" t="s">
        <v>1092</v>
      </c>
      <c r="C275" s="9" t="s">
        <v>448</v>
      </c>
      <c r="D275" s="9" t="s">
        <v>1093</v>
      </c>
      <c r="E275" s="9" t="s">
        <v>81</v>
      </c>
      <c r="F275" s="8">
        <v>1</v>
      </c>
      <c r="G275" s="8" t="s">
        <v>18</v>
      </c>
      <c r="H275" s="9" t="s">
        <v>76</v>
      </c>
      <c r="I275" s="9" t="s">
        <v>1094</v>
      </c>
      <c r="J275" s="9" t="s">
        <v>59</v>
      </c>
      <c r="K275" s="9" t="s">
        <v>1095</v>
      </c>
      <c r="L275" s="9" t="s">
        <v>1096</v>
      </c>
      <c r="M275" s="12" t="s">
        <v>24</v>
      </c>
    </row>
    <row r="276" s="3" customFormat="1" ht="27" spans="1:13">
      <c r="A276" s="8">
        <v>274</v>
      </c>
      <c r="B276" s="9" t="s">
        <v>1097</v>
      </c>
      <c r="C276" s="9" t="s">
        <v>574</v>
      </c>
      <c r="D276" s="9" t="s">
        <v>1098</v>
      </c>
      <c r="E276" s="9" t="s">
        <v>251</v>
      </c>
      <c r="F276" s="8">
        <v>1</v>
      </c>
      <c r="G276" s="8" t="s">
        <v>18</v>
      </c>
      <c r="H276" s="9" t="s">
        <v>19</v>
      </c>
      <c r="I276" s="9" t="s">
        <v>1029</v>
      </c>
      <c r="J276" s="9" t="s">
        <v>70</v>
      </c>
      <c r="K276" s="9" t="s">
        <v>521</v>
      </c>
      <c r="L276" s="9" t="s">
        <v>522</v>
      </c>
      <c r="M276" s="12" t="s">
        <v>24</v>
      </c>
    </row>
    <row r="277" s="3" customFormat="1" ht="27" spans="1:13">
      <c r="A277" s="8">
        <v>275</v>
      </c>
      <c r="B277" s="9" t="s">
        <v>1099</v>
      </c>
      <c r="C277" s="9" t="s">
        <v>51</v>
      </c>
      <c r="D277" s="9" t="s">
        <v>1100</v>
      </c>
      <c r="E277" s="9" t="s">
        <v>111</v>
      </c>
      <c r="F277" s="8">
        <v>3</v>
      </c>
      <c r="G277" s="8" t="s">
        <v>18</v>
      </c>
      <c r="H277" s="9" t="s">
        <v>19</v>
      </c>
      <c r="I277" s="9" t="s">
        <v>1100</v>
      </c>
      <c r="J277" s="9" t="s">
        <v>40</v>
      </c>
      <c r="K277" s="9" t="s">
        <v>1101</v>
      </c>
      <c r="L277" s="9" t="s">
        <v>1102</v>
      </c>
      <c r="M277" s="12" t="s">
        <v>24</v>
      </c>
    </row>
    <row r="278" s="3" customFormat="1" ht="108" spans="1:13">
      <c r="A278" s="8">
        <v>276</v>
      </c>
      <c r="B278" s="10" t="s">
        <v>1103</v>
      </c>
      <c r="C278" s="10" t="s">
        <v>37</v>
      </c>
      <c r="D278" s="10" t="s">
        <v>1104</v>
      </c>
      <c r="E278" s="10" t="s">
        <v>424</v>
      </c>
      <c r="F278" s="11">
        <v>1</v>
      </c>
      <c r="G278" s="11" t="s">
        <v>43</v>
      </c>
      <c r="H278" s="10" t="s">
        <v>76</v>
      </c>
      <c r="I278" s="10" t="s">
        <v>1105</v>
      </c>
      <c r="J278" s="10" t="s">
        <v>40</v>
      </c>
      <c r="K278" s="10" t="s">
        <v>1106</v>
      </c>
      <c r="L278" s="10" t="s">
        <v>1107</v>
      </c>
      <c r="M278" s="12" t="s">
        <v>24</v>
      </c>
    </row>
    <row r="279" s="3" customFormat="1" ht="94.5" spans="1:13">
      <c r="A279" s="8">
        <v>277</v>
      </c>
      <c r="B279" s="10" t="s">
        <v>1108</v>
      </c>
      <c r="C279" s="10" t="s">
        <v>37</v>
      </c>
      <c r="D279" s="10" t="s">
        <v>1109</v>
      </c>
      <c r="E279" s="10" t="s">
        <v>42</v>
      </c>
      <c r="F279" s="11">
        <v>1</v>
      </c>
      <c r="G279" s="11" t="s">
        <v>43</v>
      </c>
      <c r="H279" s="10" t="s">
        <v>19</v>
      </c>
      <c r="I279" s="10" t="s">
        <v>1110</v>
      </c>
      <c r="J279" s="10" t="s">
        <v>40</v>
      </c>
      <c r="K279" s="10" t="s">
        <v>1111</v>
      </c>
      <c r="L279" s="10" t="s">
        <v>1112</v>
      </c>
      <c r="M279" s="12" t="s">
        <v>24</v>
      </c>
    </row>
    <row r="280" s="3" customFormat="1" ht="54" spans="1:13">
      <c r="A280" s="8">
        <v>278</v>
      </c>
      <c r="B280" s="9" t="s">
        <v>1113</v>
      </c>
      <c r="C280" s="9" t="s">
        <v>348</v>
      </c>
      <c r="D280" s="9" t="s">
        <v>755</v>
      </c>
      <c r="E280" s="9" t="s">
        <v>350</v>
      </c>
      <c r="F280" s="8">
        <v>1</v>
      </c>
      <c r="G280" s="8" t="s">
        <v>18</v>
      </c>
      <c r="H280" s="9" t="s">
        <v>19</v>
      </c>
      <c r="I280" s="9" t="s">
        <v>756</v>
      </c>
      <c r="J280" s="9" t="s">
        <v>40</v>
      </c>
      <c r="K280" s="9" t="s">
        <v>1114</v>
      </c>
      <c r="L280" s="9" t="s">
        <v>1115</v>
      </c>
      <c r="M280" s="12" t="s">
        <v>24</v>
      </c>
    </row>
    <row r="281" s="3" customFormat="1" ht="54" spans="1:13">
      <c r="A281" s="8">
        <v>279</v>
      </c>
      <c r="B281" s="9" t="s">
        <v>1113</v>
      </c>
      <c r="C281" s="9" t="s">
        <v>109</v>
      </c>
      <c r="D281" s="9" t="s">
        <v>110</v>
      </c>
      <c r="E281" s="9" t="s">
        <v>137</v>
      </c>
      <c r="F281" s="8">
        <v>1</v>
      </c>
      <c r="G281" s="8" t="s">
        <v>18</v>
      </c>
      <c r="H281" s="9" t="s">
        <v>19</v>
      </c>
      <c r="I281" s="9" t="s">
        <v>756</v>
      </c>
      <c r="J281" s="9" t="s">
        <v>40</v>
      </c>
      <c r="K281" s="9" t="s">
        <v>1114</v>
      </c>
      <c r="L281" s="9" t="s">
        <v>1115</v>
      </c>
      <c r="M281" s="12" t="s">
        <v>24</v>
      </c>
    </row>
    <row r="282" s="3" customFormat="1" ht="108" spans="1:13">
      <c r="A282" s="8">
        <v>280</v>
      </c>
      <c r="B282" s="9" t="s">
        <v>1116</v>
      </c>
      <c r="C282" s="9" t="s">
        <v>66</v>
      </c>
      <c r="D282" s="9" t="s">
        <v>1117</v>
      </c>
      <c r="E282" s="9" t="s">
        <v>68</v>
      </c>
      <c r="F282" s="8">
        <v>1</v>
      </c>
      <c r="G282" s="8" t="s">
        <v>18</v>
      </c>
      <c r="H282" s="9" t="s">
        <v>19</v>
      </c>
      <c r="I282" s="9" t="s">
        <v>434</v>
      </c>
      <c r="J282" s="9" t="s">
        <v>40</v>
      </c>
      <c r="K282" s="9" t="s">
        <v>1118</v>
      </c>
      <c r="L282" s="9" t="s">
        <v>1119</v>
      </c>
      <c r="M282" s="12" t="s">
        <v>24</v>
      </c>
    </row>
    <row r="283" s="3" customFormat="1" ht="27" spans="1:13">
      <c r="A283" s="8">
        <v>281</v>
      </c>
      <c r="B283" s="9" t="s">
        <v>1120</v>
      </c>
      <c r="C283" s="9" t="s">
        <v>66</v>
      </c>
      <c r="D283" s="9" t="s">
        <v>1121</v>
      </c>
      <c r="E283" s="9" t="s">
        <v>137</v>
      </c>
      <c r="F283" s="8">
        <v>2</v>
      </c>
      <c r="G283" s="8" t="s">
        <v>18</v>
      </c>
      <c r="H283" s="9" t="s">
        <v>19</v>
      </c>
      <c r="I283" s="9" t="s">
        <v>1122</v>
      </c>
      <c r="J283" s="9" t="s">
        <v>40</v>
      </c>
      <c r="K283" s="9" t="s">
        <v>1123</v>
      </c>
      <c r="L283" s="9" t="s">
        <v>1124</v>
      </c>
      <c r="M283" s="12" t="s">
        <v>24</v>
      </c>
    </row>
    <row r="284" s="3" customFormat="1" ht="40.5" spans="1:13">
      <c r="A284" s="8">
        <v>282</v>
      </c>
      <c r="B284" s="9" t="s">
        <v>1125</v>
      </c>
      <c r="C284" s="9" t="s">
        <v>62</v>
      </c>
      <c r="D284" s="9" t="s">
        <v>1126</v>
      </c>
      <c r="E284" s="9" t="s">
        <v>1127</v>
      </c>
      <c r="F284" s="8">
        <v>1</v>
      </c>
      <c r="G284" s="8" t="s">
        <v>18</v>
      </c>
      <c r="H284" s="9" t="s">
        <v>19</v>
      </c>
      <c r="I284" s="9" t="s">
        <v>1128</v>
      </c>
      <c r="J284" s="9" t="s">
        <v>40</v>
      </c>
      <c r="K284" s="9" t="s">
        <v>101</v>
      </c>
      <c r="L284" s="9" t="s">
        <v>1129</v>
      </c>
      <c r="M284" s="12" t="s">
        <v>24</v>
      </c>
    </row>
    <row r="285" s="3" customFormat="1" ht="121.5" spans="1:13">
      <c r="A285" s="8">
        <v>283</v>
      </c>
      <c r="B285" s="9" t="s">
        <v>1130</v>
      </c>
      <c r="C285" s="9" t="s">
        <v>66</v>
      </c>
      <c r="D285" s="9" t="s">
        <v>1131</v>
      </c>
      <c r="E285" s="9" t="s">
        <v>119</v>
      </c>
      <c r="F285" s="8">
        <v>3</v>
      </c>
      <c r="G285" s="8" t="s">
        <v>18</v>
      </c>
      <c r="H285" s="9" t="s">
        <v>19</v>
      </c>
      <c r="I285" s="9" t="s">
        <v>1132</v>
      </c>
      <c r="J285" s="9" t="s">
        <v>59</v>
      </c>
      <c r="K285" s="9" t="s">
        <v>1133</v>
      </c>
      <c r="L285" s="9" t="s">
        <v>1134</v>
      </c>
      <c r="M285" s="12" t="s">
        <v>24</v>
      </c>
    </row>
    <row r="286" s="3" customFormat="1" ht="108" spans="1:13">
      <c r="A286" s="8">
        <v>284</v>
      </c>
      <c r="B286" s="9" t="s">
        <v>1130</v>
      </c>
      <c r="C286" s="9" t="s">
        <v>37</v>
      </c>
      <c r="D286" s="9" t="s">
        <v>1135</v>
      </c>
      <c r="E286" s="9" t="s">
        <v>1136</v>
      </c>
      <c r="F286" s="8">
        <v>3</v>
      </c>
      <c r="G286" s="8" t="s">
        <v>18</v>
      </c>
      <c r="H286" s="9" t="s">
        <v>19</v>
      </c>
      <c r="I286" s="9" t="s">
        <v>1137</v>
      </c>
      <c r="J286" s="9" t="s">
        <v>59</v>
      </c>
      <c r="K286" s="9" t="s">
        <v>1133</v>
      </c>
      <c r="L286" s="9" t="s">
        <v>1134</v>
      </c>
      <c r="M286" s="12" t="s">
        <v>24</v>
      </c>
    </row>
    <row r="287" s="3" customFormat="1" ht="108" spans="1:13">
      <c r="A287" s="8">
        <v>285</v>
      </c>
      <c r="B287" s="9" t="s">
        <v>1130</v>
      </c>
      <c r="C287" s="9" t="s">
        <v>37</v>
      </c>
      <c r="D287" s="9" t="s">
        <v>1138</v>
      </c>
      <c r="E287" s="9" t="s">
        <v>119</v>
      </c>
      <c r="F287" s="8">
        <v>2</v>
      </c>
      <c r="G287" s="8" t="s">
        <v>18</v>
      </c>
      <c r="H287" s="9" t="s">
        <v>19</v>
      </c>
      <c r="I287" s="9" t="s">
        <v>1139</v>
      </c>
      <c r="J287" s="9" t="s">
        <v>59</v>
      </c>
      <c r="K287" s="9" t="s">
        <v>1133</v>
      </c>
      <c r="L287" s="9" t="s">
        <v>1134</v>
      </c>
      <c r="M287" s="12" t="s">
        <v>24</v>
      </c>
    </row>
    <row r="288" s="3" customFormat="1" ht="40.5" spans="1:13">
      <c r="A288" s="8">
        <v>286</v>
      </c>
      <c r="B288" s="9" t="s">
        <v>1140</v>
      </c>
      <c r="C288" s="9" t="s">
        <v>1141</v>
      </c>
      <c r="D288" s="9" t="s">
        <v>992</v>
      </c>
      <c r="E288" s="9" t="s">
        <v>1142</v>
      </c>
      <c r="F288" s="8">
        <v>2</v>
      </c>
      <c r="G288" s="8" t="s">
        <v>18</v>
      </c>
      <c r="H288" s="9" t="s">
        <v>19</v>
      </c>
      <c r="I288" s="9" t="s">
        <v>992</v>
      </c>
      <c r="J288" s="9" t="s">
        <v>59</v>
      </c>
      <c r="K288" s="9" t="s">
        <v>132</v>
      </c>
      <c r="L288" s="9" t="s">
        <v>1143</v>
      </c>
      <c r="M288" s="12" t="s">
        <v>24</v>
      </c>
    </row>
    <row r="289" s="3" customFormat="1" ht="27" spans="1:13">
      <c r="A289" s="8">
        <v>287</v>
      </c>
      <c r="B289" s="9" t="s">
        <v>1144</v>
      </c>
      <c r="C289" s="9" t="s">
        <v>62</v>
      </c>
      <c r="D289" s="9" t="s">
        <v>62</v>
      </c>
      <c r="E289" s="9" t="s">
        <v>159</v>
      </c>
      <c r="F289" s="8">
        <v>1</v>
      </c>
      <c r="G289" s="8" t="s">
        <v>18</v>
      </c>
      <c r="H289" s="9" t="s">
        <v>19</v>
      </c>
      <c r="I289" s="9" t="s">
        <v>123</v>
      </c>
      <c r="J289" s="9" t="s">
        <v>40</v>
      </c>
      <c r="K289" s="9" t="s">
        <v>543</v>
      </c>
      <c r="L289" s="9" t="s">
        <v>1145</v>
      </c>
      <c r="M289" s="12" t="s">
        <v>24</v>
      </c>
    </row>
    <row r="290" s="3" customFormat="1" ht="27" spans="1:13">
      <c r="A290" s="8">
        <v>288</v>
      </c>
      <c r="B290" s="9" t="s">
        <v>1144</v>
      </c>
      <c r="C290" s="9" t="s">
        <v>157</v>
      </c>
      <c r="D290" s="9" t="s">
        <v>1146</v>
      </c>
      <c r="E290" s="9" t="s">
        <v>159</v>
      </c>
      <c r="F290" s="8">
        <v>1</v>
      </c>
      <c r="G290" s="8" t="s">
        <v>18</v>
      </c>
      <c r="H290" s="9" t="s">
        <v>19</v>
      </c>
      <c r="I290" s="9" t="s">
        <v>1147</v>
      </c>
      <c r="J290" s="9" t="s">
        <v>40</v>
      </c>
      <c r="K290" s="9" t="s">
        <v>543</v>
      </c>
      <c r="L290" s="9" t="s">
        <v>1145</v>
      </c>
      <c r="M290" s="12" t="s">
        <v>24</v>
      </c>
    </row>
    <row r="291" s="3" customFormat="1" ht="67.5" spans="1:13">
      <c r="A291" s="8">
        <v>289</v>
      </c>
      <c r="B291" s="10" t="s">
        <v>1148</v>
      </c>
      <c r="C291" s="10" t="s">
        <v>150</v>
      </c>
      <c r="D291" s="10" t="s">
        <v>1149</v>
      </c>
      <c r="E291" s="10" t="s">
        <v>32</v>
      </c>
      <c r="F291" s="11">
        <v>1</v>
      </c>
      <c r="G291" s="11" t="s">
        <v>43</v>
      </c>
      <c r="H291" s="10" t="s">
        <v>76</v>
      </c>
      <c r="I291" s="10" t="s">
        <v>1150</v>
      </c>
      <c r="J291" s="10" t="s">
        <v>59</v>
      </c>
      <c r="K291" s="10" t="s">
        <v>260</v>
      </c>
      <c r="L291" s="10" t="s">
        <v>1151</v>
      </c>
      <c r="M291" s="12" t="s">
        <v>24</v>
      </c>
    </row>
    <row r="292" s="3" customFormat="1" ht="40.5" spans="1:13">
      <c r="A292" s="8">
        <v>290</v>
      </c>
      <c r="B292" s="9" t="s">
        <v>1152</v>
      </c>
      <c r="C292" s="9" t="s">
        <v>1153</v>
      </c>
      <c r="D292" s="9" t="s">
        <v>1154</v>
      </c>
      <c r="E292" s="9" t="s">
        <v>469</v>
      </c>
      <c r="F292" s="8">
        <v>1</v>
      </c>
      <c r="G292" s="8" t="s">
        <v>18</v>
      </c>
      <c r="H292" s="9" t="s">
        <v>19</v>
      </c>
      <c r="I292" s="9" t="s">
        <v>360</v>
      </c>
      <c r="J292" s="9" t="s">
        <v>40</v>
      </c>
      <c r="K292" s="9" t="s">
        <v>101</v>
      </c>
      <c r="L292" s="9" t="s">
        <v>1155</v>
      </c>
      <c r="M292" s="12" t="s">
        <v>24</v>
      </c>
    </row>
    <row r="293" s="3" customFormat="1" ht="40.5" spans="1:13">
      <c r="A293" s="8">
        <v>291</v>
      </c>
      <c r="B293" s="9" t="s">
        <v>1156</v>
      </c>
      <c r="C293" s="9" t="s">
        <v>574</v>
      </c>
      <c r="D293" s="9" t="s">
        <v>1157</v>
      </c>
      <c r="E293" s="9" t="s">
        <v>57</v>
      </c>
      <c r="F293" s="8">
        <v>2</v>
      </c>
      <c r="G293" s="8" t="s">
        <v>18</v>
      </c>
      <c r="H293" s="9" t="s">
        <v>19</v>
      </c>
      <c r="I293" s="9" t="s">
        <v>1158</v>
      </c>
      <c r="J293" s="9" t="s">
        <v>59</v>
      </c>
      <c r="K293" s="9" t="s">
        <v>101</v>
      </c>
      <c r="L293" s="9" t="s">
        <v>1159</v>
      </c>
      <c r="M293" s="12" t="s">
        <v>24</v>
      </c>
    </row>
    <row r="294" s="3" customFormat="1" ht="40.5" spans="1:13">
      <c r="A294" s="8">
        <v>292</v>
      </c>
      <c r="B294" s="9" t="s">
        <v>1160</v>
      </c>
      <c r="C294" s="9" t="s">
        <v>348</v>
      </c>
      <c r="D294" s="9" t="s">
        <v>569</v>
      </c>
      <c r="E294" s="9" t="s">
        <v>350</v>
      </c>
      <c r="F294" s="8">
        <v>3</v>
      </c>
      <c r="G294" s="8" t="s">
        <v>18</v>
      </c>
      <c r="H294" s="9" t="s">
        <v>19</v>
      </c>
      <c r="I294" s="9" t="s">
        <v>1161</v>
      </c>
      <c r="J294" s="9" t="s">
        <v>59</v>
      </c>
      <c r="K294" s="9" t="s">
        <v>1162</v>
      </c>
      <c r="L294" s="9" t="s">
        <v>1163</v>
      </c>
      <c r="M294" s="12" t="s">
        <v>24</v>
      </c>
    </row>
    <row r="295" s="3" customFormat="1" ht="40.5" spans="1:13">
      <c r="A295" s="8">
        <v>293</v>
      </c>
      <c r="B295" s="9" t="s">
        <v>1160</v>
      </c>
      <c r="C295" s="9" t="s">
        <v>109</v>
      </c>
      <c r="D295" s="9" t="s">
        <v>519</v>
      </c>
      <c r="E295" s="9" t="s">
        <v>111</v>
      </c>
      <c r="F295" s="8">
        <v>2</v>
      </c>
      <c r="G295" s="8" t="s">
        <v>18</v>
      </c>
      <c r="H295" s="9" t="s">
        <v>19</v>
      </c>
      <c r="I295" s="9" t="s">
        <v>520</v>
      </c>
      <c r="J295" s="9" t="s">
        <v>40</v>
      </c>
      <c r="K295" s="9" t="s">
        <v>1162</v>
      </c>
      <c r="L295" s="9" t="s">
        <v>1163</v>
      </c>
      <c r="M295" s="12" t="s">
        <v>24</v>
      </c>
    </row>
    <row r="296" s="3" customFormat="1" ht="27" spans="1:13">
      <c r="A296" s="8">
        <v>294</v>
      </c>
      <c r="B296" s="10" t="s">
        <v>1164</v>
      </c>
      <c r="C296" s="10" t="s">
        <v>150</v>
      </c>
      <c r="D296" s="10" t="s">
        <v>1165</v>
      </c>
      <c r="E296" s="10" t="s">
        <v>32</v>
      </c>
      <c r="F296" s="11">
        <v>2</v>
      </c>
      <c r="G296" s="11" t="s">
        <v>43</v>
      </c>
      <c r="H296" s="10" t="s">
        <v>19</v>
      </c>
      <c r="I296" s="10" t="s">
        <v>1166</v>
      </c>
      <c r="J296" s="10" t="s">
        <v>40</v>
      </c>
      <c r="K296" s="10" t="s">
        <v>1167</v>
      </c>
      <c r="L296" s="10" t="s">
        <v>1168</v>
      </c>
      <c r="M296" s="12" t="s">
        <v>24</v>
      </c>
    </row>
    <row r="297" s="3" customFormat="1" ht="54" spans="1:13">
      <c r="A297" s="8">
        <v>295</v>
      </c>
      <c r="B297" s="10" t="s">
        <v>1169</v>
      </c>
      <c r="C297" s="10" t="s">
        <v>37</v>
      </c>
      <c r="D297" s="10" t="s">
        <v>1170</v>
      </c>
      <c r="E297" s="10" t="s">
        <v>42</v>
      </c>
      <c r="F297" s="11">
        <v>1</v>
      </c>
      <c r="G297" s="11" t="s">
        <v>39</v>
      </c>
      <c r="H297" s="10" t="s">
        <v>19</v>
      </c>
      <c r="I297" s="10" t="s">
        <v>1171</v>
      </c>
      <c r="J297" s="10" t="s">
        <v>40</v>
      </c>
      <c r="K297" s="10" t="s">
        <v>1172</v>
      </c>
      <c r="L297" s="10" t="s">
        <v>1173</v>
      </c>
      <c r="M297" s="12" t="s">
        <v>24</v>
      </c>
    </row>
    <row r="298" s="3" customFormat="1" ht="67.5" spans="1:13">
      <c r="A298" s="8">
        <v>296</v>
      </c>
      <c r="B298" s="9" t="s">
        <v>1174</v>
      </c>
      <c r="C298" s="9" t="s">
        <v>711</v>
      </c>
      <c r="D298" s="9" t="s">
        <v>1175</v>
      </c>
      <c r="E298" s="9" t="s">
        <v>1176</v>
      </c>
      <c r="F298" s="8">
        <v>2</v>
      </c>
      <c r="G298" s="8" t="s">
        <v>18</v>
      </c>
      <c r="H298" s="9" t="s">
        <v>76</v>
      </c>
      <c r="I298" s="9" t="s">
        <v>716</v>
      </c>
      <c r="J298" s="9" t="s">
        <v>59</v>
      </c>
      <c r="K298" s="9" t="s">
        <v>1177</v>
      </c>
      <c r="L298" s="9" t="s">
        <v>1178</v>
      </c>
      <c r="M298" s="12" t="s">
        <v>24</v>
      </c>
    </row>
    <row r="299" s="3" customFormat="1" ht="27" spans="1:13">
      <c r="A299" s="8">
        <v>297</v>
      </c>
      <c r="B299" s="10" t="s">
        <v>1179</v>
      </c>
      <c r="C299" s="10" t="s">
        <v>318</v>
      </c>
      <c r="D299" s="10" t="s">
        <v>1180</v>
      </c>
      <c r="E299" s="10" t="s">
        <v>137</v>
      </c>
      <c r="F299" s="11">
        <v>3</v>
      </c>
      <c r="G299" s="11" t="s">
        <v>43</v>
      </c>
      <c r="H299" s="10" t="s">
        <v>19</v>
      </c>
      <c r="I299" s="10" t="s">
        <v>1180</v>
      </c>
      <c r="J299" s="10" t="s">
        <v>40</v>
      </c>
      <c r="K299" s="10" t="s">
        <v>132</v>
      </c>
      <c r="L299" s="10" t="s">
        <v>1181</v>
      </c>
      <c r="M299" s="12" t="s">
        <v>24</v>
      </c>
    </row>
    <row r="300" s="3" customFormat="1" spans="1:13">
      <c r="A300" s="8">
        <v>298</v>
      </c>
      <c r="B300" s="10" t="s">
        <v>1182</v>
      </c>
      <c r="C300" s="10" t="s">
        <v>37</v>
      </c>
      <c r="D300" s="10" t="s">
        <v>1183</v>
      </c>
      <c r="E300" s="10" t="s">
        <v>801</v>
      </c>
      <c r="F300" s="11">
        <v>2</v>
      </c>
      <c r="G300" s="11" t="s">
        <v>43</v>
      </c>
      <c r="H300" s="10" t="s">
        <v>19</v>
      </c>
      <c r="I300" s="10" t="s">
        <v>1184</v>
      </c>
      <c r="J300" s="10" t="s">
        <v>40</v>
      </c>
      <c r="K300" s="10" t="s">
        <v>1185</v>
      </c>
      <c r="L300" s="10" t="s">
        <v>1186</v>
      </c>
      <c r="M300" s="12" t="s">
        <v>24</v>
      </c>
    </row>
    <row r="301" s="3" customFormat="1" spans="1:13">
      <c r="A301" s="8">
        <v>299</v>
      </c>
      <c r="B301" s="10" t="s">
        <v>1182</v>
      </c>
      <c r="C301" s="10" t="s">
        <v>37</v>
      </c>
      <c r="D301" s="10" t="s">
        <v>1187</v>
      </c>
      <c r="E301" s="10" t="s">
        <v>801</v>
      </c>
      <c r="F301" s="11">
        <v>2</v>
      </c>
      <c r="G301" s="11" t="s">
        <v>43</v>
      </c>
      <c r="H301" s="10" t="s">
        <v>19</v>
      </c>
      <c r="I301" s="10" t="s">
        <v>1188</v>
      </c>
      <c r="J301" s="10" t="s">
        <v>591</v>
      </c>
      <c r="K301" s="10" t="s">
        <v>1185</v>
      </c>
      <c r="L301" s="10" t="s">
        <v>1186</v>
      </c>
      <c r="M301" s="12" t="s">
        <v>24</v>
      </c>
    </row>
    <row r="302" s="3" customFormat="1" ht="27" spans="1:13">
      <c r="A302" s="8">
        <v>300</v>
      </c>
      <c r="B302" s="10" t="s">
        <v>1189</v>
      </c>
      <c r="C302" s="10" t="s">
        <v>66</v>
      </c>
      <c r="D302" s="10" t="s">
        <v>1190</v>
      </c>
      <c r="E302" s="10" t="s">
        <v>19</v>
      </c>
      <c r="F302" s="11">
        <v>5</v>
      </c>
      <c r="G302" s="11" t="s">
        <v>43</v>
      </c>
      <c r="H302" s="10" t="s">
        <v>19</v>
      </c>
      <c r="I302" s="10" t="s">
        <v>1191</v>
      </c>
      <c r="J302" s="10" t="s">
        <v>40</v>
      </c>
      <c r="K302" s="10" t="s">
        <v>1192</v>
      </c>
      <c r="L302" s="10" t="s">
        <v>1193</v>
      </c>
      <c r="M302" s="12" t="s">
        <v>24</v>
      </c>
    </row>
    <row r="303" s="3" customFormat="1" ht="108" spans="1:13">
      <c r="A303" s="8">
        <v>301</v>
      </c>
      <c r="B303" s="9" t="s">
        <v>1194</v>
      </c>
      <c r="C303" s="9" t="s">
        <v>66</v>
      </c>
      <c r="D303" s="9" t="s">
        <v>1195</v>
      </c>
      <c r="E303" s="9" t="s">
        <v>137</v>
      </c>
      <c r="F303" s="8">
        <v>2</v>
      </c>
      <c r="G303" s="8" t="s">
        <v>18</v>
      </c>
      <c r="H303" s="9" t="s">
        <v>19</v>
      </c>
      <c r="I303" s="9" t="s">
        <v>1196</v>
      </c>
      <c r="J303" s="9" t="s">
        <v>40</v>
      </c>
      <c r="K303" s="9" t="s">
        <v>1197</v>
      </c>
      <c r="L303" s="9" t="s">
        <v>1198</v>
      </c>
      <c r="M303" s="12" t="s">
        <v>24</v>
      </c>
    </row>
    <row r="304" s="3" customFormat="1" ht="54" spans="1:13">
      <c r="A304" s="8">
        <v>302</v>
      </c>
      <c r="B304" s="9" t="s">
        <v>1194</v>
      </c>
      <c r="C304" s="9" t="s">
        <v>1199</v>
      </c>
      <c r="D304" s="9" t="s">
        <v>1200</v>
      </c>
      <c r="E304" s="9" t="s">
        <v>176</v>
      </c>
      <c r="F304" s="8">
        <v>5</v>
      </c>
      <c r="G304" s="8" t="s">
        <v>18</v>
      </c>
      <c r="H304" s="9" t="s">
        <v>19</v>
      </c>
      <c r="I304" s="9" t="s">
        <v>1201</v>
      </c>
      <c r="J304" s="9" t="s">
        <v>40</v>
      </c>
      <c r="K304" s="9" t="s">
        <v>1197</v>
      </c>
      <c r="L304" s="9" t="s">
        <v>1198</v>
      </c>
      <c r="M304" s="12" t="s">
        <v>24</v>
      </c>
    </row>
    <row r="305" s="3" customFormat="1" ht="40.5" spans="1:13">
      <c r="A305" s="8">
        <v>303</v>
      </c>
      <c r="B305" s="9" t="s">
        <v>1202</v>
      </c>
      <c r="C305" s="9" t="s">
        <v>249</v>
      </c>
      <c r="D305" s="9" t="s">
        <v>1203</v>
      </c>
      <c r="E305" s="9" t="s">
        <v>251</v>
      </c>
      <c r="F305" s="8">
        <v>1</v>
      </c>
      <c r="G305" s="8" t="s">
        <v>18</v>
      </c>
      <c r="H305" s="9" t="s">
        <v>19</v>
      </c>
      <c r="I305" s="9" t="s">
        <v>254</v>
      </c>
      <c r="J305" s="9" t="s">
        <v>40</v>
      </c>
      <c r="K305" s="9" t="s">
        <v>1204</v>
      </c>
      <c r="L305" s="9" t="s">
        <v>1205</v>
      </c>
      <c r="M305" s="12" t="s">
        <v>24</v>
      </c>
    </row>
    <row r="306" s="3" customFormat="1" ht="54" spans="1:13">
      <c r="A306" s="8">
        <v>304</v>
      </c>
      <c r="B306" s="9" t="s">
        <v>1202</v>
      </c>
      <c r="C306" s="9" t="s">
        <v>66</v>
      </c>
      <c r="D306" s="9" t="s">
        <v>118</v>
      </c>
      <c r="E306" s="9" t="s">
        <v>119</v>
      </c>
      <c r="F306" s="8">
        <v>1</v>
      </c>
      <c r="G306" s="8" t="s">
        <v>18</v>
      </c>
      <c r="H306" s="9" t="s">
        <v>19</v>
      </c>
      <c r="I306" s="9" t="s">
        <v>120</v>
      </c>
      <c r="J306" s="9" t="s">
        <v>40</v>
      </c>
      <c r="K306" s="9" t="s">
        <v>1204</v>
      </c>
      <c r="L306" s="9" t="s">
        <v>1205</v>
      </c>
      <c r="M306" s="12" t="s">
        <v>24</v>
      </c>
    </row>
    <row r="307" s="3" customFormat="1" ht="81" spans="1:13">
      <c r="A307" s="8">
        <v>305</v>
      </c>
      <c r="B307" s="9" t="s">
        <v>1206</v>
      </c>
      <c r="C307" s="9" t="s">
        <v>135</v>
      </c>
      <c r="D307" s="9" t="s">
        <v>1207</v>
      </c>
      <c r="E307" s="9" t="s">
        <v>618</v>
      </c>
      <c r="F307" s="8">
        <v>2</v>
      </c>
      <c r="G307" s="8" t="s">
        <v>18</v>
      </c>
      <c r="H307" s="9" t="s">
        <v>19</v>
      </c>
      <c r="I307" s="9" t="s">
        <v>1208</v>
      </c>
      <c r="J307" s="9" t="s">
        <v>70</v>
      </c>
      <c r="K307" s="9" t="s">
        <v>1209</v>
      </c>
      <c r="L307" s="9" t="s">
        <v>1210</v>
      </c>
      <c r="M307" s="12" t="s">
        <v>24</v>
      </c>
    </row>
    <row r="308" s="3" customFormat="1" ht="40.5" spans="1:13">
      <c r="A308" s="8">
        <v>306</v>
      </c>
      <c r="B308" s="9" t="s">
        <v>1211</v>
      </c>
      <c r="C308" s="9" t="s">
        <v>403</v>
      </c>
      <c r="D308" s="9" t="s">
        <v>1212</v>
      </c>
      <c r="E308" s="9" t="s">
        <v>1213</v>
      </c>
      <c r="F308" s="8">
        <v>1</v>
      </c>
      <c r="G308" s="8" t="s">
        <v>18</v>
      </c>
      <c r="H308" s="9" t="s">
        <v>19</v>
      </c>
      <c r="I308" s="9" t="s">
        <v>434</v>
      </c>
      <c r="J308" s="9" t="s">
        <v>59</v>
      </c>
      <c r="K308" s="9" t="s">
        <v>1214</v>
      </c>
      <c r="L308" s="9" t="s">
        <v>1215</v>
      </c>
      <c r="M308" s="12" t="s">
        <v>24</v>
      </c>
    </row>
    <row r="309" s="3" customFormat="1" ht="27" spans="1:13">
      <c r="A309" s="8">
        <v>307</v>
      </c>
      <c r="B309" s="10" t="s">
        <v>1216</v>
      </c>
      <c r="C309" s="10" t="s">
        <v>141</v>
      </c>
      <c r="D309" s="10" t="s">
        <v>1014</v>
      </c>
      <c r="E309" s="10" t="s">
        <v>19</v>
      </c>
      <c r="F309" s="11">
        <v>2</v>
      </c>
      <c r="G309" s="11" t="s">
        <v>43</v>
      </c>
      <c r="H309" s="10" t="s">
        <v>19</v>
      </c>
      <c r="I309" s="10" t="s">
        <v>703</v>
      </c>
      <c r="J309" s="10" t="s">
        <v>40</v>
      </c>
      <c r="K309" s="10" t="s">
        <v>1015</v>
      </c>
      <c r="L309" s="10" t="s">
        <v>1217</v>
      </c>
      <c r="M309" s="12" t="s">
        <v>24</v>
      </c>
    </row>
    <row r="310" s="3" customFormat="1" ht="121.5" spans="1:13">
      <c r="A310" s="8">
        <v>308</v>
      </c>
      <c r="B310" s="10" t="s">
        <v>1218</v>
      </c>
      <c r="C310" s="10" t="s">
        <v>348</v>
      </c>
      <c r="D310" s="10" t="s">
        <v>1219</v>
      </c>
      <c r="E310" s="10" t="s">
        <v>19</v>
      </c>
      <c r="F310" s="11">
        <v>2</v>
      </c>
      <c r="G310" s="11" t="s">
        <v>43</v>
      </c>
      <c r="H310" s="10" t="s">
        <v>19</v>
      </c>
      <c r="I310" s="10" t="s">
        <v>1220</v>
      </c>
      <c r="J310" s="10" t="s">
        <v>40</v>
      </c>
      <c r="K310" s="10" t="s">
        <v>1221</v>
      </c>
      <c r="L310" s="10" t="s">
        <v>1222</v>
      </c>
      <c r="M310" s="12" t="s">
        <v>24</v>
      </c>
    </row>
    <row r="311" s="3" customFormat="1" ht="81" spans="1:13">
      <c r="A311" s="8">
        <v>309</v>
      </c>
      <c r="B311" s="9" t="s">
        <v>1223</v>
      </c>
      <c r="C311" s="9" t="s">
        <v>37</v>
      </c>
      <c r="D311" s="9" t="s">
        <v>1224</v>
      </c>
      <c r="E311" s="9" t="s">
        <v>81</v>
      </c>
      <c r="F311" s="8">
        <v>1</v>
      </c>
      <c r="G311" s="8" t="s">
        <v>18</v>
      </c>
      <c r="H311" s="9" t="s">
        <v>19</v>
      </c>
      <c r="I311" s="9" t="s">
        <v>1225</v>
      </c>
      <c r="J311" s="9" t="s">
        <v>40</v>
      </c>
      <c r="K311" s="9" t="s">
        <v>1226</v>
      </c>
      <c r="L311" s="9" t="s">
        <v>1227</v>
      </c>
      <c r="M311" s="12" t="s">
        <v>24</v>
      </c>
    </row>
    <row r="312" s="3" customFormat="1" ht="27" spans="1:13">
      <c r="A312" s="8">
        <v>310</v>
      </c>
      <c r="B312" s="9" t="s">
        <v>1228</v>
      </c>
      <c r="C312" s="9" t="s">
        <v>443</v>
      </c>
      <c r="D312" s="9" t="s">
        <v>1229</v>
      </c>
      <c r="E312" s="9" t="s">
        <v>480</v>
      </c>
      <c r="F312" s="8">
        <v>5</v>
      </c>
      <c r="G312" s="8" t="s">
        <v>18</v>
      </c>
      <c r="H312" s="9" t="s">
        <v>19</v>
      </c>
      <c r="I312" s="9" t="s">
        <v>1229</v>
      </c>
      <c r="J312" s="9" t="s">
        <v>40</v>
      </c>
      <c r="K312" s="9" t="s">
        <v>132</v>
      </c>
      <c r="L312" s="9" t="s">
        <v>1230</v>
      </c>
      <c r="M312" s="12" t="s">
        <v>24</v>
      </c>
    </row>
    <row r="313" s="3" customFormat="1" ht="81" spans="1:13">
      <c r="A313" s="8">
        <v>311</v>
      </c>
      <c r="B313" s="9" t="s">
        <v>1231</v>
      </c>
      <c r="C313" s="9" t="s">
        <v>448</v>
      </c>
      <c r="D313" s="9" t="s">
        <v>1232</v>
      </c>
      <c r="E313" s="9" t="s">
        <v>1233</v>
      </c>
      <c r="F313" s="8">
        <v>1</v>
      </c>
      <c r="G313" s="8" t="s">
        <v>18</v>
      </c>
      <c r="H313" s="9" t="s">
        <v>19</v>
      </c>
      <c r="I313" s="9" t="s">
        <v>434</v>
      </c>
      <c r="J313" s="9" t="s">
        <v>59</v>
      </c>
      <c r="K313" s="9" t="s">
        <v>1234</v>
      </c>
      <c r="L313" s="9" t="s">
        <v>1235</v>
      </c>
      <c r="M313" s="12" t="s">
        <v>24</v>
      </c>
    </row>
    <row r="314" s="3" customFormat="1" ht="40.5" spans="1:13">
      <c r="A314" s="8">
        <v>312</v>
      </c>
      <c r="B314" s="9" t="s">
        <v>1236</v>
      </c>
      <c r="C314" s="9" t="s">
        <v>348</v>
      </c>
      <c r="D314" s="9" t="s">
        <v>569</v>
      </c>
      <c r="E314" s="9" t="s">
        <v>350</v>
      </c>
      <c r="F314" s="8">
        <v>1</v>
      </c>
      <c r="G314" s="8" t="s">
        <v>18</v>
      </c>
      <c r="H314" s="9" t="s">
        <v>19</v>
      </c>
      <c r="I314" s="9" t="s">
        <v>755</v>
      </c>
      <c r="J314" s="9" t="s">
        <v>40</v>
      </c>
      <c r="K314" s="9" t="s">
        <v>1237</v>
      </c>
      <c r="L314" s="9" t="s">
        <v>1238</v>
      </c>
      <c r="M314" s="12" t="s">
        <v>24</v>
      </c>
    </row>
    <row r="315" s="3" customFormat="1" ht="40.5" spans="1:13">
      <c r="A315" s="8">
        <v>313</v>
      </c>
      <c r="B315" s="9" t="s">
        <v>1236</v>
      </c>
      <c r="C315" s="9" t="s">
        <v>109</v>
      </c>
      <c r="D315" s="9" t="s">
        <v>323</v>
      </c>
      <c r="E315" s="9" t="s">
        <v>137</v>
      </c>
      <c r="F315" s="8">
        <v>1</v>
      </c>
      <c r="G315" s="8" t="s">
        <v>18</v>
      </c>
      <c r="H315" s="9" t="s">
        <v>19</v>
      </c>
      <c r="I315" s="9" t="s">
        <v>797</v>
      </c>
      <c r="J315" s="9" t="s">
        <v>40</v>
      </c>
      <c r="K315" s="9" t="s">
        <v>1237</v>
      </c>
      <c r="L315" s="9" t="s">
        <v>1238</v>
      </c>
      <c r="M315" s="12" t="s">
        <v>24</v>
      </c>
    </row>
    <row r="316" s="3" customFormat="1" ht="27" spans="1:13">
      <c r="A316" s="8">
        <v>314</v>
      </c>
      <c r="B316" s="10" t="s">
        <v>1239</v>
      </c>
      <c r="C316" s="10" t="s">
        <v>37</v>
      </c>
      <c r="D316" s="10" t="s">
        <v>1240</v>
      </c>
      <c r="E316" s="10" t="s">
        <v>1241</v>
      </c>
      <c r="F316" s="11">
        <v>50</v>
      </c>
      <c r="G316" s="11" t="s">
        <v>43</v>
      </c>
      <c r="H316" s="10" t="s">
        <v>19</v>
      </c>
      <c r="I316" s="10" t="s">
        <v>19</v>
      </c>
      <c r="J316" s="10" t="s">
        <v>40</v>
      </c>
      <c r="K316" s="10" t="s">
        <v>1242</v>
      </c>
      <c r="L316" s="10" t="s">
        <v>1243</v>
      </c>
      <c r="M316" s="12" t="s">
        <v>24</v>
      </c>
    </row>
    <row r="317" s="3" customFormat="1" ht="40.5" spans="1:13">
      <c r="A317" s="8">
        <v>315</v>
      </c>
      <c r="B317" s="9" t="s">
        <v>1244</v>
      </c>
      <c r="C317" s="9" t="s">
        <v>485</v>
      </c>
      <c r="D317" s="9" t="s">
        <v>1245</v>
      </c>
      <c r="E317" s="9" t="s">
        <v>487</v>
      </c>
      <c r="F317" s="8">
        <v>2</v>
      </c>
      <c r="G317" s="8" t="s">
        <v>18</v>
      </c>
      <c r="H317" s="9" t="s">
        <v>19</v>
      </c>
      <c r="I317" s="9" t="s">
        <v>434</v>
      </c>
      <c r="J317" s="9" t="s">
        <v>34</v>
      </c>
      <c r="K317" s="9" t="s">
        <v>1246</v>
      </c>
      <c r="L317" s="9" t="s">
        <v>1247</v>
      </c>
      <c r="M317" s="12" t="s">
        <v>24</v>
      </c>
    </row>
    <row r="318" s="3" customFormat="1" ht="27" spans="1:13">
      <c r="A318" s="8">
        <v>316</v>
      </c>
      <c r="B318" s="9" t="s">
        <v>1248</v>
      </c>
      <c r="C318" s="9" t="s">
        <v>37</v>
      </c>
      <c r="D318" s="9" t="s">
        <v>1249</v>
      </c>
      <c r="E318" s="9" t="s">
        <v>19</v>
      </c>
      <c r="F318" s="8">
        <v>6</v>
      </c>
      <c r="G318" s="8" t="s">
        <v>18</v>
      </c>
      <c r="H318" s="9" t="s">
        <v>19</v>
      </c>
      <c r="I318" s="9" t="s">
        <v>1250</v>
      </c>
      <c r="J318" s="9" t="s">
        <v>59</v>
      </c>
      <c r="K318" s="9" t="s">
        <v>1251</v>
      </c>
      <c r="L318" s="9" t="s">
        <v>1252</v>
      </c>
      <c r="M318" s="12" t="s">
        <v>24</v>
      </c>
    </row>
    <row r="319" s="3" customFormat="1" ht="40.5" spans="1:13">
      <c r="A319" s="8">
        <v>317</v>
      </c>
      <c r="B319" s="10" t="s">
        <v>1253</v>
      </c>
      <c r="C319" s="10" t="s">
        <v>37</v>
      </c>
      <c r="D319" s="10" t="s">
        <v>1254</v>
      </c>
      <c r="E319" s="10" t="s">
        <v>32</v>
      </c>
      <c r="F319" s="11">
        <v>5</v>
      </c>
      <c r="G319" s="11" t="s">
        <v>43</v>
      </c>
      <c r="H319" s="10" t="s">
        <v>19</v>
      </c>
      <c r="I319" s="10" t="s">
        <v>1255</v>
      </c>
      <c r="J319" s="10" t="s">
        <v>40</v>
      </c>
      <c r="K319" s="10" t="s">
        <v>132</v>
      </c>
      <c r="L319" s="10" t="s">
        <v>1256</v>
      </c>
      <c r="M319" s="12" t="s">
        <v>24</v>
      </c>
    </row>
    <row r="320" s="3" customFormat="1" ht="40.5" spans="1:13">
      <c r="A320" s="8">
        <v>318</v>
      </c>
      <c r="B320" s="9" t="s">
        <v>1257</v>
      </c>
      <c r="C320" s="9" t="s">
        <v>607</v>
      </c>
      <c r="D320" s="9" t="s">
        <v>1258</v>
      </c>
      <c r="E320" s="9" t="s">
        <v>17</v>
      </c>
      <c r="F320" s="8">
        <v>1</v>
      </c>
      <c r="G320" s="8" t="s">
        <v>18</v>
      </c>
      <c r="H320" s="9" t="s">
        <v>19</v>
      </c>
      <c r="I320" s="9" t="s">
        <v>1259</v>
      </c>
      <c r="J320" s="9" t="s">
        <v>40</v>
      </c>
      <c r="K320" s="9" t="s">
        <v>101</v>
      </c>
      <c r="L320" s="9" t="s">
        <v>1260</v>
      </c>
      <c r="M320" s="12" t="s">
        <v>24</v>
      </c>
    </row>
    <row r="321" s="3" customFormat="1" ht="54" spans="1:13">
      <c r="A321" s="8">
        <v>319</v>
      </c>
      <c r="B321" s="9" t="s">
        <v>1261</v>
      </c>
      <c r="C321" s="9" t="s">
        <v>66</v>
      </c>
      <c r="D321" s="9" t="s">
        <v>1262</v>
      </c>
      <c r="E321" s="9" t="s">
        <v>119</v>
      </c>
      <c r="F321" s="8">
        <v>1</v>
      </c>
      <c r="G321" s="8" t="s">
        <v>18</v>
      </c>
      <c r="H321" s="9" t="s">
        <v>19</v>
      </c>
      <c r="I321" s="9" t="s">
        <v>1263</v>
      </c>
      <c r="J321" s="9" t="s">
        <v>40</v>
      </c>
      <c r="K321" s="9" t="s">
        <v>1264</v>
      </c>
      <c r="L321" s="9" t="s">
        <v>1265</v>
      </c>
      <c r="M321" s="12" t="s">
        <v>24</v>
      </c>
    </row>
    <row r="322" s="3" customFormat="1" ht="54" spans="1:13">
      <c r="A322" s="8">
        <v>320</v>
      </c>
      <c r="B322" s="9" t="s">
        <v>1266</v>
      </c>
      <c r="C322" s="9" t="s">
        <v>66</v>
      </c>
      <c r="D322" s="9" t="s">
        <v>1267</v>
      </c>
      <c r="E322" s="9" t="s">
        <v>119</v>
      </c>
      <c r="F322" s="8">
        <v>5</v>
      </c>
      <c r="G322" s="8" t="s">
        <v>18</v>
      </c>
      <c r="H322" s="9" t="s">
        <v>19</v>
      </c>
      <c r="I322" s="9" t="s">
        <v>1267</v>
      </c>
      <c r="J322" s="9" t="s">
        <v>40</v>
      </c>
      <c r="K322" s="9" t="s">
        <v>132</v>
      </c>
      <c r="L322" s="9" t="s">
        <v>1268</v>
      </c>
      <c r="M322" s="12" t="s">
        <v>24</v>
      </c>
    </row>
    <row r="323" s="3" customFormat="1" ht="27" spans="1:13">
      <c r="A323" s="8">
        <v>321</v>
      </c>
      <c r="B323" s="10" t="s">
        <v>1269</v>
      </c>
      <c r="C323" s="10" t="s">
        <v>448</v>
      </c>
      <c r="D323" s="10" t="s">
        <v>1270</v>
      </c>
      <c r="E323" s="10" t="s">
        <v>32</v>
      </c>
      <c r="F323" s="11">
        <v>2</v>
      </c>
      <c r="G323" s="11" t="s">
        <v>43</v>
      </c>
      <c r="H323" s="10" t="s">
        <v>19</v>
      </c>
      <c r="I323" s="10" t="s">
        <v>1271</v>
      </c>
      <c r="J323" s="10" t="s">
        <v>40</v>
      </c>
      <c r="K323" s="10" t="s">
        <v>1272</v>
      </c>
      <c r="L323" s="10" t="s">
        <v>1273</v>
      </c>
      <c r="M323" s="12" t="s">
        <v>24</v>
      </c>
    </row>
    <row r="324" s="3" customFormat="1" ht="81" spans="1:13">
      <c r="A324" s="8">
        <v>322</v>
      </c>
      <c r="B324" s="9" t="s">
        <v>1274</v>
      </c>
      <c r="C324" s="9" t="s">
        <v>842</v>
      </c>
      <c r="D324" s="9" t="s">
        <v>1275</v>
      </c>
      <c r="E324" s="9" t="s">
        <v>119</v>
      </c>
      <c r="F324" s="8">
        <v>2</v>
      </c>
      <c r="G324" s="8" t="s">
        <v>18</v>
      </c>
      <c r="H324" s="9" t="s">
        <v>19</v>
      </c>
      <c r="I324" s="9" t="s">
        <v>1276</v>
      </c>
      <c r="J324" s="9" t="s">
        <v>70</v>
      </c>
      <c r="K324" s="9" t="s">
        <v>1209</v>
      </c>
      <c r="L324" s="9" t="s">
        <v>1210</v>
      </c>
      <c r="M324" s="12" t="s">
        <v>24</v>
      </c>
    </row>
    <row r="325" s="3" customFormat="1" ht="27" spans="1:13">
      <c r="A325" s="8">
        <v>323</v>
      </c>
      <c r="B325" s="10" t="s">
        <v>1277</v>
      </c>
      <c r="C325" s="10" t="s">
        <v>66</v>
      </c>
      <c r="D325" s="10" t="s">
        <v>1278</v>
      </c>
      <c r="E325" s="10" t="s">
        <v>19</v>
      </c>
      <c r="F325" s="11">
        <v>1</v>
      </c>
      <c r="G325" s="11" t="s">
        <v>43</v>
      </c>
      <c r="H325" s="10" t="s">
        <v>19</v>
      </c>
      <c r="I325" s="10" t="s">
        <v>703</v>
      </c>
      <c r="J325" s="10" t="s">
        <v>40</v>
      </c>
      <c r="K325" s="10" t="s">
        <v>1279</v>
      </c>
      <c r="L325" s="10" t="s">
        <v>1280</v>
      </c>
      <c r="M325" s="12" t="s">
        <v>24</v>
      </c>
    </row>
    <row r="326" s="3" customFormat="1" ht="40.5" spans="1:13">
      <c r="A326" s="8">
        <v>324</v>
      </c>
      <c r="B326" s="9" t="s">
        <v>1281</v>
      </c>
      <c r="C326" s="9" t="s">
        <v>358</v>
      </c>
      <c r="D326" s="9" t="s">
        <v>358</v>
      </c>
      <c r="E326" s="9" t="s">
        <v>469</v>
      </c>
      <c r="F326" s="8">
        <v>1</v>
      </c>
      <c r="G326" s="8" t="s">
        <v>18</v>
      </c>
      <c r="H326" s="9" t="s">
        <v>19</v>
      </c>
      <c r="I326" s="9" t="s">
        <v>1282</v>
      </c>
      <c r="J326" s="9" t="s">
        <v>59</v>
      </c>
      <c r="K326" s="9" t="s">
        <v>101</v>
      </c>
      <c r="L326" s="9" t="s">
        <v>1283</v>
      </c>
      <c r="M326" s="12" t="s">
        <v>24</v>
      </c>
    </row>
    <row r="327" s="3" customFormat="1" ht="108" spans="1:13">
      <c r="A327" s="8">
        <v>325</v>
      </c>
      <c r="B327" s="10" t="s">
        <v>1284</v>
      </c>
      <c r="C327" s="10" t="s">
        <v>109</v>
      </c>
      <c r="D327" s="10" t="s">
        <v>1285</v>
      </c>
      <c r="E327" s="10" t="s">
        <v>119</v>
      </c>
      <c r="F327" s="11">
        <v>2</v>
      </c>
      <c r="G327" s="11" t="s">
        <v>43</v>
      </c>
      <c r="H327" s="10" t="s">
        <v>19</v>
      </c>
      <c r="I327" s="10" t="s">
        <v>1286</v>
      </c>
      <c r="J327" s="10" t="s">
        <v>40</v>
      </c>
      <c r="K327" s="10" t="s">
        <v>1287</v>
      </c>
      <c r="L327" s="10" t="s">
        <v>1288</v>
      </c>
      <c r="M327" s="12" t="s">
        <v>24</v>
      </c>
    </row>
    <row r="328" s="3" customFormat="1" ht="54" spans="1:13">
      <c r="A328" s="8">
        <v>326</v>
      </c>
      <c r="B328" s="10" t="s">
        <v>1284</v>
      </c>
      <c r="C328" s="10" t="s">
        <v>66</v>
      </c>
      <c r="D328" s="10" t="s">
        <v>1289</v>
      </c>
      <c r="E328" s="10" t="s">
        <v>119</v>
      </c>
      <c r="F328" s="11">
        <v>2</v>
      </c>
      <c r="G328" s="11" t="s">
        <v>43</v>
      </c>
      <c r="H328" s="10" t="s">
        <v>19</v>
      </c>
      <c r="I328" s="10" t="s">
        <v>120</v>
      </c>
      <c r="J328" s="10" t="s">
        <v>40</v>
      </c>
      <c r="K328" s="10" t="s">
        <v>1287</v>
      </c>
      <c r="L328" s="10" t="s">
        <v>1288</v>
      </c>
      <c r="M328" s="12" t="s">
        <v>24</v>
      </c>
    </row>
    <row r="329" s="3" customFormat="1" ht="108" spans="1:13">
      <c r="A329" s="8">
        <v>327</v>
      </c>
      <c r="B329" s="9" t="s">
        <v>1290</v>
      </c>
      <c r="C329" s="9" t="s">
        <v>51</v>
      </c>
      <c r="D329" s="9" t="s">
        <v>1291</v>
      </c>
      <c r="E329" s="9" t="s">
        <v>137</v>
      </c>
      <c r="F329" s="8">
        <v>1</v>
      </c>
      <c r="G329" s="8" t="s">
        <v>18</v>
      </c>
      <c r="H329" s="9" t="s">
        <v>19</v>
      </c>
      <c r="I329" s="9" t="s">
        <v>1292</v>
      </c>
      <c r="J329" s="9" t="s">
        <v>40</v>
      </c>
      <c r="K329" s="9" t="s">
        <v>1293</v>
      </c>
      <c r="L329" s="9" t="s">
        <v>1294</v>
      </c>
      <c r="M329" s="12" t="s">
        <v>24</v>
      </c>
    </row>
    <row r="330" s="3" customFormat="1" ht="67.5" spans="1:13">
      <c r="A330" s="8">
        <v>328</v>
      </c>
      <c r="B330" s="9" t="s">
        <v>1295</v>
      </c>
      <c r="C330" s="9" t="s">
        <v>485</v>
      </c>
      <c r="D330" s="9" t="s">
        <v>1296</v>
      </c>
      <c r="E330" s="9" t="s">
        <v>1297</v>
      </c>
      <c r="F330" s="8">
        <v>2</v>
      </c>
      <c r="G330" s="8" t="s">
        <v>18</v>
      </c>
      <c r="H330" s="9" t="s">
        <v>19</v>
      </c>
      <c r="I330" s="9" t="s">
        <v>1298</v>
      </c>
      <c r="J330" s="9" t="s">
        <v>40</v>
      </c>
      <c r="K330" s="9" t="s">
        <v>1299</v>
      </c>
      <c r="L330" s="9" t="s">
        <v>1300</v>
      </c>
      <c r="M330" s="12" t="s">
        <v>24</v>
      </c>
    </row>
    <row r="331" s="3" customFormat="1" ht="40.5" spans="1:13">
      <c r="A331" s="8">
        <v>329</v>
      </c>
      <c r="B331" s="10" t="s">
        <v>1301</v>
      </c>
      <c r="C331" s="10" t="s">
        <v>1302</v>
      </c>
      <c r="D331" s="10" t="s">
        <v>1303</v>
      </c>
      <c r="E331" s="10" t="s">
        <v>19</v>
      </c>
      <c r="F331" s="11">
        <v>3</v>
      </c>
      <c r="G331" s="11" t="s">
        <v>39</v>
      </c>
      <c r="H331" s="10" t="s">
        <v>19</v>
      </c>
      <c r="I331" s="10" t="s">
        <v>1304</v>
      </c>
      <c r="J331" s="10" t="s">
        <v>591</v>
      </c>
      <c r="K331" s="10" t="s">
        <v>1305</v>
      </c>
      <c r="L331" s="10" t="s">
        <v>1306</v>
      </c>
      <c r="M331" s="12" t="s">
        <v>24</v>
      </c>
    </row>
    <row r="332" s="3" customFormat="1" ht="67.5" spans="1:13">
      <c r="A332" s="8">
        <v>330</v>
      </c>
      <c r="B332" s="9" t="s">
        <v>1307</v>
      </c>
      <c r="C332" s="9" t="s">
        <v>30</v>
      </c>
      <c r="D332" s="9" t="s">
        <v>1308</v>
      </c>
      <c r="E332" s="9" t="s">
        <v>119</v>
      </c>
      <c r="F332" s="8">
        <v>1</v>
      </c>
      <c r="G332" s="8" t="s">
        <v>18</v>
      </c>
      <c r="H332" s="9" t="s">
        <v>76</v>
      </c>
      <c r="I332" s="9" t="s">
        <v>1309</v>
      </c>
      <c r="J332" s="9" t="s">
        <v>59</v>
      </c>
      <c r="K332" s="9" t="s">
        <v>1310</v>
      </c>
      <c r="L332" s="9" t="s">
        <v>1311</v>
      </c>
      <c r="M332" s="12" t="s">
        <v>24</v>
      </c>
    </row>
    <row r="333" s="3" customFormat="1" ht="27" spans="1:13">
      <c r="A333" s="8">
        <v>331</v>
      </c>
      <c r="B333" s="9" t="s">
        <v>1312</v>
      </c>
      <c r="C333" s="9" t="s">
        <v>55</v>
      </c>
      <c r="D333" s="9" t="s">
        <v>1313</v>
      </c>
      <c r="E333" s="9" t="s">
        <v>57</v>
      </c>
      <c r="F333" s="8">
        <v>2</v>
      </c>
      <c r="G333" s="8" t="s">
        <v>18</v>
      </c>
      <c r="H333" s="9" t="s">
        <v>19</v>
      </c>
      <c r="I333" s="9" t="s">
        <v>1314</v>
      </c>
      <c r="J333" s="9" t="s">
        <v>59</v>
      </c>
      <c r="K333" s="9" t="s">
        <v>101</v>
      </c>
      <c r="L333" s="9" t="s">
        <v>1315</v>
      </c>
      <c r="M333" s="12" t="s">
        <v>24</v>
      </c>
    </row>
    <row r="334" s="3" customFormat="1" ht="54" spans="1:13">
      <c r="A334" s="8">
        <v>332</v>
      </c>
      <c r="B334" s="9" t="s">
        <v>1316</v>
      </c>
      <c r="C334" s="9" t="s">
        <v>30</v>
      </c>
      <c r="D334" s="9" t="s">
        <v>1317</v>
      </c>
      <c r="E334" s="9" t="s">
        <v>119</v>
      </c>
      <c r="F334" s="8">
        <v>2</v>
      </c>
      <c r="G334" s="8" t="s">
        <v>18</v>
      </c>
      <c r="H334" s="9" t="s">
        <v>19</v>
      </c>
      <c r="I334" s="9" t="s">
        <v>1318</v>
      </c>
      <c r="J334" s="9" t="s">
        <v>40</v>
      </c>
      <c r="K334" s="9" t="s">
        <v>132</v>
      </c>
      <c r="L334" s="9" t="s">
        <v>1319</v>
      </c>
      <c r="M334" s="12" t="s">
        <v>24</v>
      </c>
    </row>
    <row r="335" s="3" customFormat="1" ht="54" spans="1:13">
      <c r="A335" s="8">
        <v>333</v>
      </c>
      <c r="B335" s="10" t="s">
        <v>1320</v>
      </c>
      <c r="C335" s="10" t="s">
        <v>66</v>
      </c>
      <c r="D335" s="10" t="s">
        <v>1321</v>
      </c>
      <c r="E335" s="10" t="s">
        <v>119</v>
      </c>
      <c r="F335" s="11">
        <v>1</v>
      </c>
      <c r="G335" s="11" t="s">
        <v>43</v>
      </c>
      <c r="H335" s="10" t="s">
        <v>19</v>
      </c>
      <c r="I335" s="10" t="s">
        <v>1322</v>
      </c>
      <c r="J335" s="10" t="s">
        <v>40</v>
      </c>
      <c r="K335" s="10" t="s">
        <v>1323</v>
      </c>
      <c r="L335" s="10" t="s">
        <v>1324</v>
      </c>
      <c r="M335" s="12" t="s">
        <v>24</v>
      </c>
    </row>
    <row r="336" s="3" customFormat="1" ht="27" spans="1:13">
      <c r="A336" s="8">
        <v>334</v>
      </c>
      <c r="B336" s="9" t="s">
        <v>1325</v>
      </c>
      <c r="C336" s="9" t="s">
        <v>574</v>
      </c>
      <c r="D336" s="9" t="s">
        <v>574</v>
      </c>
      <c r="E336" s="9" t="s">
        <v>359</v>
      </c>
      <c r="F336" s="8">
        <v>1</v>
      </c>
      <c r="G336" s="8" t="s">
        <v>18</v>
      </c>
      <c r="H336" s="9" t="s">
        <v>19</v>
      </c>
      <c r="I336" s="9" t="s">
        <v>19</v>
      </c>
      <c r="J336" s="9" t="s">
        <v>40</v>
      </c>
      <c r="K336" s="9" t="s">
        <v>101</v>
      </c>
      <c r="L336" s="9" t="s">
        <v>1326</v>
      </c>
      <c r="M336" s="12" t="s">
        <v>24</v>
      </c>
    </row>
    <row r="337" s="3" customFormat="1" ht="121.5" spans="1:13">
      <c r="A337" s="8">
        <v>335</v>
      </c>
      <c r="B337" s="9" t="s">
        <v>1327</v>
      </c>
      <c r="C337" s="9" t="s">
        <v>109</v>
      </c>
      <c r="D337" s="9" t="s">
        <v>1328</v>
      </c>
      <c r="E337" s="9" t="s">
        <v>119</v>
      </c>
      <c r="F337" s="8">
        <v>1</v>
      </c>
      <c r="G337" s="8" t="s">
        <v>18</v>
      </c>
      <c r="H337" s="9" t="s">
        <v>19</v>
      </c>
      <c r="I337" s="9" t="s">
        <v>1329</v>
      </c>
      <c r="J337" s="9" t="s">
        <v>40</v>
      </c>
      <c r="K337" s="9" t="s">
        <v>1330</v>
      </c>
      <c r="L337" s="9" t="s">
        <v>1331</v>
      </c>
      <c r="M337" s="12" t="s">
        <v>24</v>
      </c>
    </row>
    <row r="338" s="3" customFormat="1" ht="54" spans="1:13">
      <c r="A338" s="8">
        <v>336</v>
      </c>
      <c r="B338" s="9" t="s">
        <v>1332</v>
      </c>
      <c r="C338" s="9" t="s">
        <v>348</v>
      </c>
      <c r="D338" s="9" t="s">
        <v>755</v>
      </c>
      <c r="E338" s="9" t="s">
        <v>350</v>
      </c>
      <c r="F338" s="8">
        <v>1</v>
      </c>
      <c r="G338" s="8" t="s">
        <v>18</v>
      </c>
      <c r="H338" s="9" t="s">
        <v>19</v>
      </c>
      <c r="I338" s="9" t="s">
        <v>756</v>
      </c>
      <c r="J338" s="9" t="s">
        <v>40</v>
      </c>
      <c r="K338" s="9" t="s">
        <v>1333</v>
      </c>
      <c r="L338" s="9" t="s">
        <v>1334</v>
      </c>
      <c r="M338" s="12" t="s">
        <v>24</v>
      </c>
    </row>
    <row r="339" s="3" customFormat="1" ht="54" spans="1:13">
      <c r="A339" s="8">
        <v>337</v>
      </c>
      <c r="B339" s="9" t="s">
        <v>1332</v>
      </c>
      <c r="C339" s="9" t="s">
        <v>109</v>
      </c>
      <c r="D339" s="9" t="s">
        <v>110</v>
      </c>
      <c r="E339" s="9" t="s">
        <v>137</v>
      </c>
      <c r="F339" s="8">
        <v>1</v>
      </c>
      <c r="G339" s="8" t="s">
        <v>18</v>
      </c>
      <c r="H339" s="9" t="s">
        <v>19</v>
      </c>
      <c r="I339" s="9" t="s">
        <v>756</v>
      </c>
      <c r="J339" s="9" t="s">
        <v>40</v>
      </c>
      <c r="K339" s="9" t="s">
        <v>1333</v>
      </c>
      <c r="L339" s="9" t="s">
        <v>1334</v>
      </c>
      <c r="M339" s="12" t="s">
        <v>24</v>
      </c>
    </row>
    <row r="340" s="3" customFormat="1" ht="27" spans="1:13">
      <c r="A340" s="8">
        <v>338</v>
      </c>
      <c r="B340" s="9" t="s">
        <v>1335</v>
      </c>
      <c r="C340" s="9" t="s">
        <v>51</v>
      </c>
      <c r="D340" s="9" t="s">
        <v>1336</v>
      </c>
      <c r="E340" s="9" t="s">
        <v>924</v>
      </c>
      <c r="F340" s="8">
        <v>2</v>
      </c>
      <c r="G340" s="8" t="s">
        <v>18</v>
      </c>
      <c r="H340" s="9" t="s">
        <v>19</v>
      </c>
      <c r="I340" s="9" t="s">
        <v>1337</v>
      </c>
      <c r="J340" s="9" t="s">
        <v>40</v>
      </c>
      <c r="K340" s="9" t="s">
        <v>1338</v>
      </c>
      <c r="L340" s="9" t="s">
        <v>1339</v>
      </c>
      <c r="M340" s="12" t="s">
        <v>24</v>
      </c>
    </row>
    <row r="341" s="3" customFormat="1" ht="54" spans="1:13">
      <c r="A341" s="8">
        <v>339</v>
      </c>
      <c r="B341" s="10" t="s">
        <v>1340</v>
      </c>
      <c r="C341" s="10" t="s">
        <v>167</v>
      </c>
      <c r="D341" s="10" t="s">
        <v>1341</v>
      </c>
      <c r="E341" s="10" t="s">
        <v>81</v>
      </c>
      <c r="F341" s="11">
        <v>2</v>
      </c>
      <c r="G341" s="11" t="s">
        <v>43</v>
      </c>
      <c r="H341" s="10" t="s">
        <v>19</v>
      </c>
      <c r="I341" s="10" t="s">
        <v>1342</v>
      </c>
      <c r="J341" s="10" t="s">
        <v>59</v>
      </c>
      <c r="K341" s="10" t="s">
        <v>1343</v>
      </c>
      <c r="L341" s="10" t="s">
        <v>1344</v>
      </c>
      <c r="M341" s="12" t="s">
        <v>24</v>
      </c>
    </row>
    <row r="342" s="3" customFormat="1" ht="27" spans="1:13">
      <c r="A342" s="8">
        <v>340</v>
      </c>
      <c r="B342" s="9" t="s">
        <v>1345</v>
      </c>
      <c r="C342" s="9" t="s">
        <v>51</v>
      </c>
      <c r="D342" s="9" t="s">
        <v>1346</v>
      </c>
      <c r="E342" s="9" t="s">
        <v>68</v>
      </c>
      <c r="F342" s="8">
        <v>2</v>
      </c>
      <c r="G342" s="8" t="s">
        <v>18</v>
      </c>
      <c r="H342" s="9" t="s">
        <v>19</v>
      </c>
      <c r="I342" s="9" t="s">
        <v>1347</v>
      </c>
      <c r="J342" s="9" t="s">
        <v>40</v>
      </c>
      <c r="K342" s="9" t="s">
        <v>1348</v>
      </c>
      <c r="L342" s="9" t="s">
        <v>1349</v>
      </c>
      <c r="M342" s="12" t="s">
        <v>24</v>
      </c>
    </row>
    <row r="343" s="3" customFormat="1" ht="40.5" spans="1:13">
      <c r="A343" s="8">
        <v>341</v>
      </c>
      <c r="B343" s="9" t="s">
        <v>1350</v>
      </c>
      <c r="C343" s="9" t="s">
        <v>348</v>
      </c>
      <c r="D343" s="9" t="s">
        <v>569</v>
      </c>
      <c r="E343" s="9" t="s">
        <v>350</v>
      </c>
      <c r="F343" s="8">
        <v>1</v>
      </c>
      <c r="G343" s="8" t="s">
        <v>18</v>
      </c>
      <c r="H343" s="9" t="s">
        <v>19</v>
      </c>
      <c r="I343" s="9" t="s">
        <v>755</v>
      </c>
      <c r="J343" s="9" t="s">
        <v>40</v>
      </c>
      <c r="K343" s="9" t="s">
        <v>1351</v>
      </c>
      <c r="L343" s="9" t="s">
        <v>1352</v>
      </c>
      <c r="M343" s="12" t="s">
        <v>24</v>
      </c>
    </row>
    <row r="344" s="3" customFormat="1" ht="40.5" spans="1:13">
      <c r="A344" s="8">
        <v>342</v>
      </c>
      <c r="B344" s="9" t="s">
        <v>1350</v>
      </c>
      <c r="C344" s="9" t="s">
        <v>1353</v>
      </c>
      <c r="D344" s="9" t="s">
        <v>323</v>
      </c>
      <c r="E344" s="9" t="s">
        <v>137</v>
      </c>
      <c r="F344" s="8">
        <v>1</v>
      </c>
      <c r="G344" s="8" t="s">
        <v>18</v>
      </c>
      <c r="H344" s="9" t="s">
        <v>19</v>
      </c>
      <c r="I344" s="9" t="s">
        <v>797</v>
      </c>
      <c r="J344" s="9" t="s">
        <v>40</v>
      </c>
      <c r="K344" s="9" t="s">
        <v>1351</v>
      </c>
      <c r="L344" s="9" t="s">
        <v>1352</v>
      </c>
      <c r="M344" s="12" t="s">
        <v>24</v>
      </c>
    </row>
    <row r="345" s="3" customFormat="1" ht="40.5" spans="1:13">
      <c r="A345" s="8">
        <v>343</v>
      </c>
      <c r="B345" s="9" t="s">
        <v>1354</v>
      </c>
      <c r="C345" s="9" t="s">
        <v>1355</v>
      </c>
      <c r="D345" s="9" t="s">
        <v>1355</v>
      </c>
      <c r="E345" s="9" t="s">
        <v>1356</v>
      </c>
      <c r="F345" s="8">
        <v>1</v>
      </c>
      <c r="G345" s="8" t="s">
        <v>18</v>
      </c>
      <c r="H345" s="9" t="s">
        <v>19</v>
      </c>
      <c r="I345" s="9" t="s">
        <v>1357</v>
      </c>
      <c r="J345" s="9" t="s">
        <v>40</v>
      </c>
      <c r="K345" s="9" t="s">
        <v>101</v>
      </c>
      <c r="L345" s="9" t="s">
        <v>1358</v>
      </c>
      <c r="M345" s="12" t="s">
        <v>24</v>
      </c>
    </row>
    <row r="346" s="3" customFormat="1" ht="27" spans="1:13">
      <c r="A346" s="8">
        <v>344</v>
      </c>
      <c r="B346" s="9" t="s">
        <v>1359</v>
      </c>
      <c r="C346" s="9" t="s">
        <v>467</v>
      </c>
      <c r="D346" s="9" t="s">
        <v>467</v>
      </c>
      <c r="E346" s="9" t="s">
        <v>469</v>
      </c>
      <c r="F346" s="8">
        <v>1</v>
      </c>
      <c r="G346" s="8" t="s">
        <v>18</v>
      </c>
      <c r="H346" s="9" t="s">
        <v>19</v>
      </c>
      <c r="I346" s="9" t="s">
        <v>1360</v>
      </c>
      <c r="J346" s="9" t="s">
        <v>59</v>
      </c>
      <c r="K346" s="9" t="s">
        <v>101</v>
      </c>
      <c r="L346" s="9" t="s">
        <v>1361</v>
      </c>
      <c r="M346" s="12" t="s">
        <v>24</v>
      </c>
    </row>
    <row r="347" s="3" customFormat="1" ht="121.5" spans="1:13">
      <c r="A347" s="8">
        <v>345</v>
      </c>
      <c r="B347" s="9" t="s">
        <v>1362</v>
      </c>
      <c r="C347" s="9" t="s">
        <v>37</v>
      </c>
      <c r="D347" s="9" t="s">
        <v>1363</v>
      </c>
      <c r="E347" s="9" t="s">
        <v>119</v>
      </c>
      <c r="F347" s="8">
        <v>3</v>
      </c>
      <c r="G347" s="8" t="s">
        <v>18</v>
      </c>
      <c r="H347" s="9" t="s">
        <v>19</v>
      </c>
      <c r="I347" s="9" t="s">
        <v>1364</v>
      </c>
      <c r="J347" s="9" t="s">
        <v>59</v>
      </c>
      <c r="K347" s="9" t="s">
        <v>1365</v>
      </c>
      <c r="L347" s="9" t="s">
        <v>1366</v>
      </c>
      <c r="M347" s="12" t="s">
        <v>24</v>
      </c>
    </row>
    <row r="348" s="3" customFormat="1" ht="40.5" spans="1:13">
      <c r="A348" s="8">
        <v>346</v>
      </c>
      <c r="B348" s="9" t="s">
        <v>1367</v>
      </c>
      <c r="C348" s="9" t="s">
        <v>574</v>
      </c>
      <c r="D348" s="9" t="s">
        <v>1368</v>
      </c>
      <c r="E348" s="9" t="s">
        <v>469</v>
      </c>
      <c r="F348" s="8">
        <v>1</v>
      </c>
      <c r="G348" s="8" t="s">
        <v>18</v>
      </c>
      <c r="H348" s="9" t="s">
        <v>19</v>
      </c>
      <c r="I348" s="9" t="s">
        <v>360</v>
      </c>
      <c r="J348" s="9" t="s">
        <v>40</v>
      </c>
      <c r="K348" s="9" t="s">
        <v>101</v>
      </c>
      <c r="L348" s="9" t="s">
        <v>1369</v>
      </c>
      <c r="M348" s="12" t="s">
        <v>24</v>
      </c>
    </row>
    <row r="349" s="3" customFormat="1" ht="40.5" spans="1:13">
      <c r="A349" s="8">
        <v>347</v>
      </c>
      <c r="B349" s="9" t="s">
        <v>1370</v>
      </c>
      <c r="C349" s="9" t="s">
        <v>109</v>
      </c>
      <c r="D349" s="9" t="s">
        <v>323</v>
      </c>
      <c r="E349" s="9" t="s">
        <v>137</v>
      </c>
      <c r="F349" s="8">
        <v>1</v>
      </c>
      <c r="G349" s="8" t="s">
        <v>18</v>
      </c>
      <c r="H349" s="9" t="s">
        <v>19</v>
      </c>
      <c r="I349" s="9" t="s">
        <v>797</v>
      </c>
      <c r="J349" s="9" t="s">
        <v>40</v>
      </c>
      <c r="K349" s="9" t="s">
        <v>1371</v>
      </c>
      <c r="L349" s="9" t="s">
        <v>1372</v>
      </c>
      <c r="M349" s="12" t="s">
        <v>24</v>
      </c>
    </row>
    <row r="350" s="3" customFormat="1" ht="40.5" spans="1:13">
      <c r="A350" s="8">
        <v>348</v>
      </c>
      <c r="B350" s="9" t="s">
        <v>1370</v>
      </c>
      <c r="C350" s="9" t="s">
        <v>348</v>
      </c>
      <c r="D350" s="9" t="s">
        <v>569</v>
      </c>
      <c r="E350" s="9" t="s">
        <v>350</v>
      </c>
      <c r="F350" s="8">
        <v>1</v>
      </c>
      <c r="G350" s="8" t="s">
        <v>18</v>
      </c>
      <c r="H350" s="9" t="s">
        <v>19</v>
      </c>
      <c r="I350" s="9" t="s">
        <v>755</v>
      </c>
      <c r="J350" s="9" t="s">
        <v>40</v>
      </c>
      <c r="K350" s="9" t="s">
        <v>1371</v>
      </c>
      <c r="L350" s="9" t="s">
        <v>1372</v>
      </c>
      <c r="M350" s="12" t="s">
        <v>24</v>
      </c>
    </row>
    <row r="351" s="3" customFormat="1" ht="40.5" spans="1:13">
      <c r="A351" s="8">
        <v>349</v>
      </c>
      <c r="B351" s="9" t="s">
        <v>1373</v>
      </c>
      <c r="C351" s="9" t="s">
        <v>537</v>
      </c>
      <c r="D351" s="9" t="s">
        <v>1374</v>
      </c>
      <c r="E351" s="9" t="s">
        <v>159</v>
      </c>
      <c r="F351" s="8">
        <v>1</v>
      </c>
      <c r="G351" s="8" t="s">
        <v>18</v>
      </c>
      <c r="H351" s="9" t="s">
        <v>19</v>
      </c>
      <c r="I351" s="9" t="s">
        <v>1374</v>
      </c>
      <c r="J351" s="9" t="s">
        <v>40</v>
      </c>
      <c r="K351" s="9" t="s">
        <v>1375</v>
      </c>
      <c r="L351" s="9" t="s">
        <v>1376</v>
      </c>
      <c r="M351" s="12" t="s">
        <v>24</v>
      </c>
    </row>
    <row r="352" s="3" customFormat="1" ht="94.5" spans="1:13">
      <c r="A352" s="8">
        <v>350</v>
      </c>
      <c r="B352" s="9" t="s">
        <v>1373</v>
      </c>
      <c r="C352" s="9" t="s">
        <v>157</v>
      </c>
      <c r="D352" s="9" t="s">
        <v>1377</v>
      </c>
      <c r="E352" s="9" t="s">
        <v>159</v>
      </c>
      <c r="F352" s="8">
        <v>1</v>
      </c>
      <c r="G352" s="8" t="s">
        <v>18</v>
      </c>
      <c r="H352" s="9" t="s">
        <v>19</v>
      </c>
      <c r="I352" s="9" t="s">
        <v>1378</v>
      </c>
      <c r="J352" s="9" t="s">
        <v>40</v>
      </c>
      <c r="K352" s="9" t="s">
        <v>1375</v>
      </c>
      <c r="L352" s="9" t="s">
        <v>1376</v>
      </c>
      <c r="M352" s="12" t="s">
        <v>24</v>
      </c>
    </row>
    <row r="353" s="3" customFormat="1" ht="121.5" spans="1:13">
      <c r="A353" s="8">
        <v>351</v>
      </c>
      <c r="B353" s="10" t="s">
        <v>1379</v>
      </c>
      <c r="C353" s="10" t="s">
        <v>37</v>
      </c>
      <c r="D353" s="10" t="s">
        <v>1380</v>
      </c>
      <c r="E353" s="10" t="s">
        <v>32</v>
      </c>
      <c r="F353" s="11">
        <v>2</v>
      </c>
      <c r="G353" s="11" t="s">
        <v>39</v>
      </c>
      <c r="H353" s="10" t="s">
        <v>19</v>
      </c>
      <c r="I353" s="10" t="s">
        <v>1381</v>
      </c>
      <c r="J353" s="10" t="s">
        <v>59</v>
      </c>
      <c r="K353" s="10" t="s">
        <v>1382</v>
      </c>
      <c r="L353" s="10" t="s">
        <v>1383</v>
      </c>
      <c r="M353" s="12" t="s">
        <v>24</v>
      </c>
    </row>
    <row r="354" s="3" customFormat="1" ht="121.5" spans="1:13">
      <c r="A354" s="8">
        <v>352</v>
      </c>
      <c r="B354" s="9" t="s">
        <v>1379</v>
      </c>
      <c r="C354" s="9" t="s">
        <v>37</v>
      </c>
      <c r="D354" s="9" t="s">
        <v>1384</v>
      </c>
      <c r="E354" s="9" t="s">
        <v>152</v>
      </c>
      <c r="F354" s="8">
        <v>2</v>
      </c>
      <c r="G354" s="8" t="s">
        <v>18</v>
      </c>
      <c r="H354" s="9" t="s">
        <v>19</v>
      </c>
      <c r="I354" s="9" t="s">
        <v>1385</v>
      </c>
      <c r="J354" s="9" t="s">
        <v>40</v>
      </c>
      <c r="K354" s="9" t="s">
        <v>1382</v>
      </c>
      <c r="L354" s="9" t="s">
        <v>1383</v>
      </c>
      <c r="M354" s="12" t="s">
        <v>24</v>
      </c>
    </row>
    <row r="355" s="3" customFormat="1" ht="135" spans="1:13">
      <c r="A355" s="8">
        <v>353</v>
      </c>
      <c r="B355" s="9" t="s">
        <v>1379</v>
      </c>
      <c r="C355" s="9" t="s">
        <v>37</v>
      </c>
      <c r="D355" s="9" t="s">
        <v>1386</v>
      </c>
      <c r="E355" s="9" t="s">
        <v>152</v>
      </c>
      <c r="F355" s="8">
        <v>2</v>
      </c>
      <c r="G355" s="8" t="s">
        <v>18</v>
      </c>
      <c r="H355" s="9" t="s">
        <v>76</v>
      </c>
      <c r="I355" s="9" t="s">
        <v>1387</v>
      </c>
      <c r="J355" s="9" t="s">
        <v>40</v>
      </c>
      <c r="K355" s="9" t="s">
        <v>1382</v>
      </c>
      <c r="L355" s="9" t="s">
        <v>1383</v>
      </c>
      <c r="M355" s="12" t="s">
        <v>24</v>
      </c>
    </row>
    <row r="356" s="3" customFormat="1" ht="54" spans="1:13">
      <c r="A356" s="8">
        <v>354</v>
      </c>
      <c r="B356" s="9" t="s">
        <v>1388</v>
      </c>
      <c r="C356" s="9" t="s">
        <v>30</v>
      </c>
      <c r="D356" s="9" t="s">
        <v>1267</v>
      </c>
      <c r="E356" s="9" t="s">
        <v>119</v>
      </c>
      <c r="F356" s="8">
        <v>4</v>
      </c>
      <c r="G356" s="8" t="s">
        <v>18</v>
      </c>
      <c r="H356" s="9" t="s">
        <v>19</v>
      </c>
      <c r="I356" s="9" t="s">
        <v>1267</v>
      </c>
      <c r="J356" s="9" t="s">
        <v>40</v>
      </c>
      <c r="K356" s="9" t="s">
        <v>132</v>
      </c>
      <c r="L356" s="9" t="s">
        <v>1389</v>
      </c>
      <c r="M356" s="12" t="s">
        <v>24</v>
      </c>
    </row>
    <row r="357" s="3" customFormat="1" ht="54" spans="1:13">
      <c r="A357" s="8">
        <v>355</v>
      </c>
      <c r="B357" s="9" t="s">
        <v>1390</v>
      </c>
      <c r="C357" s="9" t="s">
        <v>66</v>
      </c>
      <c r="D357" s="9" t="s">
        <v>735</v>
      </c>
      <c r="E357" s="9" t="s">
        <v>119</v>
      </c>
      <c r="F357" s="8">
        <v>1</v>
      </c>
      <c r="G357" s="8" t="s">
        <v>18</v>
      </c>
      <c r="H357" s="9" t="s">
        <v>19</v>
      </c>
      <c r="I357" s="9" t="s">
        <v>736</v>
      </c>
      <c r="J357" s="9" t="s">
        <v>40</v>
      </c>
      <c r="K357" s="9" t="s">
        <v>1391</v>
      </c>
      <c r="L357" s="9" t="s">
        <v>1392</v>
      </c>
      <c r="M357" s="12" t="s">
        <v>24</v>
      </c>
    </row>
    <row r="358" s="3" customFormat="1" ht="94.5" spans="1:13">
      <c r="A358" s="8">
        <v>356</v>
      </c>
      <c r="B358" s="10" t="s">
        <v>1393</v>
      </c>
      <c r="C358" s="10" t="s">
        <v>141</v>
      </c>
      <c r="D358" s="10" t="s">
        <v>1394</v>
      </c>
      <c r="E358" s="10" t="s">
        <v>19</v>
      </c>
      <c r="F358" s="11">
        <v>2</v>
      </c>
      <c r="G358" s="11" t="s">
        <v>43</v>
      </c>
      <c r="H358" s="10" t="s">
        <v>19</v>
      </c>
      <c r="I358" s="10" t="s">
        <v>1395</v>
      </c>
      <c r="J358" s="10" t="s">
        <v>40</v>
      </c>
      <c r="K358" s="10" t="s">
        <v>1396</v>
      </c>
      <c r="L358" s="10" t="s">
        <v>1397</v>
      </c>
      <c r="M358" s="12" t="s">
        <v>24</v>
      </c>
    </row>
    <row r="359" s="3" customFormat="1" ht="108" spans="1:13">
      <c r="A359" s="8">
        <v>357</v>
      </c>
      <c r="B359" s="9" t="s">
        <v>1398</v>
      </c>
      <c r="C359" s="9" t="s">
        <v>135</v>
      </c>
      <c r="D359" s="9" t="s">
        <v>1399</v>
      </c>
      <c r="E359" s="9" t="s">
        <v>137</v>
      </c>
      <c r="F359" s="8">
        <v>1</v>
      </c>
      <c r="G359" s="8" t="s">
        <v>18</v>
      </c>
      <c r="H359" s="9" t="s">
        <v>19</v>
      </c>
      <c r="I359" s="9" t="s">
        <v>1400</v>
      </c>
      <c r="J359" s="9" t="s">
        <v>40</v>
      </c>
      <c r="K359" s="9" t="s">
        <v>1401</v>
      </c>
      <c r="L359" s="9" t="s">
        <v>1402</v>
      </c>
      <c r="M359" s="12" t="s">
        <v>24</v>
      </c>
    </row>
    <row r="360" s="3" customFormat="1" ht="108" spans="1:13">
      <c r="A360" s="8">
        <v>358</v>
      </c>
      <c r="B360" s="9" t="s">
        <v>1398</v>
      </c>
      <c r="C360" s="9" t="s">
        <v>628</v>
      </c>
      <c r="D360" s="9" t="s">
        <v>1403</v>
      </c>
      <c r="E360" s="9" t="s">
        <v>19</v>
      </c>
      <c r="F360" s="8">
        <v>1</v>
      </c>
      <c r="G360" s="8" t="s">
        <v>18</v>
      </c>
      <c r="H360" s="9" t="s">
        <v>19</v>
      </c>
      <c r="I360" s="9" t="s">
        <v>1400</v>
      </c>
      <c r="J360" s="9" t="s">
        <v>40</v>
      </c>
      <c r="K360" s="9" t="s">
        <v>1401</v>
      </c>
      <c r="L360" s="9" t="s">
        <v>1402</v>
      </c>
      <c r="M360" s="12" t="s">
        <v>24</v>
      </c>
    </row>
    <row r="361" s="3" customFormat="1" ht="108" spans="1:13">
      <c r="A361" s="8">
        <v>359</v>
      </c>
      <c r="B361" s="9" t="s">
        <v>1398</v>
      </c>
      <c r="C361" s="9" t="s">
        <v>1353</v>
      </c>
      <c r="D361" s="9" t="s">
        <v>1404</v>
      </c>
      <c r="E361" s="9" t="s">
        <v>119</v>
      </c>
      <c r="F361" s="8">
        <v>1</v>
      </c>
      <c r="G361" s="8" t="s">
        <v>18</v>
      </c>
      <c r="H361" s="9" t="s">
        <v>19</v>
      </c>
      <c r="I361" s="9" t="s">
        <v>1400</v>
      </c>
      <c r="J361" s="9" t="s">
        <v>40</v>
      </c>
      <c r="K361" s="9" t="s">
        <v>1401</v>
      </c>
      <c r="L361" s="9" t="s">
        <v>1402</v>
      </c>
      <c r="M361" s="12" t="s">
        <v>24</v>
      </c>
    </row>
    <row r="362" s="3" customFormat="1" ht="108" spans="1:13">
      <c r="A362" s="8">
        <v>360</v>
      </c>
      <c r="B362" s="9" t="s">
        <v>1398</v>
      </c>
      <c r="C362" s="9" t="s">
        <v>30</v>
      </c>
      <c r="D362" s="9" t="s">
        <v>1404</v>
      </c>
      <c r="E362" s="9" t="s">
        <v>119</v>
      </c>
      <c r="F362" s="8">
        <v>1</v>
      </c>
      <c r="G362" s="8" t="s">
        <v>18</v>
      </c>
      <c r="H362" s="9" t="s">
        <v>19</v>
      </c>
      <c r="I362" s="9" t="s">
        <v>1400</v>
      </c>
      <c r="J362" s="9" t="s">
        <v>40</v>
      </c>
      <c r="K362" s="9" t="s">
        <v>1401</v>
      </c>
      <c r="L362" s="9" t="s">
        <v>1402</v>
      </c>
      <c r="M362" s="12" t="s">
        <v>24</v>
      </c>
    </row>
    <row r="363" s="3" customFormat="1" ht="27" spans="1:13">
      <c r="A363" s="8">
        <v>361</v>
      </c>
      <c r="B363" s="9" t="s">
        <v>1405</v>
      </c>
      <c r="C363" s="9" t="s">
        <v>1406</v>
      </c>
      <c r="D363" s="9" t="s">
        <v>1407</v>
      </c>
      <c r="E363" s="9" t="s">
        <v>1408</v>
      </c>
      <c r="F363" s="8">
        <v>5</v>
      </c>
      <c r="G363" s="8" t="s">
        <v>18</v>
      </c>
      <c r="H363" s="9" t="s">
        <v>19</v>
      </c>
      <c r="I363" s="9" t="s">
        <v>1409</v>
      </c>
      <c r="J363" s="9" t="s">
        <v>59</v>
      </c>
      <c r="K363" s="9" t="s">
        <v>1410</v>
      </c>
      <c r="L363" s="9" t="s">
        <v>1411</v>
      </c>
      <c r="M363" s="12" t="s">
        <v>24</v>
      </c>
    </row>
    <row r="364" s="3" customFormat="1" ht="108" spans="1:13">
      <c r="A364" s="8">
        <v>362</v>
      </c>
      <c r="B364" s="9" t="s">
        <v>1412</v>
      </c>
      <c r="C364" s="9" t="s">
        <v>55</v>
      </c>
      <c r="D364" s="9" t="s">
        <v>1413</v>
      </c>
      <c r="E364" s="9" t="s">
        <v>124</v>
      </c>
      <c r="F364" s="8">
        <v>1</v>
      </c>
      <c r="G364" s="8" t="s">
        <v>18</v>
      </c>
      <c r="H364" s="9" t="s">
        <v>19</v>
      </c>
      <c r="I364" s="9" t="s">
        <v>1414</v>
      </c>
      <c r="J364" s="9" t="s">
        <v>59</v>
      </c>
      <c r="K364" s="9" t="s">
        <v>1415</v>
      </c>
      <c r="L364" s="9" t="s">
        <v>1416</v>
      </c>
      <c r="M364" s="12" t="s">
        <v>24</v>
      </c>
    </row>
    <row r="365" s="3" customFormat="1" ht="54" spans="1:13">
      <c r="A365" s="8">
        <v>363</v>
      </c>
      <c r="B365" s="9" t="s">
        <v>1417</v>
      </c>
      <c r="C365" s="9" t="s">
        <v>55</v>
      </c>
      <c r="D365" s="9" t="s">
        <v>1418</v>
      </c>
      <c r="E365" s="9" t="s">
        <v>57</v>
      </c>
      <c r="F365" s="8">
        <v>2</v>
      </c>
      <c r="G365" s="8" t="s">
        <v>18</v>
      </c>
      <c r="H365" s="9" t="s">
        <v>76</v>
      </c>
      <c r="I365" s="9" t="s">
        <v>1419</v>
      </c>
      <c r="J365" s="9" t="s">
        <v>40</v>
      </c>
      <c r="K365" s="9" t="s">
        <v>101</v>
      </c>
      <c r="L365" s="9" t="s">
        <v>1420</v>
      </c>
      <c r="M365" s="12" t="s">
        <v>24</v>
      </c>
    </row>
    <row r="366" s="3" customFormat="1" ht="108" spans="1:13">
      <c r="A366" s="8">
        <v>364</v>
      </c>
      <c r="B366" s="10" t="s">
        <v>1421</v>
      </c>
      <c r="C366" s="10" t="s">
        <v>66</v>
      </c>
      <c r="D366" s="10" t="s">
        <v>1422</v>
      </c>
      <c r="E366" s="10" t="s">
        <v>119</v>
      </c>
      <c r="F366" s="11">
        <v>10</v>
      </c>
      <c r="G366" s="11" t="s">
        <v>39</v>
      </c>
      <c r="H366" s="10" t="s">
        <v>19</v>
      </c>
      <c r="I366" s="10" t="s">
        <v>1423</v>
      </c>
      <c r="J366" s="10" t="s">
        <v>40</v>
      </c>
      <c r="K366" s="10" t="s">
        <v>229</v>
      </c>
      <c r="L366" s="10" t="s">
        <v>1424</v>
      </c>
      <c r="M366" s="12" t="s">
        <v>24</v>
      </c>
    </row>
    <row r="367" s="3" customFormat="1" ht="67.5" spans="1:13">
      <c r="A367" s="8">
        <v>365</v>
      </c>
      <c r="B367" s="9" t="s">
        <v>1421</v>
      </c>
      <c r="C367" s="9" t="s">
        <v>348</v>
      </c>
      <c r="D367" s="9" t="s">
        <v>1425</v>
      </c>
      <c r="E367" s="9" t="s">
        <v>350</v>
      </c>
      <c r="F367" s="8">
        <v>1</v>
      </c>
      <c r="G367" s="8" t="s">
        <v>18</v>
      </c>
      <c r="H367" s="9" t="s">
        <v>19</v>
      </c>
      <c r="I367" s="9" t="s">
        <v>1426</v>
      </c>
      <c r="J367" s="9" t="s">
        <v>40</v>
      </c>
      <c r="K367" s="9" t="s">
        <v>229</v>
      </c>
      <c r="L367" s="9" t="s">
        <v>1424</v>
      </c>
      <c r="M367" s="12" t="s">
        <v>24</v>
      </c>
    </row>
    <row r="368" s="3" customFormat="1" ht="27" spans="1:13">
      <c r="A368" s="8">
        <v>366</v>
      </c>
      <c r="B368" s="10" t="s">
        <v>1427</v>
      </c>
      <c r="C368" s="10" t="s">
        <v>37</v>
      </c>
      <c r="D368" s="10" t="s">
        <v>1428</v>
      </c>
      <c r="E368" s="10" t="s">
        <v>19</v>
      </c>
      <c r="F368" s="11">
        <v>10</v>
      </c>
      <c r="G368" s="11" t="s">
        <v>39</v>
      </c>
      <c r="H368" s="10" t="s">
        <v>19</v>
      </c>
      <c r="I368" s="10" t="s">
        <v>1429</v>
      </c>
      <c r="J368" s="10" t="s">
        <v>70</v>
      </c>
      <c r="K368" s="10" t="s">
        <v>1430</v>
      </c>
      <c r="L368" s="10" t="s">
        <v>1431</v>
      </c>
      <c r="M368" s="12" t="s">
        <v>24</v>
      </c>
    </row>
    <row r="369" s="3" customFormat="1" ht="27" spans="1:13">
      <c r="A369" s="8">
        <v>367</v>
      </c>
      <c r="B369" s="10" t="s">
        <v>1432</v>
      </c>
      <c r="C369" s="10" t="s">
        <v>348</v>
      </c>
      <c r="D369" s="10" t="s">
        <v>1433</v>
      </c>
      <c r="E369" s="10" t="s">
        <v>350</v>
      </c>
      <c r="F369" s="11">
        <v>2</v>
      </c>
      <c r="G369" s="11" t="s">
        <v>43</v>
      </c>
      <c r="H369" s="10" t="s">
        <v>19</v>
      </c>
      <c r="I369" s="10" t="s">
        <v>1434</v>
      </c>
      <c r="J369" s="10" t="s">
        <v>40</v>
      </c>
      <c r="K369" s="10" t="s">
        <v>1435</v>
      </c>
      <c r="L369" s="10" t="s">
        <v>1436</v>
      </c>
      <c r="M369" s="12" t="s">
        <v>24</v>
      </c>
    </row>
    <row r="370" s="3" customFormat="1" spans="1:13">
      <c r="A370" s="8">
        <v>368</v>
      </c>
      <c r="B370" s="9" t="s">
        <v>1437</v>
      </c>
      <c r="C370" s="9" t="s">
        <v>348</v>
      </c>
      <c r="D370" s="9" t="s">
        <v>1438</v>
      </c>
      <c r="E370" s="9" t="s">
        <v>350</v>
      </c>
      <c r="F370" s="8">
        <v>1</v>
      </c>
      <c r="G370" s="8" t="s">
        <v>18</v>
      </c>
      <c r="H370" s="9" t="s">
        <v>19</v>
      </c>
      <c r="I370" s="9" t="s">
        <v>1438</v>
      </c>
      <c r="J370" s="9" t="s">
        <v>40</v>
      </c>
      <c r="K370" s="9" t="s">
        <v>1439</v>
      </c>
      <c r="L370" s="9" t="s">
        <v>1440</v>
      </c>
      <c r="M370" s="12" t="s">
        <v>24</v>
      </c>
    </row>
    <row r="371" s="3" customFormat="1" ht="67.5" spans="1:13">
      <c r="A371" s="8">
        <v>369</v>
      </c>
      <c r="B371" s="9" t="s">
        <v>1441</v>
      </c>
      <c r="C371" s="9" t="s">
        <v>150</v>
      </c>
      <c r="D371" s="9" t="s">
        <v>1442</v>
      </c>
      <c r="E371" s="9" t="s">
        <v>176</v>
      </c>
      <c r="F371" s="8">
        <v>3</v>
      </c>
      <c r="G371" s="8" t="s">
        <v>18</v>
      </c>
      <c r="H371" s="9" t="s">
        <v>19</v>
      </c>
      <c r="I371" s="9" t="s">
        <v>1443</v>
      </c>
      <c r="J371" s="9" t="s">
        <v>59</v>
      </c>
      <c r="K371" s="9" t="s">
        <v>260</v>
      </c>
      <c r="L371" s="9" t="s">
        <v>1444</v>
      </c>
      <c r="M371" s="12" t="s">
        <v>24</v>
      </c>
    </row>
    <row r="372" s="3" customFormat="1" ht="54" spans="1:13">
      <c r="A372" s="8">
        <v>370</v>
      </c>
      <c r="B372" s="9" t="s">
        <v>1445</v>
      </c>
      <c r="C372" s="9" t="s">
        <v>150</v>
      </c>
      <c r="D372" s="9" t="s">
        <v>1446</v>
      </c>
      <c r="E372" s="9" t="s">
        <v>152</v>
      </c>
      <c r="F372" s="8">
        <v>2</v>
      </c>
      <c r="G372" s="8" t="s">
        <v>18</v>
      </c>
      <c r="H372" s="9" t="s">
        <v>76</v>
      </c>
      <c r="I372" s="9" t="s">
        <v>1447</v>
      </c>
      <c r="J372" s="9" t="s">
        <v>59</v>
      </c>
      <c r="K372" s="9" t="s">
        <v>1448</v>
      </c>
      <c r="L372" s="9" t="s">
        <v>1449</v>
      </c>
      <c r="M372" s="12" t="s">
        <v>24</v>
      </c>
    </row>
    <row r="373" s="3" customFormat="1" ht="54" spans="1:13">
      <c r="A373" s="8">
        <v>371</v>
      </c>
      <c r="B373" s="10" t="s">
        <v>1450</v>
      </c>
      <c r="C373" s="10" t="s">
        <v>66</v>
      </c>
      <c r="D373" s="10" t="s">
        <v>1451</v>
      </c>
      <c r="E373" s="10" t="s">
        <v>119</v>
      </c>
      <c r="F373" s="11">
        <v>5</v>
      </c>
      <c r="G373" s="11" t="s">
        <v>43</v>
      </c>
      <c r="H373" s="10" t="s">
        <v>19</v>
      </c>
      <c r="I373" s="10" t="s">
        <v>1452</v>
      </c>
      <c r="J373" s="10" t="s">
        <v>59</v>
      </c>
      <c r="K373" s="10" t="s">
        <v>1453</v>
      </c>
      <c r="L373" s="10" t="s">
        <v>1454</v>
      </c>
      <c r="M373" s="12" t="s">
        <v>24</v>
      </c>
    </row>
    <row r="374" s="3" customFormat="1" ht="27" spans="1:13">
      <c r="A374" s="8">
        <v>372</v>
      </c>
      <c r="B374" s="9" t="s">
        <v>1450</v>
      </c>
      <c r="C374" s="9" t="s">
        <v>37</v>
      </c>
      <c r="D374" s="9" t="s">
        <v>213</v>
      </c>
      <c r="E374" s="9" t="s">
        <v>364</v>
      </c>
      <c r="F374" s="8">
        <v>1</v>
      </c>
      <c r="G374" s="8" t="s">
        <v>18</v>
      </c>
      <c r="H374" s="9" t="s">
        <v>19</v>
      </c>
      <c r="I374" s="9" t="s">
        <v>19</v>
      </c>
      <c r="J374" s="9" t="s">
        <v>40</v>
      </c>
      <c r="K374" s="9" t="s">
        <v>1453</v>
      </c>
      <c r="L374" s="9" t="s">
        <v>1454</v>
      </c>
      <c r="M374" s="12" t="s">
        <v>24</v>
      </c>
    </row>
    <row r="375" s="3" customFormat="1" ht="27" spans="1:13">
      <c r="A375" s="8">
        <v>373</v>
      </c>
      <c r="B375" s="9" t="s">
        <v>1455</v>
      </c>
      <c r="C375" s="9" t="s">
        <v>1456</v>
      </c>
      <c r="D375" s="9" t="s">
        <v>1457</v>
      </c>
      <c r="E375" s="9" t="s">
        <v>37</v>
      </c>
      <c r="F375" s="8">
        <v>1</v>
      </c>
      <c r="G375" s="8" t="s">
        <v>18</v>
      </c>
      <c r="H375" s="9" t="s">
        <v>19</v>
      </c>
      <c r="I375" s="9" t="s">
        <v>1458</v>
      </c>
      <c r="J375" s="9" t="s">
        <v>59</v>
      </c>
      <c r="K375" s="9" t="s">
        <v>1459</v>
      </c>
      <c r="L375" s="9" t="s">
        <v>1460</v>
      </c>
      <c r="M375" s="12" t="s">
        <v>24</v>
      </c>
    </row>
    <row r="376" s="3" customFormat="1" ht="54" spans="1:13">
      <c r="A376" s="8">
        <v>374</v>
      </c>
      <c r="B376" s="10" t="s">
        <v>1461</v>
      </c>
      <c r="C376" s="10" t="s">
        <v>37</v>
      </c>
      <c r="D376" s="10" t="s">
        <v>1462</v>
      </c>
      <c r="E376" s="10" t="s">
        <v>152</v>
      </c>
      <c r="F376" s="11">
        <v>1</v>
      </c>
      <c r="G376" s="11" t="s">
        <v>43</v>
      </c>
      <c r="H376" s="10" t="s">
        <v>19</v>
      </c>
      <c r="I376" s="10" t="s">
        <v>1463</v>
      </c>
      <c r="J376" s="10" t="s">
        <v>40</v>
      </c>
      <c r="K376" s="10" t="s">
        <v>1464</v>
      </c>
      <c r="L376" s="10" t="s">
        <v>1465</v>
      </c>
      <c r="M376" s="12" t="s">
        <v>24</v>
      </c>
    </row>
    <row r="377" s="3" customFormat="1" ht="54" spans="1:13">
      <c r="A377" s="8">
        <v>375</v>
      </c>
      <c r="B377" s="10" t="s">
        <v>1461</v>
      </c>
      <c r="C377" s="10" t="s">
        <v>37</v>
      </c>
      <c r="D377" s="10" t="s">
        <v>1466</v>
      </c>
      <c r="E377" s="10" t="s">
        <v>32</v>
      </c>
      <c r="F377" s="11">
        <v>20</v>
      </c>
      <c r="G377" s="11" t="s">
        <v>43</v>
      </c>
      <c r="H377" s="10" t="s">
        <v>19</v>
      </c>
      <c r="I377" s="10" t="s">
        <v>1467</v>
      </c>
      <c r="J377" s="10" t="s">
        <v>40</v>
      </c>
      <c r="K377" s="10" t="s">
        <v>1464</v>
      </c>
      <c r="L377" s="10" t="s">
        <v>1465</v>
      </c>
      <c r="M377" s="12" t="s">
        <v>24</v>
      </c>
    </row>
    <row r="378" s="3" customFormat="1" ht="81" spans="1:13">
      <c r="A378" s="8">
        <v>376</v>
      </c>
      <c r="B378" s="10" t="s">
        <v>1468</v>
      </c>
      <c r="C378" s="10" t="s">
        <v>37</v>
      </c>
      <c r="D378" s="10" t="s">
        <v>98</v>
      </c>
      <c r="E378" s="10" t="s">
        <v>1469</v>
      </c>
      <c r="F378" s="11">
        <v>2</v>
      </c>
      <c r="G378" s="11" t="s">
        <v>43</v>
      </c>
      <c r="H378" s="10" t="s">
        <v>19</v>
      </c>
      <c r="I378" s="10" t="s">
        <v>1470</v>
      </c>
      <c r="J378" s="10" t="s">
        <v>40</v>
      </c>
      <c r="K378" s="10" t="s">
        <v>1471</v>
      </c>
      <c r="L378" s="10" t="s">
        <v>1472</v>
      </c>
      <c r="M378" s="12" t="s">
        <v>24</v>
      </c>
    </row>
    <row r="379" s="3" customFormat="1" ht="121.5" spans="1:13">
      <c r="A379" s="8">
        <v>377</v>
      </c>
      <c r="B379" s="10" t="s">
        <v>1473</v>
      </c>
      <c r="C379" s="10" t="s">
        <v>66</v>
      </c>
      <c r="D379" s="10" t="s">
        <v>1474</v>
      </c>
      <c r="E379" s="10" t="s">
        <v>19</v>
      </c>
      <c r="F379" s="11">
        <v>10</v>
      </c>
      <c r="G379" s="11" t="s">
        <v>43</v>
      </c>
      <c r="H379" s="10" t="s">
        <v>19</v>
      </c>
      <c r="I379" s="10" t="s">
        <v>1475</v>
      </c>
      <c r="J379" s="10" t="s">
        <v>34</v>
      </c>
      <c r="K379" s="10" t="s">
        <v>1476</v>
      </c>
      <c r="L379" s="10" t="s">
        <v>1477</v>
      </c>
      <c r="M379" s="12" t="s">
        <v>24</v>
      </c>
    </row>
    <row r="380" s="3" customFormat="1" ht="108" spans="1:13">
      <c r="A380" s="8">
        <v>378</v>
      </c>
      <c r="B380" s="9" t="s">
        <v>1478</v>
      </c>
      <c r="C380" s="9" t="s">
        <v>37</v>
      </c>
      <c r="D380" s="9" t="s">
        <v>1479</v>
      </c>
      <c r="E380" s="9" t="s">
        <v>1480</v>
      </c>
      <c r="F380" s="8">
        <v>1</v>
      </c>
      <c r="G380" s="8" t="s">
        <v>18</v>
      </c>
      <c r="H380" s="9" t="s">
        <v>19</v>
      </c>
      <c r="I380" s="9" t="s">
        <v>1481</v>
      </c>
      <c r="J380" s="9" t="s">
        <v>34</v>
      </c>
      <c r="K380" s="9" t="s">
        <v>1482</v>
      </c>
      <c r="L380" s="9" t="s">
        <v>1483</v>
      </c>
      <c r="M380" s="12" t="s">
        <v>24</v>
      </c>
    </row>
    <row r="381" s="3" customFormat="1" ht="108" spans="1:13">
      <c r="A381" s="8">
        <v>379</v>
      </c>
      <c r="B381" s="10" t="s">
        <v>1484</v>
      </c>
      <c r="C381" s="10" t="s">
        <v>37</v>
      </c>
      <c r="D381" s="10" t="s">
        <v>1485</v>
      </c>
      <c r="E381" s="10" t="s">
        <v>1486</v>
      </c>
      <c r="F381" s="11">
        <v>2</v>
      </c>
      <c r="G381" s="11" t="s">
        <v>43</v>
      </c>
      <c r="H381" s="10" t="s">
        <v>19</v>
      </c>
      <c r="I381" s="10" t="s">
        <v>1487</v>
      </c>
      <c r="J381" s="10" t="s">
        <v>59</v>
      </c>
      <c r="K381" s="10" t="s">
        <v>1488</v>
      </c>
      <c r="L381" s="10" t="s">
        <v>1489</v>
      </c>
      <c r="M381" s="12" t="s">
        <v>24</v>
      </c>
    </row>
    <row r="382" s="3" customFormat="1" ht="27" spans="1:13">
      <c r="A382" s="8">
        <v>380</v>
      </c>
      <c r="B382" s="10" t="s">
        <v>1490</v>
      </c>
      <c r="C382" s="10" t="s">
        <v>256</v>
      </c>
      <c r="D382" s="10" t="s">
        <v>1491</v>
      </c>
      <c r="E382" s="10" t="s">
        <v>81</v>
      </c>
      <c r="F382" s="11">
        <v>5</v>
      </c>
      <c r="G382" s="11" t="s">
        <v>43</v>
      </c>
      <c r="H382" s="10" t="s">
        <v>19</v>
      </c>
      <c r="I382" s="10" t="s">
        <v>1492</v>
      </c>
      <c r="J382" s="10" t="s">
        <v>40</v>
      </c>
      <c r="K382" s="10" t="s">
        <v>132</v>
      </c>
      <c r="L382" s="10" t="s">
        <v>1493</v>
      </c>
      <c r="M382" s="12" t="s">
        <v>24</v>
      </c>
    </row>
    <row r="383" s="3" customFormat="1" ht="40.5" spans="1:13">
      <c r="A383" s="8">
        <v>381</v>
      </c>
      <c r="B383" s="10" t="s">
        <v>1494</v>
      </c>
      <c r="C383" s="10" t="s">
        <v>37</v>
      </c>
      <c r="D383" s="10" t="s">
        <v>1462</v>
      </c>
      <c r="E383" s="10" t="s">
        <v>152</v>
      </c>
      <c r="F383" s="11">
        <v>1</v>
      </c>
      <c r="G383" s="11" t="s">
        <v>43</v>
      </c>
      <c r="H383" s="10" t="s">
        <v>19</v>
      </c>
      <c r="I383" s="10" t="s">
        <v>1495</v>
      </c>
      <c r="J383" s="10" t="s">
        <v>40</v>
      </c>
      <c r="K383" s="10" t="s">
        <v>1496</v>
      </c>
      <c r="L383" s="10" t="s">
        <v>1497</v>
      </c>
      <c r="M383" s="12" t="s">
        <v>24</v>
      </c>
    </row>
    <row r="384" s="3" customFormat="1" ht="40.5" spans="1:13">
      <c r="A384" s="8">
        <v>382</v>
      </c>
      <c r="B384" s="10" t="s">
        <v>1494</v>
      </c>
      <c r="C384" s="10" t="s">
        <v>37</v>
      </c>
      <c r="D384" s="10" t="s">
        <v>1498</v>
      </c>
      <c r="E384" s="10" t="s">
        <v>364</v>
      </c>
      <c r="F384" s="11">
        <v>10</v>
      </c>
      <c r="G384" s="11" t="s">
        <v>43</v>
      </c>
      <c r="H384" s="10" t="s">
        <v>19</v>
      </c>
      <c r="I384" s="10" t="s">
        <v>782</v>
      </c>
      <c r="J384" s="10" t="s">
        <v>40</v>
      </c>
      <c r="K384" s="10" t="s">
        <v>1496</v>
      </c>
      <c r="L384" s="10" t="s">
        <v>1497</v>
      </c>
      <c r="M384" s="12" t="s">
        <v>24</v>
      </c>
    </row>
    <row r="385" s="3" customFormat="1" ht="40.5" spans="1:13">
      <c r="A385" s="8">
        <v>383</v>
      </c>
      <c r="B385" s="9" t="s">
        <v>1499</v>
      </c>
      <c r="C385" s="9" t="s">
        <v>1040</v>
      </c>
      <c r="D385" s="9" t="s">
        <v>1500</v>
      </c>
      <c r="E385" s="9" t="s">
        <v>1501</v>
      </c>
      <c r="F385" s="8">
        <v>1</v>
      </c>
      <c r="G385" s="8" t="s">
        <v>18</v>
      </c>
      <c r="H385" s="9" t="s">
        <v>76</v>
      </c>
      <c r="I385" s="9" t="s">
        <v>1502</v>
      </c>
      <c r="J385" s="9" t="s">
        <v>59</v>
      </c>
      <c r="K385" s="9" t="s">
        <v>1503</v>
      </c>
      <c r="L385" s="9" t="s">
        <v>1504</v>
      </c>
      <c r="M385" s="12" t="s">
        <v>24</v>
      </c>
    </row>
    <row r="386" s="3" customFormat="1" ht="27" spans="1:13">
      <c r="A386" s="8">
        <v>384</v>
      </c>
      <c r="B386" s="9" t="s">
        <v>1505</v>
      </c>
      <c r="C386" s="9" t="s">
        <v>55</v>
      </c>
      <c r="D386" s="9" t="s">
        <v>1506</v>
      </c>
      <c r="E386" s="9" t="s">
        <v>124</v>
      </c>
      <c r="F386" s="8">
        <v>1</v>
      </c>
      <c r="G386" s="8" t="s">
        <v>18</v>
      </c>
      <c r="H386" s="9" t="s">
        <v>19</v>
      </c>
      <c r="I386" s="9" t="s">
        <v>1507</v>
      </c>
      <c r="J386" s="9" t="s">
        <v>59</v>
      </c>
      <c r="K386" s="9" t="s">
        <v>1508</v>
      </c>
      <c r="L386" s="9" t="s">
        <v>1509</v>
      </c>
      <c r="M386" s="12" t="s">
        <v>24</v>
      </c>
    </row>
    <row r="387" s="3" customFormat="1" ht="81" spans="1:13">
      <c r="A387" s="8">
        <v>385</v>
      </c>
      <c r="B387" s="9" t="s">
        <v>1510</v>
      </c>
      <c r="C387" s="9" t="s">
        <v>66</v>
      </c>
      <c r="D387" s="9" t="s">
        <v>1511</v>
      </c>
      <c r="E387" s="9" t="s">
        <v>19</v>
      </c>
      <c r="F387" s="8">
        <v>3</v>
      </c>
      <c r="G387" s="8" t="s">
        <v>18</v>
      </c>
      <c r="H387" s="9" t="s">
        <v>19</v>
      </c>
      <c r="I387" s="9" t="s">
        <v>1512</v>
      </c>
      <c r="J387" s="9" t="s">
        <v>59</v>
      </c>
      <c r="K387" s="9" t="s">
        <v>1513</v>
      </c>
      <c r="L387" s="9" t="s">
        <v>1514</v>
      </c>
      <c r="M387" s="12" t="s">
        <v>24</v>
      </c>
    </row>
    <row r="388" s="3" customFormat="1" ht="54" spans="1:13">
      <c r="A388" s="8">
        <v>386</v>
      </c>
      <c r="B388" s="9" t="s">
        <v>1515</v>
      </c>
      <c r="C388" s="9" t="s">
        <v>150</v>
      </c>
      <c r="D388" s="9" t="s">
        <v>1516</v>
      </c>
      <c r="E388" s="9" t="s">
        <v>152</v>
      </c>
      <c r="F388" s="8">
        <v>1</v>
      </c>
      <c r="G388" s="8" t="s">
        <v>18</v>
      </c>
      <c r="H388" s="9" t="s">
        <v>19</v>
      </c>
      <c r="I388" s="9" t="s">
        <v>1517</v>
      </c>
      <c r="J388" s="9" t="s">
        <v>59</v>
      </c>
      <c r="K388" s="9" t="s">
        <v>1518</v>
      </c>
      <c r="L388" s="9" t="s">
        <v>1519</v>
      </c>
      <c r="M388" s="12" t="s">
        <v>24</v>
      </c>
    </row>
    <row r="389" s="3" customFormat="1" ht="108" spans="1:13">
      <c r="A389" s="8">
        <v>387</v>
      </c>
      <c r="B389" s="10" t="s">
        <v>1520</v>
      </c>
      <c r="C389" s="10" t="s">
        <v>135</v>
      </c>
      <c r="D389" s="10" t="s">
        <v>1521</v>
      </c>
      <c r="E389" s="10" t="s">
        <v>119</v>
      </c>
      <c r="F389" s="11">
        <v>2</v>
      </c>
      <c r="G389" s="11" t="s">
        <v>43</v>
      </c>
      <c r="H389" s="10" t="s">
        <v>19</v>
      </c>
      <c r="I389" s="10" t="s">
        <v>1522</v>
      </c>
      <c r="J389" s="10" t="s">
        <v>59</v>
      </c>
      <c r="K389" s="10" t="s">
        <v>1523</v>
      </c>
      <c r="L389" s="10" t="s">
        <v>1524</v>
      </c>
      <c r="M389" s="12" t="s">
        <v>24</v>
      </c>
    </row>
    <row r="390" s="3" customFormat="1" ht="27" spans="1:13">
      <c r="A390" s="8">
        <v>388</v>
      </c>
      <c r="B390" s="9" t="s">
        <v>1525</v>
      </c>
      <c r="C390" s="9" t="s">
        <v>1526</v>
      </c>
      <c r="D390" s="9" t="s">
        <v>1526</v>
      </c>
      <c r="E390" s="9" t="s">
        <v>32</v>
      </c>
      <c r="F390" s="8">
        <v>1</v>
      </c>
      <c r="G390" s="8" t="s">
        <v>18</v>
      </c>
      <c r="H390" s="9" t="s">
        <v>19</v>
      </c>
      <c r="I390" s="9" t="s">
        <v>1527</v>
      </c>
      <c r="J390" s="9" t="s">
        <v>59</v>
      </c>
      <c r="K390" s="9" t="s">
        <v>101</v>
      </c>
      <c r="L390" s="9" t="s">
        <v>1528</v>
      </c>
      <c r="M390" s="12" t="s">
        <v>24</v>
      </c>
    </row>
    <row r="391" s="3" customFormat="1" ht="94.5" spans="1:13">
      <c r="A391" s="8">
        <v>389</v>
      </c>
      <c r="B391" s="9" t="s">
        <v>1529</v>
      </c>
      <c r="C391" s="9" t="s">
        <v>66</v>
      </c>
      <c r="D391" s="9" t="s">
        <v>1530</v>
      </c>
      <c r="E391" s="9" t="s">
        <v>590</v>
      </c>
      <c r="F391" s="8">
        <v>1</v>
      </c>
      <c r="G391" s="8" t="s">
        <v>18</v>
      </c>
      <c r="H391" s="9" t="s">
        <v>19</v>
      </c>
      <c r="I391" s="9" t="s">
        <v>434</v>
      </c>
      <c r="J391" s="9" t="s">
        <v>59</v>
      </c>
      <c r="K391" s="9" t="s">
        <v>1531</v>
      </c>
      <c r="L391" s="9" t="s">
        <v>1532</v>
      </c>
      <c r="M391" s="12" t="s">
        <v>24</v>
      </c>
    </row>
    <row r="392" s="3" customFormat="1" ht="81" spans="1:13">
      <c r="A392" s="8">
        <v>390</v>
      </c>
      <c r="B392" s="10" t="s">
        <v>1533</v>
      </c>
      <c r="C392" s="10" t="s">
        <v>37</v>
      </c>
      <c r="D392" s="10" t="s">
        <v>98</v>
      </c>
      <c r="E392" s="10" t="s">
        <v>1486</v>
      </c>
      <c r="F392" s="11">
        <v>3</v>
      </c>
      <c r="G392" s="11" t="s">
        <v>43</v>
      </c>
      <c r="H392" s="10" t="s">
        <v>19</v>
      </c>
      <c r="I392" s="10" t="s">
        <v>1534</v>
      </c>
      <c r="J392" s="10" t="s">
        <v>59</v>
      </c>
      <c r="K392" s="10" t="s">
        <v>1535</v>
      </c>
      <c r="L392" s="10" t="s">
        <v>1536</v>
      </c>
      <c r="M392" s="12" t="s">
        <v>24</v>
      </c>
    </row>
    <row r="393" s="3" customFormat="1" ht="67.5" spans="1:13">
      <c r="A393" s="8">
        <v>391</v>
      </c>
      <c r="B393" s="10" t="s">
        <v>1537</v>
      </c>
      <c r="C393" s="10" t="s">
        <v>150</v>
      </c>
      <c r="D393" s="10" t="s">
        <v>1538</v>
      </c>
      <c r="E393" s="10" t="s">
        <v>32</v>
      </c>
      <c r="F393" s="11">
        <v>5</v>
      </c>
      <c r="G393" s="11" t="s">
        <v>43</v>
      </c>
      <c r="H393" s="10" t="s">
        <v>19</v>
      </c>
      <c r="I393" s="10" t="s">
        <v>1539</v>
      </c>
      <c r="J393" s="10" t="s">
        <v>40</v>
      </c>
      <c r="K393" s="10" t="s">
        <v>1540</v>
      </c>
      <c r="L393" s="10" t="s">
        <v>1541</v>
      </c>
      <c r="M393" s="12" t="s">
        <v>24</v>
      </c>
    </row>
    <row r="394" s="3" customFormat="1" ht="27" spans="1:13">
      <c r="A394" s="8">
        <v>392</v>
      </c>
      <c r="B394" s="10" t="s">
        <v>1542</v>
      </c>
      <c r="C394" s="10" t="s">
        <v>403</v>
      </c>
      <c r="D394" s="10" t="s">
        <v>1543</v>
      </c>
      <c r="E394" s="10" t="s">
        <v>649</v>
      </c>
      <c r="F394" s="11">
        <v>1</v>
      </c>
      <c r="G394" s="11" t="s">
        <v>43</v>
      </c>
      <c r="H394" s="10" t="s">
        <v>19</v>
      </c>
      <c r="I394" s="10" t="s">
        <v>1544</v>
      </c>
      <c r="J394" s="10" t="s">
        <v>59</v>
      </c>
      <c r="K394" s="10" t="s">
        <v>1545</v>
      </c>
      <c r="L394" s="10" t="s">
        <v>1546</v>
      </c>
      <c r="M394" s="12" t="s">
        <v>24</v>
      </c>
    </row>
    <row r="395" s="3" customFormat="1" ht="27" spans="1:13">
      <c r="A395" s="8">
        <v>393</v>
      </c>
      <c r="B395" s="9" t="s">
        <v>1542</v>
      </c>
      <c r="C395" s="9" t="s">
        <v>37</v>
      </c>
      <c r="D395" s="9" t="s">
        <v>1547</v>
      </c>
      <c r="E395" s="9" t="s">
        <v>646</v>
      </c>
      <c r="F395" s="8">
        <v>1</v>
      </c>
      <c r="G395" s="8" t="s">
        <v>18</v>
      </c>
      <c r="H395" s="9" t="s">
        <v>19</v>
      </c>
      <c r="I395" s="9" t="s">
        <v>1548</v>
      </c>
      <c r="J395" s="9" t="s">
        <v>59</v>
      </c>
      <c r="K395" s="9" t="s">
        <v>1545</v>
      </c>
      <c r="L395" s="9" t="s">
        <v>1546</v>
      </c>
      <c r="M395" s="12" t="s">
        <v>24</v>
      </c>
    </row>
    <row r="396" s="3" customFormat="1" ht="135" spans="1:13">
      <c r="A396" s="8">
        <v>394</v>
      </c>
      <c r="B396" s="9" t="s">
        <v>1549</v>
      </c>
      <c r="C396" s="9" t="s">
        <v>66</v>
      </c>
      <c r="D396" s="9" t="s">
        <v>1550</v>
      </c>
      <c r="E396" s="9" t="s">
        <v>19</v>
      </c>
      <c r="F396" s="8">
        <v>2</v>
      </c>
      <c r="G396" s="8" t="s">
        <v>18</v>
      </c>
      <c r="H396" s="9" t="s">
        <v>19</v>
      </c>
      <c r="I396" s="9" t="s">
        <v>1550</v>
      </c>
      <c r="J396" s="9" t="s">
        <v>59</v>
      </c>
      <c r="K396" s="9" t="s">
        <v>1551</v>
      </c>
      <c r="L396" s="9" t="s">
        <v>1552</v>
      </c>
      <c r="M396" s="12" t="s">
        <v>24</v>
      </c>
    </row>
    <row r="397" s="3" customFormat="1" ht="27" spans="1:13">
      <c r="A397" s="8">
        <v>395</v>
      </c>
      <c r="B397" s="9" t="s">
        <v>1553</v>
      </c>
      <c r="C397" s="9" t="s">
        <v>62</v>
      </c>
      <c r="D397" s="9" t="s">
        <v>123</v>
      </c>
      <c r="E397" s="9" t="s">
        <v>124</v>
      </c>
      <c r="F397" s="8">
        <v>1</v>
      </c>
      <c r="G397" s="8" t="s">
        <v>18</v>
      </c>
      <c r="H397" s="9" t="s">
        <v>19</v>
      </c>
      <c r="I397" s="9" t="s">
        <v>123</v>
      </c>
      <c r="J397" s="9" t="s">
        <v>40</v>
      </c>
      <c r="K397" s="9" t="s">
        <v>1554</v>
      </c>
      <c r="L397" s="9" t="s">
        <v>1555</v>
      </c>
      <c r="M397" s="12" t="s">
        <v>24</v>
      </c>
    </row>
    <row r="398" s="3" customFormat="1" ht="40.5" spans="1:13">
      <c r="A398" s="8">
        <v>396</v>
      </c>
      <c r="B398" s="9" t="s">
        <v>1553</v>
      </c>
      <c r="C398" s="9" t="s">
        <v>55</v>
      </c>
      <c r="D398" s="9" t="s">
        <v>254</v>
      </c>
      <c r="E398" s="9" t="s">
        <v>124</v>
      </c>
      <c r="F398" s="8">
        <v>1</v>
      </c>
      <c r="G398" s="8" t="s">
        <v>18</v>
      </c>
      <c r="H398" s="9" t="s">
        <v>19</v>
      </c>
      <c r="I398" s="9" t="s">
        <v>254</v>
      </c>
      <c r="J398" s="9" t="s">
        <v>40</v>
      </c>
      <c r="K398" s="9" t="s">
        <v>1554</v>
      </c>
      <c r="L398" s="9" t="s">
        <v>1555</v>
      </c>
      <c r="M398" s="12" t="s">
        <v>24</v>
      </c>
    </row>
    <row r="399" s="3" customFormat="1" ht="54" spans="1:13">
      <c r="A399" s="8">
        <v>397</v>
      </c>
      <c r="B399" s="9" t="s">
        <v>1556</v>
      </c>
      <c r="C399" s="9" t="s">
        <v>403</v>
      </c>
      <c r="D399" s="9" t="s">
        <v>1557</v>
      </c>
      <c r="E399" s="9" t="s">
        <v>641</v>
      </c>
      <c r="F399" s="8">
        <v>1</v>
      </c>
      <c r="G399" s="8" t="s">
        <v>18</v>
      </c>
      <c r="H399" s="9" t="s">
        <v>474</v>
      </c>
      <c r="I399" s="9" t="s">
        <v>1558</v>
      </c>
      <c r="J399" s="9" t="s">
        <v>59</v>
      </c>
      <c r="K399" s="9" t="s">
        <v>1559</v>
      </c>
      <c r="L399" s="9" t="s">
        <v>1560</v>
      </c>
      <c r="M399" s="12" t="s">
        <v>24</v>
      </c>
    </row>
    <row r="400" s="3" customFormat="1" ht="54" spans="1:13">
      <c r="A400" s="8">
        <v>398</v>
      </c>
      <c r="B400" s="9" t="s">
        <v>1561</v>
      </c>
      <c r="C400" s="9" t="s">
        <v>167</v>
      </c>
      <c r="D400" s="9" t="s">
        <v>1562</v>
      </c>
      <c r="E400" s="9" t="s">
        <v>81</v>
      </c>
      <c r="F400" s="8">
        <v>2</v>
      </c>
      <c r="G400" s="8" t="s">
        <v>18</v>
      </c>
      <c r="H400" s="9" t="s">
        <v>19</v>
      </c>
      <c r="I400" s="9" t="s">
        <v>1563</v>
      </c>
      <c r="J400" s="9" t="s">
        <v>59</v>
      </c>
      <c r="K400" s="9" t="s">
        <v>1564</v>
      </c>
      <c r="L400" s="9" t="s">
        <v>1565</v>
      </c>
      <c r="M400" s="12" t="s">
        <v>24</v>
      </c>
    </row>
    <row r="401" s="3" customFormat="1" ht="27" spans="1:13">
      <c r="A401" s="8">
        <v>399</v>
      </c>
      <c r="B401" s="9" t="s">
        <v>1566</v>
      </c>
      <c r="C401" s="9" t="s">
        <v>62</v>
      </c>
      <c r="D401" s="9" t="s">
        <v>123</v>
      </c>
      <c r="E401" s="9" t="s">
        <v>124</v>
      </c>
      <c r="F401" s="8">
        <v>1</v>
      </c>
      <c r="G401" s="8" t="s">
        <v>18</v>
      </c>
      <c r="H401" s="9" t="s">
        <v>19</v>
      </c>
      <c r="I401" s="9" t="s">
        <v>1567</v>
      </c>
      <c r="J401" s="9" t="s">
        <v>40</v>
      </c>
      <c r="K401" s="9" t="s">
        <v>1568</v>
      </c>
      <c r="L401" s="9" t="s">
        <v>1569</v>
      </c>
      <c r="M401" s="12" t="s">
        <v>24</v>
      </c>
    </row>
    <row r="402" s="3" customFormat="1" ht="40.5" spans="1:13">
      <c r="A402" s="8">
        <v>400</v>
      </c>
      <c r="B402" s="9" t="s">
        <v>1566</v>
      </c>
      <c r="C402" s="9" t="s">
        <v>55</v>
      </c>
      <c r="D402" s="9" t="s">
        <v>254</v>
      </c>
      <c r="E402" s="9" t="s">
        <v>124</v>
      </c>
      <c r="F402" s="8">
        <v>1</v>
      </c>
      <c r="G402" s="8" t="s">
        <v>18</v>
      </c>
      <c r="H402" s="9" t="s">
        <v>19</v>
      </c>
      <c r="I402" s="9" t="s">
        <v>254</v>
      </c>
      <c r="J402" s="9" t="s">
        <v>40</v>
      </c>
      <c r="K402" s="9" t="s">
        <v>1568</v>
      </c>
      <c r="L402" s="9" t="s">
        <v>1569</v>
      </c>
      <c r="M402" s="12" t="s">
        <v>24</v>
      </c>
    </row>
    <row r="403" s="3" customFormat="1" ht="81" spans="1:13">
      <c r="A403" s="8">
        <v>401</v>
      </c>
      <c r="B403" s="9" t="s">
        <v>1570</v>
      </c>
      <c r="C403" s="9" t="s">
        <v>1571</v>
      </c>
      <c r="D403" s="9" t="s">
        <v>1572</v>
      </c>
      <c r="E403" s="9" t="s">
        <v>32</v>
      </c>
      <c r="F403" s="8">
        <v>1</v>
      </c>
      <c r="G403" s="8" t="s">
        <v>18</v>
      </c>
      <c r="H403" s="9" t="s">
        <v>19</v>
      </c>
      <c r="I403" s="9" t="s">
        <v>405</v>
      </c>
      <c r="J403" s="9" t="s">
        <v>59</v>
      </c>
      <c r="K403" s="9" t="s">
        <v>1573</v>
      </c>
      <c r="L403" s="9" t="s">
        <v>1574</v>
      </c>
      <c r="M403" s="12" t="s">
        <v>24</v>
      </c>
    </row>
    <row r="404" s="3" customFormat="1" ht="81" spans="1:13">
      <c r="A404" s="8">
        <v>402</v>
      </c>
      <c r="B404" s="9" t="s">
        <v>1575</v>
      </c>
      <c r="C404" s="9" t="s">
        <v>1576</v>
      </c>
      <c r="D404" s="9" t="s">
        <v>1577</v>
      </c>
      <c r="E404" s="9" t="s">
        <v>85</v>
      </c>
      <c r="F404" s="8">
        <v>1</v>
      </c>
      <c r="G404" s="8" t="s">
        <v>18</v>
      </c>
      <c r="H404" s="9" t="s">
        <v>19</v>
      </c>
      <c r="I404" s="9" t="s">
        <v>1578</v>
      </c>
      <c r="J404" s="9" t="s">
        <v>40</v>
      </c>
      <c r="K404" s="9" t="s">
        <v>1573</v>
      </c>
      <c r="L404" s="9" t="s">
        <v>1579</v>
      </c>
      <c r="M404" s="12" t="s">
        <v>24</v>
      </c>
    </row>
    <row r="405" s="3" customFormat="1" ht="81" spans="1:13">
      <c r="A405" s="8">
        <v>403</v>
      </c>
      <c r="B405" s="9" t="s">
        <v>1580</v>
      </c>
      <c r="C405" s="9" t="s">
        <v>1077</v>
      </c>
      <c r="D405" s="9" t="s">
        <v>1581</v>
      </c>
      <c r="E405" s="9" t="s">
        <v>119</v>
      </c>
      <c r="F405" s="8">
        <v>1</v>
      </c>
      <c r="G405" s="8" t="s">
        <v>18</v>
      </c>
      <c r="H405" s="9" t="s">
        <v>19</v>
      </c>
      <c r="I405" s="9" t="s">
        <v>1582</v>
      </c>
      <c r="J405" s="9" t="s">
        <v>40</v>
      </c>
      <c r="K405" s="9" t="s">
        <v>1583</v>
      </c>
      <c r="L405" s="9" t="s">
        <v>1584</v>
      </c>
      <c r="M405" s="12" t="s">
        <v>24</v>
      </c>
    </row>
    <row r="406" s="3" customFormat="1" ht="27" spans="1:13">
      <c r="A406" s="8">
        <v>404</v>
      </c>
      <c r="B406" s="9" t="s">
        <v>1585</v>
      </c>
      <c r="C406" s="9" t="s">
        <v>574</v>
      </c>
      <c r="D406" s="9" t="s">
        <v>574</v>
      </c>
      <c r="E406" s="9" t="s">
        <v>359</v>
      </c>
      <c r="F406" s="8">
        <v>2</v>
      </c>
      <c r="G406" s="8" t="s">
        <v>18</v>
      </c>
      <c r="H406" s="9" t="s">
        <v>19</v>
      </c>
      <c r="I406" s="9" t="s">
        <v>19</v>
      </c>
      <c r="J406" s="9" t="s">
        <v>59</v>
      </c>
      <c r="K406" s="9" t="s">
        <v>101</v>
      </c>
      <c r="L406" s="9" t="s">
        <v>1586</v>
      </c>
      <c r="M406" s="12" t="s">
        <v>24</v>
      </c>
    </row>
    <row r="407" s="3" customFormat="1" ht="54" spans="1:13">
      <c r="A407" s="8">
        <v>405</v>
      </c>
      <c r="B407" s="10" t="s">
        <v>1587</v>
      </c>
      <c r="C407" s="10" t="s">
        <v>37</v>
      </c>
      <c r="D407" s="10" t="s">
        <v>1588</v>
      </c>
      <c r="E407" s="10" t="s">
        <v>1589</v>
      </c>
      <c r="F407" s="11">
        <v>1</v>
      </c>
      <c r="G407" s="11" t="s">
        <v>39</v>
      </c>
      <c r="H407" s="10" t="s">
        <v>19</v>
      </c>
      <c r="I407" s="10" t="s">
        <v>1590</v>
      </c>
      <c r="J407" s="10" t="s">
        <v>59</v>
      </c>
      <c r="K407" s="10" t="s">
        <v>1591</v>
      </c>
      <c r="L407" s="10" t="s">
        <v>1592</v>
      </c>
      <c r="M407" s="12" t="s">
        <v>24</v>
      </c>
    </row>
    <row r="408" s="3" customFormat="1" ht="40.5" spans="1:13">
      <c r="A408" s="8">
        <v>406</v>
      </c>
      <c r="B408" s="10" t="s">
        <v>1593</v>
      </c>
      <c r="C408" s="10" t="s">
        <v>37</v>
      </c>
      <c r="D408" s="10" t="s">
        <v>992</v>
      </c>
      <c r="E408" s="10" t="s">
        <v>32</v>
      </c>
      <c r="F408" s="11">
        <v>5</v>
      </c>
      <c r="G408" s="11" t="s">
        <v>43</v>
      </c>
      <c r="H408" s="10" t="s">
        <v>19</v>
      </c>
      <c r="I408" s="10" t="s">
        <v>992</v>
      </c>
      <c r="J408" s="10" t="s">
        <v>40</v>
      </c>
      <c r="K408" s="10" t="s">
        <v>132</v>
      </c>
      <c r="L408" s="10" t="s">
        <v>1594</v>
      </c>
      <c r="M408" s="12" t="s">
        <v>24</v>
      </c>
    </row>
    <row r="409" s="3" customFormat="1" spans="1:13">
      <c r="A409" s="8">
        <v>407</v>
      </c>
      <c r="B409" s="9" t="s">
        <v>1595</v>
      </c>
      <c r="C409" s="9" t="s">
        <v>150</v>
      </c>
      <c r="D409" s="9" t="s">
        <v>1596</v>
      </c>
      <c r="E409" s="9" t="s">
        <v>176</v>
      </c>
      <c r="F409" s="8">
        <v>1</v>
      </c>
      <c r="G409" s="8" t="s">
        <v>18</v>
      </c>
      <c r="H409" s="9" t="s">
        <v>19</v>
      </c>
      <c r="I409" s="9" t="s">
        <v>1597</v>
      </c>
      <c r="J409" s="9" t="s">
        <v>59</v>
      </c>
      <c r="K409" s="9" t="s">
        <v>101</v>
      </c>
      <c r="L409" s="9" t="s">
        <v>1598</v>
      </c>
      <c r="M409" s="12" t="s">
        <v>24</v>
      </c>
    </row>
    <row r="410" s="3" customFormat="1" spans="1:13">
      <c r="A410" s="8">
        <v>408</v>
      </c>
      <c r="B410" s="9" t="s">
        <v>1599</v>
      </c>
      <c r="C410" s="9" t="s">
        <v>403</v>
      </c>
      <c r="D410" s="9" t="s">
        <v>1600</v>
      </c>
      <c r="E410" s="9" t="s">
        <v>37</v>
      </c>
      <c r="F410" s="8">
        <v>1</v>
      </c>
      <c r="G410" s="8" t="s">
        <v>18</v>
      </c>
      <c r="H410" s="9" t="s">
        <v>19</v>
      </c>
      <c r="I410" s="9" t="s">
        <v>1601</v>
      </c>
      <c r="J410" s="9" t="s">
        <v>70</v>
      </c>
      <c r="K410" s="9" t="s">
        <v>1602</v>
      </c>
      <c r="L410" s="9" t="s">
        <v>1603</v>
      </c>
      <c r="M410" s="12" t="s">
        <v>24</v>
      </c>
    </row>
    <row r="411" s="3" customFormat="1" ht="54" spans="1:13">
      <c r="A411" s="8">
        <v>409</v>
      </c>
      <c r="B411" s="10" t="s">
        <v>1604</v>
      </c>
      <c r="C411" s="10" t="s">
        <v>37</v>
      </c>
      <c r="D411" s="10" t="s">
        <v>98</v>
      </c>
      <c r="E411" s="10" t="s">
        <v>1297</v>
      </c>
      <c r="F411" s="11">
        <v>2</v>
      </c>
      <c r="G411" s="11" t="s">
        <v>43</v>
      </c>
      <c r="H411" s="10" t="s">
        <v>19</v>
      </c>
      <c r="I411" s="10" t="s">
        <v>1605</v>
      </c>
      <c r="J411" s="10" t="s">
        <v>40</v>
      </c>
      <c r="K411" s="10" t="s">
        <v>1606</v>
      </c>
      <c r="L411" s="10" t="s">
        <v>1607</v>
      </c>
      <c r="M411" s="12" t="s">
        <v>24</v>
      </c>
    </row>
    <row r="412" s="3" customFormat="1" ht="67.5" spans="1:13">
      <c r="A412" s="8">
        <v>410</v>
      </c>
      <c r="B412" s="9" t="s">
        <v>1608</v>
      </c>
      <c r="C412" s="9" t="s">
        <v>711</v>
      </c>
      <c r="D412" s="9" t="s">
        <v>1609</v>
      </c>
      <c r="E412" s="9" t="s">
        <v>1176</v>
      </c>
      <c r="F412" s="8">
        <v>1</v>
      </c>
      <c r="G412" s="8" t="s">
        <v>18</v>
      </c>
      <c r="H412" s="9" t="s">
        <v>19</v>
      </c>
      <c r="I412" s="9" t="s">
        <v>1610</v>
      </c>
      <c r="J412" s="9" t="s">
        <v>40</v>
      </c>
      <c r="K412" s="9" t="s">
        <v>101</v>
      </c>
      <c r="L412" s="9" t="s">
        <v>1611</v>
      </c>
      <c r="M412" s="12" t="s">
        <v>24</v>
      </c>
    </row>
    <row r="413" s="3" customFormat="1" ht="81" spans="1:13">
      <c r="A413" s="8">
        <v>411</v>
      </c>
      <c r="B413" s="9" t="s">
        <v>1612</v>
      </c>
      <c r="C413" s="9" t="s">
        <v>1526</v>
      </c>
      <c r="D413" s="9" t="s">
        <v>1613</v>
      </c>
      <c r="E413" s="9" t="s">
        <v>152</v>
      </c>
      <c r="F413" s="8">
        <v>2</v>
      </c>
      <c r="G413" s="8" t="s">
        <v>18</v>
      </c>
      <c r="H413" s="9" t="s">
        <v>19</v>
      </c>
      <c r="I413" s="9" t="s">
        <v>1614</v>
      </c>
      <c r="J413" s="9" t="s">
        <v>70</v>
      </c>
      <c r="K413" s="9" t="s">
        <v>1615</v>
      </c>
      <c r="L413" s="9" t="s">
        <v>1616</v>
      </c>
      <c r="M413" s="12" t="s">
        <v>24</v>
      </c>
    </row>
    <row r="414" s="3" customFormat="1" ht="54" spans="1:13">
      <c r="A414" s="8">
        <v>412</v>
      </c>
      <c r="B414" s="10" t="s">
        <v>1617</v>
      </c>
      <c r="C414" s="10" t="s">
        <v>135</v>
      </c>
      <c r="D414" s="10" t="s">
        <v>1618</v>
      </c>
      <c r="E414" s="10" t="s">
        <v>119</v>
      </c>
      <c r="F414" s="11">
        <v>1</v>
      </c>
      <c r="G414" s="11" t="s">
        <v>43</v>
      </c>
      <c r="H414" s="10" t="s">
        <v>19</v>
      </c>
      <c r="I414" s="10" t="s">
        <v>434</v>
      </c>
      <c r="J414" s="10" t="s">
        <v>40</v>
      </c>
      <c r="K414" s="10" t="s">
        <v>1619</v>
      </c>
      <c r="L414" s="10" t="s">
        <v>1620</v>
      </c>
      <c r="M414" s="12" t="s">
        <v>24</v>
      </c>
    </row>
    <row r="415" s="3" customFormat="1" ht="54" spans="1:13">
      <c r="A415" s="8">
        <v>413</v>
      </c>
      <c r="B415" s="10" t="s">
        <v>1621</v>
      </c>
      <c r="C415" s="10" t="s">
        <v>66</v>
      </c>
      <c r="D415" s="10" t="s">
        <v>118</v>
      </c>
      <c r="E415" s="10" t="s">
        <v>119</v>
      </c>
      <c r="F415" s="11">
        <v>2</v>
      </c>
      <c r="G415" s="11" t="s">
        <v>43</v>
      </c>
      <c r="H415" s="10" t="s">
        <v>19</v>
      </c>
      <c r="I415" s="10" t="s">
        <v>19</v>
      </c>
      <c r="J415" s="10" t="s">
        <v>59</v>
      </c>
      <c r="K415" s="10" t="s">
        <v>1622</v>
      </c>
      <c r="L415" s="10" t="s">
        <v>1623</v>
      </c>
      <c r="M415" s="12" t="s">
        <v>24</v>
      </c>
    </row>
    <row r="416" s="3" customFormat="1" ht="27" spans="1:13">
      <c r="A416" s="8">
        <v>414</v>
      </c>
      <c r="B416" s="10" t="s">
        <v>1621</v>
      </c>
      <c r="C416" s="10" t="s">
        <v>37</v>
      </c>
      <c r="D416" s="10" t="s">
        <v>1624</v>
      </c>
      <c r="E416" s="10" t="s">
        <v>32</v>
      </c>
      <c r="F416" s="11">
        <v>2</v>
      </c>
      <c r="G416" s="11" t="s">
        <v>43</v>
      </c>
      <c r="H416" s="10" t="s">
        <v>19</v>
      </c>
      <c r="I416" s="10" t="s">
        <v>19</v>
      </c>
      <c r="J416" s="10" t="s">
        <v>40</v>
      </c>
      <c r="K416" s="10" t="s">
        <v>1622</v>
      </c>
      <c r="L416" s="10" t="s">
        <v>1623</v>
      </c>
      <c r="M416" s="12" t="s">
        <v>24</v>
      </c>
    </row>
    <row r="417" s="3" customFormat="1" ht="54" spans="1:13">
      <c r="A417" s="8">
        <v>415</v>
      </c>
      <c r="B417" s="9" t="s">
        <v>1625</v>
      </c>
      <c r="C417" s="9" t="s">
        <v>1077</v>
      </c>
      <c r="D417" s="9" t="s">
        <v>120</v>
      </c>
      <c r="E417" s="9" t="s">
        <v>119</v>
      </c>
      <c r="F417" s="8">
        <v>1</v>
      </c>
      <c r="G417" s="8" t="s">
        <v>18</v>
      </c>
      <c r="H417" s="9" t="s">
        <v>19</v>
      </c>
      <c r="I417" s="9" t="s">
        <v>120</v>
      </c>
      <c r="J417" s="9" t="s">
        <v>40</v>
      </c>
      <c r="K417" s="9" t="s">
        <v>1626</v>
      </c>
      <c r="L417" s="9" t="s">
        <v>1627</v>
      </c>
      <c r="M417" s="12" t="s">
        <v>24</v>
      </c>
    </row>
    <row r="418" s="3" customFormat="1" ht="40.5" spans="1:13">
      <c r="A418" s="8">
        <v>416</v>
      </c>
      <c r="B418" s="9" t="s">
        <v>1625</v>
      </c>
      <c r="C418" s="9" t="s">
        <v>1628</v>
      </c>
      <c r="D418" s="9" t="s">
        <v>1629</v>
      </c>
      <c r="E418" s="9" t="s">
        <v>1630</v>
      </c>
      <c r="F418" s="8">
        <v>1</v>
      </c>
      <c r="G418" s="8" t="s">
        <v>18</v>
      </c>
      <c r="H418" s="9" t="s">
        <v>19</v>
      </c>
      <c r="I418" s="9" t="s">
        <v>893</v>
      </c>
      <c r="J418" s="9" t="s">
        <v>40</v>
      </c>
      <c r="K418" s="9" t="s">
        <v>1626</v>
      </c>
      <c r="L418" s="9" t="s">
        <v>1627</v>
      </c>
      <c r="M418" s="12" t="s">
        <v>24</v>
      </c>
    </row>
    <row r="419" s="3" customFormat="1" ht="67.5" spans="1:13">
      <c r="A419" s="8">
        <v>417</v>
      </c>
      <c r="B419" s="10" t="s">
        <v>1631</v>
      </c>
      <c r="C419" s="10" t="s">
        <v>37</v>
      </c>
      <c r="D419" s="10" t="s">
        <v>1632</v>
      </c>
      <c r="E419" s="10" t="s">
        <v>42</v>
      </c>
      <c r="F419" s="11">
        <v>5</v>
      </c>
      <c r="G419" s="11" t="s">
        <v>39</v>
      </c>
      <c r="H419" s="10" t="s">
        <v>19</v>
      </c>
      <c r="I419" s="10" t="s">
        <v>1633</v>
      </c>
      <c r="J419" s="10" t="s">
        <v>59</v>
      </c>
      <c r="K419" s="10" t="s">
        <v>1634</v>
      </c>
      <c r="L419" s="10" t="s">
        <v>1635</v>
      </c>
      <c r="M419" s="12" t="s">
        <v>24</v>
      </c>
    </row>
    <row r="420" s="3" customFormat="1" ht="54" spans="1:13">
      <c r="A420" s="8">
        <v>418</v>
      </c>
      <c r="B420" s="10" t="s">
        <v>1631</v>
      </c>
      <c r="C420" s="10" t="s">
        <v>37</v>
      </c>
      <c r="D420" s="10" t="s">
        <v>1636</v>
      </c>
      <c r="E420" s="10" t="s">
        <v>42</v>
      </c>
      <c r="F420" s="11">
        <v>5</v>
      </c>
      <c r="G420" s="11" t="s">
        <v>39</v>
      </c>
      <c r="H420" s="10" t="s">
        <v>19</v>
      </c>
      <c r="I420" s="10" t="s">
        <v>1637</v>
      </c>
      <c r="J420" s="10" t="s">
        <v>59</v>
      </c>
      <c r="K420" s="10" t="s">
        <v>1634</v>
      </c>
      <c r="L420" s="10" t="s">
        <v>1635</v>
      </c>
      <c r="M420" s="12" t="s">
        <v>24</v>
      </c>
    </row>
    <row r="421" s="3" customFormat="1" ht="121.5" spans="1:13">
      <c r="A421" s="8">
        <v>419</v>
      </c>
      <c r="B421" s="9" t="s">
        <v>1631</v>
      </c>
      <c r="C421" s="9" t="s">
        <v>150</v>
      </c>
      <c r="D421" s="9" t="s">
        <v>1638</v>
      </c>
      <c r="E421" s="9" t="s">
        <v>364</v>
      </c>
      <c r="F421" s="8">
        <v>5</v>
      </c>
      <c r="G421" s="8" t="s">
        <v>18</v>
      </c>
      <c r="H421" s="9" t="s">
        <v>19</v>
      </c>
      <c r="I421" s="9" t="s">
        <v>1639</v>
      </c>
      <c r="J421" s="9" t="s">
        <v>59</v>
      </c>
      <c r="K421" s="9" t="s">
        <v>1634</v>
      </c>
      <c r="L421" s="9" t="s">
        <v>1635</v>
      </c>
      <c r="M421" s="12" t="s">
        <v>24</v>
      </c>
    </row>
    <row r="422" s="3" customFormat="1" spans="1:13">
      <c r="A422" s="8">
        <v>420</v>
      </c>
      <c r="B422" s="10" t="s">
        <v>1640</v>
      </c>
      <c r="C422" s="10" t="s">
        <v>66</v>
      </c>
      <c r="D422" s="10" t="s">
        <v>1641</v>
      </c>
      <c r="E422" s="10" t="s">
        <v>137</v>
      </c>
      <c r="F422" s="11">
        <v>2</v>
      </c>
      <c r="G422" s="11" t="s">
        <v>43</v>
      </c>
      <c r="H422" s="10" t="s">
        <v>19</v>
      </c>
      <c r="I422" s="10" t="s">
        <v>434</v>
      </c>
      <c r="J422" s="10" t="s">
        <v>59</v>
      </c>
      <c r="K422" s="10" t="s">
        <v>1642</v>
      </c>
      <c r="L422" s="10" t="s">
        <v>1643</v>
      </c>
      <c r="M422" s="12" t="s">
        <v>24</v>
      </c>
    </row>
    <row r="423" s="3" customFormat="1" ht="27" spans="1:13">
      <c r="A423" s="8">
        <v>421</v>
      </c>
      <c r="B423" s="10" t="s">
        <v>1644</v>
      </c>
      <c r="C423" s="10" t="s">
        <v>1199</v>
      </c>
      <c r="D423" s="10" t="s">
        <v>1645</v>
      </c>
      <c r="E423" s="10" t="s">
        <v>32</v>
      </c>
      <c r="F423" s="11">
        <v>2</v>
      </c>
      <c r="G423" s="11" t="s">
        <v>43</v>
      </c>
      <c r="H423" s="10" t="s">
        <v>19</v>
      </c>
      <c r="I423" s="10" t="s">
        <v>1646</v>
      </c>
      <c r="J423" s="10" t="s">
        <v>591</v>
      </c>
      <c r="K423" s="10" t="s">
        <v>1647</v>
      </c>
      <c r="L423" s="10" t="s">
        <v>1648</v>
      </c>
      <c r="M423" s="12" t="s">
        <v>24</v>
      </c>
    </row>
    <row r="424" s="3" customFormat="1" ht="108" spans="1:13">
      <c r="A424" s="8">
        <v>422</v>
      </c>
      <c r="B424" s="9" t="s">
        <v>1649</v>
      </c>
      <c r="C424" s="9" t="s">
        <v>66</v>
      </c>
      <c r="D424" s="9" t="s">
        <v>1650</v>
      </c>
      <c r="E424" s="9" t="s">
        <v>68</v>
      </c>
      <c r="F424" s="8">
        <v>1</v>
      </c>
      <c r="G424" s="8" t="s">
        <v>18</v>
      </c>
      <c r="H424" s="9" t="s">
        <v>19</v>
      </c>
      <c r="I424" s="9" t="s">
        <v>405</v>
      </c>
      <c r="J424" s="9" t="s">
        <v>59</v>
      </c>
      <c r="K424" s="9" t="s">
        <v>1651</v>
      </c>
      <c r="L424" s="9" t="s">
        <v>1652</v>
      </c>
      <c r="M424" s="12" t="s">
        <v>24</v>
      </c>
    </row>
    <row r="425" s="3" customFormat="1" ht="67.5" spans="1:13">
      <c r="A425" s="8">
        <v>423</v>
      </c>
      <c r="B425" s="10" t="s">
        <v>1653</v>
      </c>
      <c r="C425" s="10" t="s">
        <v>66</v>
      </c>
      <c r="D425" s="10" t="s">
        <v>1654</v>
      </c>
      <c r="E425" s="10" t="s">
        <v>119</v>
      </c>
      <c r="F425" s="11">
        <v>2</v>
      </c>
      <c r="G425" s="11" t="s">
        <v>43</v>
      </c>
      <c r="H425" s="10" t="s">
        <v>76</v>
      </c>
      <c r="I425" s="10" t="s">
        <v>1655</v>
      </c>
      <c r="J425" s="10" t="s">
        <v>59</v>
      </c>
      <c r="K425" s="10" t="s">
        <v>1656</v>
      </c>
      <c r="L425" s="10" t="s">
        <v>1657</v>
      </c>
      <c r="M425" s="12" t="s">
        <v>24</v>
      </c>
    </row>
    <row r="426" s="3" customFormat="1" ht="54" spans="1:13">
      <c r="A426" s="8">
        <v>424</v>
      </c>
      <c r="B426" s="9" t="s">
        <v>1658</v>
      </c>
      <c r="C426" s="9" t="s">
        <v>141</v>
      </c>
      <c r="D426" s="9" t="s">
        <v>1659</v>
      </c>
      <c r="E426" s="9" t="s">
        <v>119</v>
      </c>
      <c r="F426" s="8">
        <v>1</v>
      </c>
      <c r="G426" s="8" t="s">
        <v>18</v>
      </c>
      <c r="H426" s="9" t="s">
        <v>76</v>
      </c>
      <c r="I426" s="9" t="s">
        <v>405</v>
      </c>
      <c r="J426" s="9" t="s">
        <v>59</v>
      </c>
      <c r="K426" s="9" t="s">
        <v>1660</v>
      </c>
      <c r="L426" s="9" t="s">
        <v>1661</v>
      </c>
      <c r="M426" s="12" t="s">
        <v>24</v>
      </c>
    </row>
    <row r="427" s="3" customFormat="1" ht="54" spans="1:13">
      <c r="A427" s="8">
        <v>425</v>
      </c>
      <c r="B427" s="9" t="s">
        <v>1662</v>
      </c>
      <c r="C427" s="9" t="s">
        <v>109</v>
      </c>
      <c r="D427" s="9" t="s">
        <v>1267</v>
      </c>
      <c r="E427" s="9" t="s">
        <v>119</v>
      </c>
      <c r="F427" s="8">
        <v>2</v>
      </c>
      <c r="G427" s="8" t="s">
        <v>18</v>
      </c>
      <c r="H427" s="9" t="s">
        <v>19</v>
      </c>
      <c r="I427" s="9" t="s">
        <v>1267</v>
      </c>
      <c r="J427" s="9" t="s">
        <v>40</v>
      </c>
      <c r="K427" s="9" t="s">
        <v>132</v>
      </c>
      <c r="L427" s="9" t="s">
        <v>1663</v>
      </c>
      <c r="M427" s="12" t="s">
        <v>24</v>
      </c>
    </row>
    <row r="428" s="3" customFormat="1" ht="27" spans="1:13">
      <c r="A428" s="8">
        <v>426</v>
      </c>
      <c r="B428" s="9" t="s">
        <v>1664</v>
      </c>
      <c r="C428" s="9" t="s">
        <v>1153</v>
      </c>
      <c r="D428" s="9" t="s">
        <v>1153</v>
      </c>
      <c r="E428" s="9" t="s">
        <v>1630</v>
      </c>
      <c r="F428" s="8">
        <v>3</v>
      </c>
      <c r="G428" s="8" t="s">
        <v>18</v>
      </c>
      <c r="H428" s="9" t="s">
        <v>19</v>
      </c>
      <c r="I428" s="9" t="s">
        <v>1665</v>
      </c>
      <c r="J428" s="9" t="s">
        <v>59</v>
      </c>
      <c r="K428" s="9" t="s">
        <v>1015</v>
      </c>
      <c r="L428" s="9" t="s">
        <v>1666</v>
      </c>
      <c r="M428" s="12" t="s">
        <v>24</v>
      </c>
    </row>
    <row r="429" s="3" customFormat="1" ht="54" spans="1:13">
      <c r="A429" s="8">
        <v>427</v>
      </c>
      <c r="B429" s="9" t="s">
        <v>1667</v>
      </c>
      <c r="C429" s="9" t="s">
        <v>607</v>
      </c>
      <c r="D429" s="9" t="s">
        <v>1668</v>
      </c>
      <c r="E429" s="9" t="s">
        <v>1669</v>
      </c>
      <c r="F429" s="8">
        <v>1</v>
      </c>
      <c r="G429" s="8" t="s">
        <v>18</v>
      </c>
      <c r="H429" s="9" t="s">
        <v>19</v>
      </c>
      <c r="I429" s="9" t="s">
        <v>1670</v>
      </c>
      <c r="J429" s="9" t="s">
        <v>59</v>
      </c>
      <c r="K429" s="9" t="s">
        <v>101</v>
      </c>
      <c r="L429" s="9" t="s">
        <v>1671</v>
      </c>
      <c r="M429" s="12" t="s">
        <v>24</v>
      </c>
    </row>
    <row r="430" s="3" customFormat="1" ht="108" spans="1:13">
      <c r="A430" s="8">
        <v>428</v>
      </c>
      <c r="B430" s="9" t="s">
        <v>1672</v>
      </c>
      <c r="C430" s="9" t="s">
        <v>537</v>
      </c>
      <c r="D430" s="9" t="s">
        <v>1673</v>
      </c>
      <c r="E430" s="9" t="s">
        <v>251</v>
      </c>
      <c r="F430" s="8">
        <v>2</v>
      </c>
      <c r="G430" s="8" t="s">
        <v>18</v>
      </c>
      <c r="H430" s="9" t="s">
        <v>19</v>
      </c>
      <c r="I430" s="9" t="s">
        <v>1674</v>
      </c>
      <c r="J430" s="9" t="s">
        <v>59</v>
      </c>
      <c r="K430" s="9" t="s">
        <v>1675</v>
      </c>
      <c r="L430" s="9" t="s">
        <v>1676</v>
      </c>
      <c r="M430" s="12" t="s">
        <v>24</v>
      </c>
    </row>
    <row r="431" s="3" customFormat="1" ht="94.5" spans="1:13">
      <c r="A431" s="8">
        <v>429</v>
      </c>
      <c r="B431" s="9" t="s">
        <v>1672</v>
      </c>
      <c r="C431" s="9" t="s">
        <v>55</v>
      </c>
      <c r="D431" s="9" t="s">
        <v>1677</v>
      </c>
      <c r="E431" s="9" t="s">
        <v>251</v>
      </c>
      <c r="F431" s="8">
        <v>3</v>
      </c>
      <c r="G431" s="8" t="s">
        <v>18</v>
      </c>
      <c r="H431" s="9" t="s">
        <v>19</v>
      </c>
      <c r="I431" s="9" t="s">
        <v>1678</v>
      </c>
      <c r="J431" s="9" t="s">
        <v>59</v>
      </c>
      <c r="K431" s="9" t="s">
        <v>1675</v>
      </c>
      <c r="L431" s="9" t="s">
        <v>1676</v>
      </c>
      <c r="M431" s="12" t="s">
        <v>24</v>
      </c>
    </row>
    <row r="432" s="3" customFormat="1" ht="27" spans="1:13">
      <c r="A432" s="8">
        <v>430</v>
      </c>
      <c r="B432" s="10" t="s">
        <v>1679</v>
      </c>
      <c r="C432" s="10" t="s">
        <v>141</v>
      </c>
      <c r="D432" s="10" t="s">
        <v>1680</v>
      </c>
      <c r="E432" s="10" t="s">
        <v>19</v>
      </c>
      <c r="F432" s="11">
        <v>2</v>
      </c>
      <c r="G432" s="11" t="s">
        <v>43</v>
      </c>
      <c r="H432" s="10" t="s">
        <v>19</v>
      </c>
      <c r="I432" s="10" t="s">
        <v>1681</v>
      </c>
      <c r="J432" s="10" t="s">
        <v>40</v>
      </c>
      <c r="K432" s="10" t="s">
        <v>1682</v>
      </c>
      <c r="L432" s="10" t="s">
        <v>1683</v>
      </c>
      <c r="M432" s="12" t="s">
        <v>24</v>
      </c>
    </row>
    <row r="433" s="3" customFormat="1" ht="27" spans="1:13">
      <c r="A433" s="8">
        <v>431</v>
      </c>
      <c r="B433" s="9" t="s">
        <v>1684</v>
      </c>
      <c r="C433" s="9" t="s">
        <v>348</v>
      </c>
      <c r="D433" s="9" t="s">
        <v>1685</v>
      </c>
      <c r="E433" s="9" t="s">
        <v>350</v>
      </c>
      <c r="F433" s="8">
        <v>1</v>
      </c>
      <c r="G433" s="8" t="s">
        <v>18</v>
      </c>
      <c r="H433" s="9" t="s">
        <v>19</v>
      </c>
      <c r="I433" s="9" t="s">
        <v>1686</v>
      </c>
      <c r="J433" s="9" t="s">
        <v>59</v>
      </c>
      <c r="K433" s="9" t="s">
        <v>1687</v>
      </c>
      <c r="L433" s="9" t="s">
        <v>1688</v>
      </c>
      <c r="M433" s="12" t="s">
        <v>24</v>
      </c>
    </row>
    <row r="434" s="3" customFormat="1" ht="54" spans="1:13">
      <c r="A434" s="8">
        <v>432</v>
      </c>
      <c r="B434" s="9" t="s">
        <v>1689</v>
      </c>
      <c r="C434" s="9" t="s">
        <v>135</v>
      </c>
      <c r="D434" s="9" t="s">
        <v>1690</v>
      </c>
      <c r="E434" s="9" t="s">
        <v>618</v>
      </c>
      <c r="F434" s="8">
        <v>1</v>
      </c>
      <c r="G434" s="8" t="s">
        <v>18</v>
      </c>
      <c r="H434" s="9" t="s">
        <v>19</v>
      </c>
      <c r="I434" s="9" t="s">
        <v>434</v>
      </c>
      <c r="J434" s="9" t="s">
        <v>59</v>
      </c>
      <c r="K434" s="9" t="s">
        <v>963</v>
      </c>
      <c r="L434" s="9" t="s">
        <v>964</v>
      </c>
      <c r="M434" s="12" t="s">
        <v>24</v>
      </c>
    </row>
    <row r="435" s="3" customFormat="1" ht="54" spans="1:13">
      <c r="A435" s="8">
        <v>433</v>
      </c>
      <c r="B435" s="9" t="s">
        <v>1691</v>
      </c>
      <c r="C435" s="9" t="s">
        <v>66</v>
      </c>
      <c r="D435" s="9" t="s">
        <v>1692</v>
      </c>
      <c r="E435" s="9" t="s">
        <v>119</v>
      </c>
      <c r="F435" s="8">
        <v>1</v>
      </c>
      <c r="G435" s="8" t="s">
        <v>18</v>
      </c>
      <c r="H435" s="9" t="s">
        <v>76</v>
      </c>
      <c r="I435" s="9" t="s">
        <v>1693</v>
      </c>
      <c r="J435" s="9" t="s">
        <v>59</v>
      </c>
      <c r="K435" s="9" t="s">
        <v>1694</v>
      </c>
      <c r="L435" s="9" t="s">
        <v>1695</v>
      </c>
      <c r="M435" s="12" t="s">
        <v>24</v>
      </c>
    </row>
    <row r="436" s="3" customFormat="1" ht="94.5" spans="1:13">
      <c r="A436" s="8">
        <v>434</v>
      </c>
      <c r="B436" s="9" t="s">
        <v>1696</v>
      </c>
      <c r="C436" s="9" t="s">
        <v>55</v>
      </c>
      <c r="D436" s="9" t="s">
        <v>1677</v>
      </c>
      <c r="E436" s="9" t="s">
        <v>124</v>
      </c>
      <c r="F436" s="8">
        <v>3</v>
      </c>
      <c r="G436" s="8" t="s">
        <v>18</v>
      </c>
      <c r="H436" s="9" t="s">
        <v>19</v>
      </c>
      <c r="I436" s="9" t="s">
        <v>1697</v>
      </c>
      <c r="J436" s="9" t="s">
        <v>59</v>
      </c>
      <c r="K436" s="9" t="s">
        <v>1698</v>
      </c>
      <c r="L436" s="9" t="s">
        <v>1699</v>
      </c>
      <c r="M436" s="12" t="s">
        <v>24</v>
      </c>
    </row>
    <row r="437" s="3" customFormat="1" ht="108" spans="1:13">
      <c r="A437" s="8">
        <v>435</v>
      </c>
      <c r="B437" s="9" t="s">
        <v>1696</v>
      </c>
      <c r="C437" s="9" t="s">
        <v>537</v>
      </c>
      <c r="D437" s="9" t="s">
        <v>1700</v>
      </c>
      <c r="E437" s="9" t="s">
        <v>251</v>
      </c>
      <c r="F437" s="8">
        <v>2</v>
      </c>
      <c r="G437" s="8" t="s">
        <v>18</v>
      </c>
      <c r="H437" s="9" t="s">
        <v>19</v>
      </c>
      <c r="I437" s="9" t="s">
        <v>1701</v>
      </c>
      <c r="J437" s="9" t="s">
        <v>59</v>
      </c>
      <c r="K437" s="9" t="s">
        <v>1698</v>
      </c>
      <c r="L437" s="9" t="s">
        <v>1699</v>
      </c>
      <c r="M437" s="12" t="s">
        <v>24</v>
      </c>
    </row>
    <row r="438" s="3" customFormat="1" ht="27" spans="1:13">
      <c r="A438" s="8">
        <v>436</v>
      </c>
      <c r="B438" s="9" t="s">
        <v>1702</v>
      </c>
      <c r="C438" s="9" t="s">
        <v>150</v>
      </c>
      <c r="D438" s="9" t="s">
        <v>1703</v>
      </c>
      <c r="E438" s="9" t="s">
        <v>32</v>
      </c>
      <c r="F438" s="8">
        <v>1</v>
      </c>
      <c r="G438" s="8" t="s">
        <v>18</v>
      </c>
      <c r="H438" s="9" t="s">
        <v>19</v>
      </c>
      <c r="I438" s="9" t="s">
        <v>1704</v>
      </c>
      <c r="J438" s="9" t="s">
        <v>59</v>
      </c>
      <c r="K438" s="9" t="s">
        <v>1705</v>
      </c>
      <c r="L438" s="9" t="s">
        <v>1706</v>
      </c>
      <c r="M438" s="12" t="s">
        <v>24</v>
      </c>
    </row>
    <row r="439" s="3" customFormat="1" ht="27" spans="1:13">
      <c r="A439" s="8">
        <v>437</v>
      </c>
      <c r="B439" s="10" t="s">
        <v>1707</v>
      </c>
      <c r="C439" s="10" t="s">
        <v>66</v>
      </c>
      <c r="D439" s="10" t="s">
        <v>1708</v>
      </c>
      <c r="E439" s="10" t="s">
        <v>19</v>
      </c>
      <c r="F439" s="11">
        <v>2</v>
      </c>
      <c r="G439" s="11" t="s">
        <v>43</v>
      </c>
      <c r="H439" s="10" t="s">
        <v>19</v>
      </c>
      <c r="I439" s="10" t="s">
        <v>1709</v>
      </c>
      <c r="J439" s="10" t="s">
        <v>40</v>
      </c>
      <c r="K439" s="10" t="s">
        <v>1710</v>
      </c>
      <c r="L439" s="10" t="s">
        <v>1711</v>
      </c>
      <c r="M439" s="12" t="s">
        <v>24</v>
      </c>
    </row>
    <row r="440" s="3" customFormat="1" ht="40.5" spans="1:13">
      <c r="A440" s="8">
        <v>438</v>
      </c>
      <c r="B440" s="10" t="s">
        <v>1712</v>
      </c>
      <c r="C440" s="10" t="s">
        <v>961</v>
      </c>
      <c r="D440" s="10" t="s">
        <v>1713</v>
      </c>
      <c r="E440" s="10" t="s">
        <v>1714</v>
      </c>
      <c r="F440" s="11">
        <v>2</v>
      </c>
      <c r="G440" s="11" t="s">
        <v>43</v>
      </c>
      <c r="H440" s="10" t="s">
        <v>76</v>
      </c>
      <c r="I440" s="10" t="s">
        <v>1715</v>
      </c>
      <c r="J440" s="10" t="s">
        <v>40</v>
      </c>
      <c r="K440" s="10" t="s">
        <v>1716</v>
      </c>
      <c r="L440" s="10" t="s">
        <v>1717</v>
      </c>
      <c r="M440" s="12" t="s">
        <v>24</v>
      </c>
    </row>
    <row r="441" s="3" customFormat="1" ht="27" spans="1:13">
      <c r="A441" s="8">
        <v>439</v>
      </c>
      <c r="B441" s="10" t="s">
        <v>1718</v>
      </c>
      <c r="C441" s="10" t="s">
        <v>1719</v>
      </c>
      <c r="D441" s="10" t="s">
        <v>1720</v>
      </c>
      <c r="E441" s="10" t="s">
        <v>176</v>
      </c>
      <c r="F441" s="11">
        <v>2</v>
      </c>
      <c r="G441" s="11" t="s">
        <v>43</v>
      </c>
      <c r="H441" s="10" t="s">
        <v>19</v>
      </c>
      <c r="I441" s="10" t="s">
        <v>1720</v>
      </c>
      <c r="J441" s="10" t="s">
        <v>40</v>
      </c>
      <c r="K441" s="10" t="s">
        <v>132</v>
      </c>
      <c r="L441" s="10" t="s">
        <v>1721</v>
      </c>
      <c r="M441" s="12" t="s">
        <v>24</v>
      </c>
    </row>
    <row r="442" s="3" customFormat="1" ht="67.5" spans="1:13">
      <c r="A442" s="8">
        <v>440</v>
      </c>
      <c r="B442" s="9" t="s">
        <v>1722</v>
      </c>
      <c r="C442" s="9" t="s">
        <v>37</v>
      </c>
      <c r="D442" s="9" t="s">
        <v>1723</v>
      </c>
      <c r="E442" s="9" t="s">
        <v>1724</v>
      </c>
      <c r="F442" s="8">
        <v>1</v>
      </c>
      <c r="G442" s="8" t="s">
        <v>18</v>
      </c>
      <c r="H442" s="9" t="s">
        <v>19</v>
      </c>
      <c r="I442" s="9" t="s">
        <v>1725</v>
      </c>
      <c r="J442" s="9" t="s">
        <v>40</v>
      </c>
      <c r="K442" s="9" t="s">
        <v>1726</v>
      </c>
      <c r="L442" s="9" t="s">
        <v>1727</v>
      </c>
      <c r="M442" s="12" t="s">
        <v>24</v>
      </c>
    </row>
    <row r="443" s="3" customFormat="1" ht="40.5" spans="1:13">
      <c r="A443" s="8">
        <v>441</v>
      </c>
      <c r="B443" s="10" t="s">
        <v>1728</v>
      </c>
      <c r="C443" s="10" t="s">
        <v>318</v>
      </c>
      <c r="D443" s="10" t="s">
        <v>1729</v>
      </c>
      <c r="E443" s="10" t="s">
        <v>137</v>
      </c>
      <c r="F443" s="11">
        <v>2</v>
      </c>
      <c r="G443" s="11" t="s">
        <v>43</v>
      </c>
      <c r="H443" s="10" t="s">
        <v>19</v>
      </c>
      <c r="I443" s="10" t="s">
        <v>1729</v>
      </c>
      <c r="J443" s="10" t="s">
        <v>40</v>
      </c>
      <c r="K443" s="10" t="s">
        <v>132</v>
      </c>
      <c r="L443" s="10" t="s">
        <v>1730</v>
      </c>
      <c r="M443" s="12" t="s">
        <v>24</v>
      </c>
    </row>
    <row r="444" s="3" customFormat="1" ht="27" spans="1:13">
      <c r="A444" s="8">
        <v>442</v>
      </c>
      <c r="B444" s="10" t="s">
        <v>1731</v>
      </c>
      <c r="C444" s="10" t="s">
        <v>37</v>
      </c>
      <c r="D444" s="10" t="s">
        <v>1732</v>
      </c>
      <c r="E444" s="10" t="s">
        <v>19</v>
      </c>
      <c r="F444" s="11">
        <v>20</v>
      </c>
      <c r="G444" s="11" t="s">
        <v>39</v>
      </c>
      <c r="H444" s="10" t="s">
        <v>19</v>
      </c>
      <c r="I444" s="10" t="s">
        <v>1733</v>
      </c>
      <c r="J444" s="10" t="s">
        <v>59</v>
      </c>
      <c r="K444" s="10" t="s">
        <v>1734</v>
      </c>
      <c r="L444" s="10" t="s">
        <v>1735</v>
      </c>
      <c r="M444" s="12" t="s">
        <v>24</v>
      </c>
    </row>
    <row r="445" s="3" customFormat="1" ht="108" spans="1:13">
      <c r="A445" s="8">
        <v>443</v>
      </c>
      <c r="B445" s="9" t="s">
        <v>1736</v>
      </c>
      <c r="C445" s="9" t="s">
        <v>1040</v>
      </c>
      <c r="D445" s="9" t="s">
        <v>1737</v>
      </c>
      <c r="E445" s="9" t="s">
        <v>364</v>
      </c>
      <c r="F445" s="8">
        <v>1</v>
      </c>
      <c r="G445" s="8" t="s">
        <v>18</v>
      </c>
      <c r="H445" s="9" t="s">
        <v>19</v>
      </c>
      <c r="I445" s="9" t="s">
        <v>1738</v>
      </c>
      <c r="J445" s="9" t="s">
        <v>70</v>
      </c>
      <c r="K445" s="9" t="s">
        <v>1739</v>
      </c>
      <c r="L445" s="9" t="str">
        <f>"18698892882"</f>
        <v>18698892882</v>
      </c>
      <c r="M445" s="12" t="s">
        <v>24</v>
      </c>
    </row>
    <row r="446" s="3" customFormat="1" ht="67.5" spans="1:13">
      <c r="A446" s="8">
        <v>444</v>
      </c>
      <c r="B446" s="9" t="s">
        <v>1740</v>
      </c>
      <c r="C446" s="9" t="s">
        <v>448</v>
      </c>
      <c r="D446" s="9" t="s">
        <v>1741</v>
      </c>
      <c r="E446" s="9" t="s">
        <v>19</v>
      </c>
      <c r="F446" s="8">
        <v>100</v>
      </c>
      <c r="G446" s="8" t="s">
        <v>18</v>
      </c>
      <c r="H446" s="9" t="s">
        <v>19</v>
      </c>
      <c r="I446" s="9" t="s">
        <v>1742</v>
      </c>
      <c r="J446" s="9" t="s">
        <v>59</v>
      </c>
      <c r="K446" s="9" t="s">
        <v>1743</v>
      </c>
      <c r="L446" s="9" t="s">
        <v>1744</v>
      </c>
      <c r="M446" s="12" t="s">
        <v>24</v>
      </c>
    </row>
    <row r="447" s="3" customFormat="1" ht="40.5" spans="1:13">
      <c r="A447" s="8">
        <v>445</v>
      </c>
      <c r="B447" s="10" t="s">
        <v>1745</v>
      </c>
      <c r="C447" s="10" t="s">
        <v>318</v>
      </c>
      <c r="D447" s="10" t="s">
        <v>1729</v>
      </c>
      <c r="E447" s="10" t="s">
        <v>137</v>
      </c>
      <c r="F447" s="11">
        <v>2</v>
      </c>
      <c r="G447" s="11" t="s">
        <v>43</v>
      </c>
      <c r="H447" s="10" t="s">
        <v>19</v>
      </c>
      <c r="I447" s="10" t="s">
        <v>1729</v>
      </c>
      <c r="J447" s="10" t="s">
        <v>40</v>
      </c>
      <c r="K447" s="10" t="s">
        <v>132</v>
      </c>
      <c r="L447" s="10" t="s">
        <v>1746</v>
      </c>
      <c r="M447" s="12" t="s">
        <v>24</v>
      </c>
    </row>
    <row r="448" s="3" customFormat="1" ht="40.5" spans="1:13">
      <c r="A448" s="8">
        <v>446</v>
      </c>
      <c r="B448" s="10" t="s">
        <v>1747</v>
      </c>
      <c r="C448" s="10" t="s">
        <v>37</v>
      </c>
      <c r="D448" s="10" t="s">
        <v>1748</v>
      </c>
      <c r="E448" s="10" t="s">
        <v>1749</v>
      </c>
      <c r="F448" s="11">
        <v>10</v>
      </c>
      <c r="G448" s="11" t="s">
        <v>39</v>
      </c>
      <c r="H448" s="10" t="s">
        <v>19</v>
      </c>
      <c r="I448" s="10" t="s">
        <v>1750</v>
      </c>
      <c r="J448" s="10" t="s">
        <v>59</v>
      </c>
      <c r="K448" s="10" t="s">
        <v>912</v>
      </c>
      <c r="L448" s="10" t="s">
        <v>1751</v>
      </c>
      <c r="M448" s="12" t="s">
        <v>24</v>
      </c>
    </row>
    <row r="449" s="3" customFormat="1" ht="54" spans="1:13">
      <c r="A449" s="8">
        <v>447</v>
      </c>
      <c r="B449" s="10" t="s">
        <v>1752</v>
      </c>
      <c r="C449" s="10" t="s">
        <v>66</v>
      </c>
      <c r="D449" s="10" t="s">
        <v>1753</v>
      </c>
      <c r="E449" s="10" t="s">
        <v>19</v>
      </c>
      <c r="F449" s="11">
        <v>2</v>
      </c>
      <c r="G449" s="11" t="s">
        <v>43</v>
      </c>
      <c r="H449" s="10" t="s">
        <v>19</v>
      </c>
      <c r="I449" s="10" t="s">
        <v>1754</v>
      </c>
      <c r="J449" s="10" t="s">
        <v>40</v>
      </c>
      <c r="K449" s="10" t="s">
        <v>1755</v>
      </c>
      <c r="L449" s="10" t="s">
        <v>1756</v>
      </c>
      <c r="M449" s="12" t="s">
        <v>24</v>
      </c>
    </row>
    <row r="450" s="3" customFormat="1" ht="40.5" spans="1:13">
      <c r="A450" s="8">
        <v>448</v>
      </c>
      <c r="B450" s="9" t="s">
        <v>1757</v>
      </c>
      <c r="C450" s="9" t="s">
        <v>150</v>
      </c>
      <c r="D450" s="9" t="s">
        <v>1758</v>
      </c>
      <c r="E450" s="9" t="s">
        <v>32</v>
      </c>
      <c r="F450" s="8">
        <v>1</v>
      </c>
      <c r="G450" s="8" t="s">
        <v>18</v>
      </c>
      <c r="H450" s="9" t="s">
        <v>76</v>
      </c>
      <c r="I450" s="9" t="s">
        <v>1759</v>
      </c>
      <c r="J450" s="9" t="s">
        <v>59</v>
      </c>
      <c r="K450" s="9" t="s">
        <v>1760</v>
      </c>
      <c r="L450" s="9" t="s">
        <v>1761</v>
      </c>
      <c r="M450" s="12" t="s">
        <v>24</v>
      </c>
    </row>
    <row r="451" s="3" customFormat="1" ht="108" spans="1:13">
      <c r="A451" s="8">
        <v>449</v>
      </c>
      <c r="B451" s="9" t="s">
        <v>1762</v>
      </c>
      <c r="C451" s="9" t="s">
        <v>1763</v>
      </c>
      <c r="D451" s="9" t="s">
        <v>1764</v>
      </c>
      <c r="E451" s="9" t="s">
        <v>590</v>
      </c>
      <c r="F451" s="8">
        <v>1</v>
      </c>
      <c r="G451" s="8" t="s">
        <v>18</v>
      </c>
      <c r="H451" s="9" t="s">
        <v>76</v>
      </c>
      <c r="I451" s="9" t="s">
        <v>716</v>
      </c>
      <c r="J451" s="9" t="s">
        <v>59</v>
      </c>
      <c r="K451" s="9" t="s">
        <v>1765</v>
      </c>
      <c r="L451" s="9" t="s">
        <v>1766</v>
      </c>
      <c r="M451" s="12" t="s">
        <v>24</v>
      </c>
    </row>
    <row r="452" s="3" customFormat="1" ht="40.5" spans="1:13">
      <c r="A452" s="8">
        <v>450</v>
      </c>
      <c r="B452" s="10" t="s">
        <v>1767</v>
      </c>
      <c r="C452" s="10" t="s">
        <v>37</v>
      </c>
      <c r="D452" s="10" t="s">
        <v>1768</v>
      </c>
      <c r="E452" s="10" t="s">
        <v>32</v>
      </c>
      <c r="F452" s="11">
        <v>6</v>
      </c>
      <c r="G452" s="11" t="s">
        <v>43</v>
      </c>
      <c r="H452" s="10" t="s">
        <v>19</v>
      </c>
      <c r="I452" s="10" t="s">
        <v>1267</v>
      </c>
      <c r="J452" s="10" t="s">
        <v>40</v>
      </c>
      <c r="K452" s="10" t="s">
        <v>132</v>
      </c>
      <c r="L452" s="10" t="s">
        <v>1769</v>
      </c>
      <c r="M452" s="12" t="s">
        <v>24</v>
      </c>
    </row>
    <row r="453" s="3" customFormat="1" ht="54" spans="1:13">
      <c r="A453" s="8">
        <v>451</v>
      </c>
      <c r="B453" s="10" t="s">
        <v>1770</v>
      </c>
      <c r="C453" s="10" t="s">
        <v>135</v>
      </c>
      <c r="D453" s="10" t="s">
        <v>1771</v>
      </c>
      <c r="E453" s="10" t="s">
        <v>1772</v>
      </c>
      <c r="F453" s="11">
        <v>1</v>
      </c>
      <c r="G453" s="11" t="s">
        <v>43</v>
      </c>
      <c r="H453" s="10" t="s">
        <v>19</v>
      </c>
      <c r="I453" s="10" t="s">
        <v>1773</v>
      </c>
      <c r="J453" s="10" t="s">
        <v>59</v>
      </c>
      <c r="K453" s="10" t="s">
        <v>1774</v>
      </c>
      <c r="L453" s="10" t="s">
        <v>1775</v>
      </c>
      <c r="M453" s="12" t="s">
        <v>24</v>
      </c>
    </row>
    <row r="454" s="3" customFormat="1" ht="40.5" spans="1:13">
      <c r="A454" s="8">
        <v>452</v>
      </c>
      <c r="B454" s="9" t="s">
        <v>1776</v>
      </c>
      <c r="C454" s="9" t="s">
        <v>954</v>
      </c>
      <c r="D454" s="9" t="s">
        <v>1777</v>
      </c>
      <c r="E454" s="9" t="s">
        <v>17</v>
      </c>
      <c r="F454" s="8">
        <v>1</v>
      </c>
      <c r="G454" s="8" t="s">
        <v>18</v>
      </c>
      <c r="H454" s="9" t="s">
        <v>76</v>
      </c>
      <c r="I454" s="9" t="s">
        <v>1777</v>
      </c>
      <c r="J454" s="9" t="s">
        <v>40</v>
      </c>
      <c r="K454" s="9" t="s">
        <v>1778</v>
      </c>
      <c r="L454" s="9" t="s">
        <v>1779</v>
      </c>
      <c r="M454" s="12" t="s">
        <v>24</v>
      </c>
    </row>
    <row r="455" s="3" customFormat="1" ht="27" spans="1:13">
      <c r="A455" s="8">
        <v>453</v>
      </c>
      <c r="B455" s="9" t="s">
        <v>1780</v>
      </c>
      <c r="C455" s="9" t="s">
        <v>1781</v>
      </c>
      <c r="D455" s="9" t="s">
        <v>1781</v>
      </c>
      <c r="E455" s="9" t="s">
        <v>251</v>
      </c>
      <c r="F455" s="8">
        <v>1</v>
      </c>
      <c r="G455" s="8" t="s">
        <v>18</v>
      </c>
      <c r="H455" s="9" t="s">
        <v>19</v>
      </c>
      <c r="I455" s="9" t="s">
        <v>1782</v>
      </c>
      <c r="J455" s="9" t="s">
        <v>34</v>
      </c>
      <c r="K455" s="9" t="s">
        <v>101</v>
      </c>
      <c r="L455" s="9" t="s">
        <v>1783</v>
      </c>
      <c r="M455" s="12" t="s">
        <v>24</v>
      </c>
    </row>
    <row r="456" s="3" customFormat="1" ht="27" spans="1:13">
      <c r="A456" s="8">
        <v>454</v>
      </c>
      <c r="B456" s="10" t="s">
        <v>1784</v>
      </c>
      <c r="C456" s="10" t="s">
        <v>443</v>
      </c>
      <c r="D456" s="10" t="s">
        <v>1785</v>
      </c>
      <c r="E456" s="10" t="s">
        <v>480</v>
      </c>
      <c r="F456" s="11">
        <v>3</v>
      </c>
      <c r="G456" s="11" t="s">
        <v>43</v>
      </c>
      <c r="H456" s="10" t="s">
        <v>19</v>
      </c>
      <c r="I456" s="10" t="s">
        <v>1785</v>
      </c>
      <c r="J456" s="10" t="s">
        <v>40</v>
      </c>
      <c r="K456" s="10" t="s">
        <v>132</v>
      </c>
      <c r="L456" s="10" t="s">
        <v>1786</v>
      </c>
      <c r="M456" s="12" t="s">
        <v>24</v>
      </c>
    </row>
    <row r="457" s="3" customFormat="1" ht="162" spans="1:13">
      <c r="A457" s="8">
        <v>455</v>
      </c>
      <c r="B457" s="9" t="s">
        <v>1787</v>
      </c>
      <c r="C457" s="9" t="s">
        <v>55</v>
      </c>
      <c r="D457" s="9" t="s">
        <v>1788</v>
      </c>
      <c r="E457" s="9" t="s">
        <v>57</v>
      </c>
      <c r="F457" s="8">
        <v>2</v>
      </c>
      <c r="G457" s="8" t="s">
        <v>18</v>
      </c>
      <c r="H457" s="9" t="s">
        <v>19</v>
      </c>
      <c r="I457" s="9" t="s">
        <v>1789</v>
      </c>
      <c r="J457" s="9" t="s">
        <v>59</v>
      </c>
      <c r="K457" s="9" t="s">
        <v>1790</v>
      </c>
      <c r="L457" s="9" t="s">
        <v>1791</v>
      </c>
      <c r="M457" s="12" t="s">
        <v>24</v>
      </c>
    </row>
    <row r="458" s="3" customFormat="1" ht="40.5" spans="1:13">
      <c r="A458" s="8">
        <v>456</v>
      </c>
      <c r="B458" s="9" t="s">
        <v>1792</v>
      </c>
      <c r="C458" s="9" t="s">
        <v>1781</v>
      </c>
      <c r="D458" s="9" t="s">
        <v>1781</v>
      </c>
      <c r="E458" s="9" t="s">
        <v>124</v>
      </c>
      <c r="F458" s="8">
        <v>1</v>
      </c>
      <c r="G458" s="8" t="s">
        <v>18</v>
      </c>
      <c r="H458" s="9" t="s">
        <v>19</v>
      </c>
      <c r="I458" s="9" t="s">
        <v>1259</v>
      </c>
      <c r="J458" s="9" t="s">
        <v>59</v>
      </c>
      <c r="K458" s="9" t="s">
        <v>101</v>
      </c>
      <c r="L458" s="9" t="s">
        <v>1793</v>
      </c>
      <c r="M458" s="12" t="s">
        <v>24</v>
      </c>
    </row>
    <row r="459" s="3" customFormat="1" ht="27" spans="1:13">
      <c r="A459" s="8">
        <v>457</v>
      </c>
      <c r="B459" s="10" t="s">
        <v>1794</v>
      </c>
      <c r="C459" s="10" t="s">
        <v>37</v>
      </c>
      <c r="D459" s="10" t="s">
        <v>1795</v>
      </c>
      <c r="E459" s="10" t="s">
        <v>1241</v>
      </c>
      <c r="F459" s="11">
        <v>1</v>
      </c>
      <c r="G459" s="11" t="s">
        <v>43</v>
      </c>
      <c r="H459" s="10" t="s">
        <v>19</v>
      </c>
      <c r="I459" s="10" t="s">
        <v>19</v>
      </c>
      <c r="J459" s="10" t="s">
        <v>40</v>
      </c>
      <c r="K459" s="10" t="s">
        <v>1796</v>
      </c>
      <c r="L459" s="10" t="s">
        <v>1797</v>
      </c>
      <c r="M459" s="12" t="s">
        <v>24</v>
      </c>
    </row>
    <row r="460" s="3" customFormat="1" ht="54" spans="1:13">
      <c r="A460" s="8">
        <v>458</v>
      </c>
      <c r="B460" s="9" t="s">
        <v>1798</v>
      </c>
      <c r="C460" s="9" t="s">
        <v>141</v>
      </c>
      <c r="D460" s="9" t="s">
        <v>1799</v>
      </c>
      <c r="E460" s="9" t="s">
        <v>119</v>
      </c>
      <c r="F460" s="8">
        <v>2</v>
      </c>
      <c r="G460" s="8" t="s">
        <v>18</v>
      </c>
      <c r="H460" s="9" t="s">
        <v>19</v>
      </c>
      <c r="I460" s="9" t="s">
        <v>1800</v>
      </c>
      <c r="J460" s="9" t="s">
        <v>59</v>
      </c>
      <c r="K460" s="9" t="s">
        <v>1801</v>
      </c>
      <c r="L460" s="9" t="s">
        <v>1802</v>
      </c>
      <c r="M460" s="12" t="s">
        <v>24</v>
      </c>
    </row>
    <row r="461" s="3" customFormat="1" ht="27" spans="1:13">
      <c r="A461" s="8">
        <v>459</v>
      </c>
      <c r="B461" s="10" t="s">
        <v>1803</v>
      </c>
      <c r="C461" s="10" t="s">
        <v>74</v>
      </c>
      <c r="D461" s="10" t="s">
        <v>246</v>
      </c>
      <c r="E461" s="10" t="s">
        <v>217</v>
      </c>
      <c r="F461" s="11">
        <v>2</v>
      </c>
      <c r="G461" s="11" t="s">
        <v>43</v>
      </c>
      <c r="H461" s="10" t="s">
        <v>19</v>
      </c>
      <c r="I461" s="10" t="s">
        <v>246</v>
      </c>
      <c r="J461" s="10" t="s">
        <v>40</v>
      </c>
      <c r="K461" s="10" t="s">
        <v>132</v>
      </c>
      <c r="L461" s="10" t="s">
        <v>1804</v>
      </c>
      <c r="M461" s="12" t="s">
        <v>24</v>
      </c>
    </row>
    <row r="462" s="3" customFormat="1" ht="40.5" spans="1:13">
      <c r="A462" s="8">
        <v>460</v>
      </c>
      <c r="B462" s="10" t="s">
        <v>1805</v>
      </c>
      <c r="C462" s="10" t="s">
        <v>37</v>
      </c>
      <c r="D462" s="10" t="s">
        <v>115</v>
      </c>
      <c r="E462" s="10" t="s">
        <v>111</v>
      </c>
      <c r="F462" s="11">
        <v>1</v>
      </c>
      <c r="G462" s="11" t="s">
        <v>43</v>
      </c>
      <c r="H462" s="10" t="s">
        <v>19</v>
      </c>
      <c r="I462" s="10" t="s">
        <v>116</v>
      </c>
      <c r="J462" s="10" t="s">
        <v>40</v>
      </c>
      <c r="K462" s="10" t="s">
        <v>1806</v>
      </c>
      <c r="L462" s="10" t="s">
        <v>1807</v>
      </c>
      <c r="M462" s="12" t="s">
        <v>24</v>
      </c>
    </row>
    <row r="463" s="3" customFormat="1" ht="54" spans="1:13">
      <c r="A463" s="8">
        <v>461</v>
      </c>
      <c r="B463" s="9" t="s">
        <v>1805</v>
      </c>
      <c r="C463" s="9" t="s">
        <v>109</v>
      </c>
      <c r="D463" s="9" t="s">
        <v>1808</v>
      </c>
      <c r="E463" s="9" t="s">
        <v>119</v>
      </c>
      <c r="F463" s="8">
        <v>1</v>
      </c>
      <c r="G463" s="8" t="s">
        <v>18</v>
      </c>
      <c r="H463" s="9" t="s">
        <v>19</v>
      </c>
      <c r="I463" s="9" t="s">
        <v>182</v>
      </c>
      <c r="J463" s="9" t="s">
        <v>40</v>
      </c>
      <c r="K463" s="9" t="s">
        <v>1806</v>
      </c>
      <c r="L463" s="9" t="s">
        <v>1807</v>
      </c>
      <c r="M463" s="12" t="s">
        <v>24</v>
      </c>
    </row>
    <row r="464" s="3" customFormat="1" ht="54" spans="1:13">
      <c r="A464" s="8">
        <v>462</v>
      </c>
      <c r="B464" s="9" t="s">
        <v>1809</v>
      </c>
      <c r="C464" s="9" t="s">
        <v>842</v>
      </c>
      <c r="D464" s="9" t="s">
        <v>755</v>
      </c>
      <c r="E464" s="9" t="s">
        <v>350</v>
      </c>
      <c r="F464" s="8">
        <v>2</v>
      </c>
      <c r="G464" s="8" t="s">
        <v>18</v>
      </c>
      <c r="H464" s="9" t="s">
        <v>19</v>
      </c>
      <c r="I464" s="9" t="s">
        <v>756</v>
      </c>
      <c r="J464" s="9" t="s">
        <v>40</v>
      </c>
      <c r="K464" s="9" t="s">
        <v>1810</v>
      </c>
      <c r="L464" s="9" t="s">
        <v>1811</v>
      </c>
      <c r="M464" s="12" t="s">
        <v>24</v>
      </c>
    </row>
    <row r="465" s="3" customFormat="1" ht="108" spans="1:13">
      <c r="A465" s="8">
        <v>463</v>
      </c>
      <c r="B465" s="9" t="s">
        <v>1809</v>
      </c>
      <c r="C465" s="9" t="s">
        <v>109</v>
      </c>
      <c r="D465" s="9" t="s">
        <v>181</v>
      </c>
      <c r="E465" s="9" t="s">
        <v>111</v>
      </c>
      <c r="F465" s="8">
        <v>2</v>
      </c>
      <c r="G465" s="8" t="s">
        <v>18</v>
      </c>
      <c r="H465" s="9" t="s">
        <v>19</v>
      </c>
      <c r="I465" s="9" t="s">
        <v>182</v>
      </c>
      <c r="J465" s="9" t="s">
        <v>40</v>
      </c>
      <c r="K465" s="9" t="s">
        <v>1810</v>
      </c>
      <c r="L465" s="9" t="s">
        <v>1811</v>
      </c>
      <c r="M465" s="12" t="s">
        <v>24</v>
      </c>
    </row>
    <row r="466" s="3" customFormat="1" ht="27" spans="1:13">
      <c r="A466" s="8">
        <v>464</v>
      </c>
      <c r="B466" s="9" t="s">
        <v>1812</v>
      </c>
      <c r="C466" s="9" t="s">
        <v>448</v>
      </c>
      <c r="D466" s="9" t="s">
        <v>1813</v>
      </c>
      <c r="E466" s="9" t="s">
        <v>19</v>
      </c>
      <c r="F466" s="8">
        <v>1</v>
      </c>
      <c r="G466" s="8" t="s">
        <v>18</v>
      </c>
      <c r="H466" s="9" t="s">
        <v>474</v>
      </c>
      <c r="I466" s="9" t="s">
        <v>1814</v>
      </c>
      <c r="J466" s="9" t="s">
        <v>40</v>
      </c>
      <c r="K466" s="9" t="s">
        <v>1815</v>
      </c>
      <c r="L466" s="9" t="s">
        <v>659</v>
      </c>
      <c r="M466" s="12" t="s">
        <v>24</v>
      </c>
    </row>
    <row r="467" s="3" customFormat="1" ht="27" spans="1:13">
      <c r="A467" s="8">
        <v>465</v>
      </c>
      <c r="B467" s="9" t="s">
        <v>1816</v>
      </c>
      <c r="C467" s="9" t="s">
        <v>574</v>
      </c>
      <c r="D467" s="9" t="s">
        <v>946</v>
      </c>
      <c r="E467" s="9" t="s">
        <v>251</v>
      </c>
      <c r="F467" s="8">
        <v>2</v>
      </c>
      <c r="G467" s="8" t="s">
        <v>18</v>
      </c>
      <c r="H467" s="9" t="s">
        <v>19</v>
      </c>
      <c r="I467" s="9" t="s">
        <v>946</v>
      </c>
      <c r="J467" s="9" t="s">
        <v>59</v>
      </c>
      <c r="K467" s="9" t="s">
        <v>132</v>
      </c>
      <c r="L467" s="9" t="s">
        <v>1817</v>
      </c>
      <c r="M467" s="12" t="s">
        <v>24</v>
      </c>
    </row>
    <row r="468" s="3" customFormat="1" ht="27" spans="1:13">
      <c r="A468" s="8">
        <v>466</v>
      </c>
      <c r="B468" s="9" t="s">
        <v>1818</v>
      </c>
      <c r="C468" s="9" t="s">
        <v>348</v>
      </c>
      <c r="D468" s="9" t="s">
        <v>1819</v>
      </c>
      <c r="E468" s="9" t="s">
        <v>350</v>
      </c>
      <c r="F468" s="8">
        <v>2</v>
      </c>
      <c r="G468" s="8" t="s">
        <v>18</v>
      </c>
      <c r="H468" s="9" t="s">
        <v>19</v>
      </c>
      <c r="I468" s="9" t="s">
        <v>1819</v>
      </c>
      <c r="J468" s="9" t="s">
        <v>40</v>
      </c>
      <c r="K468" s="9" t="s">
        <v>132</v>
      </c>
      <c r="L468" s="9" t="s">
        <v>1820</v>
      </c>
      <c r="M468" s="12" t="s">
        <v>24</v>
      </c>
    </row>
    <row r="469" s="3" customFormat="1" ht="54" spans="1:13">
      <c r="A469" s="8">
        <v>467</v>
      </c>
      <c r="B469" s="9" t="s">
        <v>1821</v>
      </c>
      <c r="C469" s="9" t="s">
        <v>51</v>
      </c>
      <c r="D469" s="9" t="s">
        <v>1267</v>
      </c>
      <c r="E469" s="9" t="s">
        <v>119</v>
      </c>
      <c r="F469" s="8">
        <v>2</v>
      </c>
      <c r="G469" s="8" t="s">
        <v>18</v>
      </c>
      <c r="H469" s="9" t="s">
        <v>19</v>
      </c>
      <c r="I469" s="9" t="s">
        <v>1267</v>
      </c>
      <c r="J469" s="9" t="s">
        <v>40</v>
      </c>
      <c r="K469" s="9" t="s">
        <v>132</v>
      </c>
      <c r="L469" s="9" t="s">
        <v>1820</v>
      </c>
      <c r="M469" s="12" t="s">
        <v>24</v>
      </c>
    </row>
    <row r="470" s="3" customFormat="1" ht="108" spans="1:13">
      <c r="A470" s="8">
        <v>468</v>
      </c>
      <c r="B470" s="9" t="s">
        <v>1822</v>
      </c>
      <c r="C470" s="9" t="s">
        <v>66</v>
      </c>
      <c r="D470" s="9" t="s">
        <v>1823</v>
      </c>
      <c r="E470" s="9" t="s">
        <v>119</v>
      </c>
      <c r="F470" s="8">
        <v>3</v>
      </c>
      <c r="G470" s="8" t="s">
        <v>18</v>
      </c>
      <c r="H470" s="9" t="s">
        <v>19</v>
      </c>
      <c r="I470" s="9" t="s">
        <v>1824</v>
      </c>
      <c r="J470" s="9" t="s">
        <v>59</v>
      </c>
      <c r="K470" s="9" t="s">
        <v>1825</v>
      </c>
      <c r="L470" s="9" t="s">
        <v>1826</v>
      </c>
      <c r="M470" s="12" t="s">
        <v>24</v>
      </c>
    </row>
    <row r="471" s="3" customFormat="1" ht="27" spans="1:13">
      <c r="A471" s="8">
        <v>469</v>
      </c>
      <c r="B471" s="9" t="s">
        <v>1827</v>
      </c>
      <c r="C471" s="9" t="s">
        <v>322</v>
      </c>
      <c r="D471" s="9" t="s">
        <v>1828</v>
      </c>
      <c r="E471" s="9" t="s">
        <v>19</v>
      </c>
      <c r="F471" s="8">
        <v>1</v>
      </c>
      <c r="G471" s="8" t="s">
        <v>18</v>
      </c>
      <c r="H471" s="9" t="s">
        <v>19</v>
      </c>
      <c r="I471" s="9" t="s">
        <v>1829</v>
      </c>
      <c r="J471" s="9" t="s">
        <v>40</v>
      </c>
      <c r="K471" s="9" t="s">
        <v>1830</v>
      </c>
      <c r="L471" s="9" t="s">
        <v>1831</v>
      </c>
      <c r="M471" s="12" t="s">
        <v>24</v>
      </c>
    </row>
    <row r="472" s="3" customFormat="1" ht="27" spans="1:13">
      <c r="A472" s="8">
        <v>470</v>
      </c>
      <c r="B472" s="10" t="s">
        <v>1832</v>
      </c>
      <c r="C472" s="10" t="s">
        <v>37</v>
      </c>
      <c r="D472" s="10" t="s">
        <v>1254</v>
      </c>
      <c r="E472" s="10" t="s">
        <v>32</v>
      </c>
      <c r="F472" s="11">
        <v>10</v>
      </c>
      <c r="G472" s="11" t="s">
        <v>43</v>
      </c>
      <c r="H472" s="10" t="s">
        <v>19</v>
      </c>
      <c r="I472" s="10" t="s">
        <v>1833</v>
      </c>
      <c r="J472" s="10" t="s">
        <v>40</v>
      </c>
      <c r="K472" s="10" t="s">
        <v>132</v>
      </c>
      <c r="L472" s="10" t="s">
        <v>1834</v>
      </c>
      <c r="M472" s="12" t="s">
        <v>24</v>
      </c>
    </row>
    <row r="473" s="3" customFormat="1" ht="40.5" spans="1:13">
      <c r="A473" s="8">
        <v>471</v>
      </c>
      <c r="B473" s="9" t="s">
        <v>1835</v>
      </c>
      <c r="C473" s="9" t="s">
        <v>150</v>
      </c>
      <c r="D473" s="9" t="s">
        <v>1836</v>
      </c>
      <c r="E473" s="9" t="s">
        <v>1501</v>
      </c>
      <c r="F473" s="8">
        <v>1</v>
      </c>
      <c r="G473" s="8" t="s">
        <v>18</v>
      </c>
      <c r="H473" s="9" t="s">
        <v>76</v>
      </c>
      <c r="I473" s="9" t="s">
        <v>405</v>
      </c>
      <c r="J473" s="9" t="s">
        <v>59</v>
      </c>
      <c r="K473" s="9" t="s">
        <v>1837</v>
      </c>
      <c r="L473" s="9" t="s">
        <v>1838</v>
      </c>
      <c r="M473" s="12" t="s">
        <v>24</v>
      </c>
    </row>
    <row r="474" s="3" customFormat="1" ht="81" spans="1:13">
      <c r="A474" s="8">
        <v>472</v>
      </c>
      <c r="B474" s="9" t="s">
        <v>1839</v>
      </c>
      <c r="C474" s="9" t="s">
        <v>157</v>
      </c>
      <c r="D474" s="9" t="s">
        <v>1378</v>
      </c>
      <c r="E474" s="9" t="s">
        <v>469</v>
      </c>
      <c r="F474" s="8">
        <v>1</v>
      </c>
      <c r="G474" s="8" t="s">
        <v>18</v>
      </c>
      <c r="H474" s="9" t="s">
        <v>19</v>
      </c>
      <c r="I474" s="9" t="s">
        <v>158</v>
      </c>
      <c r="J474" s="9" t="s">
        <v>40</v>
      </c>
      <c r="K474" s="9" t="s">
        <v>1840</v>
      </c>
      <c r="L474" s="9" t="s">
        <v>1841</v>
      </c>
      <c r="M474" s="12" t="s">
        <v>24</v>
      </c>
    </row>
    <row r="475" s="3" customFormat="1" ht="40.5" spans="1:13">
      <c r="A475" s="8">
        <v>473</v>
      </c>
      <c r="B475" s="9" t="s">
        <v>1839</v>
      </c>
      <c r="C475" s="9" t="s">
        <v>55</v>
      </c>
      <c r="D475" s="9" t="s">
        <v>254</v>
      </c>
      <c r="E475" s="9" t="s">
        <v>124</v>
      </c>
      <c r="F475" s="8">
        <v>1</v>
      </c>
      <c r="G475" s="8" t="s">
        <v>18</v>
      </c>
      <c r="H475" s="9" t="s">
        <v>19</v>
      </c>
      <c r="I475" s="9" t="s">
        <v>254</v>
      </c>
      <c r="J475" s="9" t="s">
        <v>40</v>
      </c>
      <c r="K475" s="9" t="s">
        <v>1840</v>
      </c>
      <c r="L475" s="9" t="s">
        <v>1841</v>
      </c>
      <c r="M475" s="12" t="s">
        <v>24</v>
      </c>
    </row>
    <row r="476" s="3" customFormat="1" ht="27" spans="1:13">
      <c r="A476" s="8">
        <v>474</v>
      </c>
      <c r="B476" s="10" t="s">
        <v>1842</v>
      </c>
      <c r="C476" s="10" t="s">
        <v>37</v>
      </c>
      <c r="D476" s="10" t="s">
        <v>1843</v>
      </c>
      <c r="E476" s="10" t="s">
        <v>1772</v>
      </c>
      <c r="F476" s="11">
        <v>1</v>
      </c>
      <c r="G476" s="11" t="s">
        <v>39</v>
      </c>
      <c r="H476" s="10" t="s">
        <v>19</v>
      </c>
      <c r="I476" s="10" t="s">
        <v>1844</v>
      </c>
      <c r="J476" s="10" t="s">
        <v>70</v>
      </c>
      <c r="K476" s="10" t="s">
        <v>1845</v>
      </c>
      <c r="L476" s="10" t="s">
        <v>1846</v>
      </c>
      <c r="M476" s="12" t="s">
        <v>24</v>
      </c>
    </row>
    <row r="477" s="3" customFormat="1" ht="27" spans="1:13">
      <c r="A477" s="8">
        <v>475</v>
      </c>
      <c r="B477" s="10" t="s">
        <v>1847</v>
      </c>
      <c r="C477" s="10" t="s">
        <v>141</v>
      </c>
      <c r="D477" s="10" t="s">
        <v>1491</v>
      </c>
      <c r="E477" s="10" t="s">
        <v>137</v>
      </c>
      <c r="F477" s="11">
        <v>2</v>
      </c>
      <c r="G477" s="11" t="s">
        <v>43</v>
      </c>
      <c r="H477" s="10" t="s">
        <v>19</v>
      </c>
      <c r="I477" s="10" t="s">
        <v>1848</v>
      </c>
      <c r="J477" s="10" t="s">
        <v>40</v>
      </c>
      <c r="K477" s="10" t="s">
        <v>132</v>
      </c>
      <c r="L477" s="10" t="s">
        <v>1849</v>
      </c>
      <c r="M477" s="12" t="s">
        <v>24</v>
      </c>
    </row>
    <row r="478" s="3" customFormat="1" ht="67.5" spans="1:13">
      <c r="A478" s="8">
        <v>476</v>
      </c>
      <c r="B478" s="9" t="s">
        <v>1850</v>
      </c>
      <c r="C478" s="9" t="s">
        <v>157</v>
      </c>
      <c r="D478" s="9" t="s">
        <v>1851</v>
      </c>
      <c r="E478" s="9" t="s">
        <v>124</v>
      </c>
      <c r="F478" s="8">
        <v>2</v>
      </c>
      <c r="G478" s="8" t="s">
        <v>18</v>
      </c>
      <c r="H478" s="9" t="s">
        <v>76</v>
      </c>
      <c r="I478" s="9" t="s">
        <v>1852</v>
      </c>
      <c r="J478" s="9" t="s">
        <v>59</v>
      </c>
      <c r="K478" s="9" t="s">
        <v>1853</v>
      </c>
      <c r="L478" s="9" t="s">
        <v>1854</v>
      </c>
      <c r="M478" s="12" t="s">
        <v>24</v>
      </c>
    </row>
    <row r="479" s="3" customFormat="1" ht="40.5" spans="1:13">
      <c r="A479" s="8">
        <v>477</v>
      </c>
      <c r="B479" s="9" t="s">
        <v>1855</v>
      </c>
      <c r="C479" s="9" t="s">
        <v>37</v>
      </c>
      <c r="D479" s="9" t="s">
        <v>1856</v>
      </c>
      <c r="E479" s="9" t="s">
        <v>241</v>
      </c>
      <c r="F479" s="8">
        <v>1</v>
      </c>
      <c r="G479" s="8" t="s">
        <v>18</v>
      </c>
      <c r="H479" s="9" t="s">
        <v>76</v>
      </c>
      <c r="I479" s="9" t="s">
        <v>1857</v>
      </c>
      <c r="J479" s="9" t="s">
        <v>40</v>
      </c>
      <c r="K479" s="9" t="s">
        <v>1858</v>
      </c>
      <c r="L479" s="9" t="s">
        <v>1859</v>
      </c>
      <c r="M479" s="12" t="s">
        <v>24</v>
      </c>
    </row>
    <row r="480" s="3" customFormat="1" spans="1:13">
      <c r="A480" s="8">
        <v>478</v>
      </c>
      <c r="B480" s="9" t="s">
        <v>1860</v>
      </c>
      <c r="C480" s="9" t="s">
        <v>55</v>
      </c>
      <c r="D480" s="9" t="s">
        <v>1861</v>
      </c>
      <c r="E480" s="9" t="s">
        <v>57</v>
      </c>
      <c r="F480" s="8">
        <v>2</v>
      </c>
      <c r="G480" s="8" t="s">
        <v>18</v>
      </c>
      <c r="H480" s="9" t="s">
        <v>19</v>
      </c>
      <c r="I480" s="9" t="s">
        <v>1862</v>
      </c>
      <c r="J480" s="9" t="s">
        <v>28</v>
      </c>
      <c r="K480" s="9" t="s">
        <v>1863</v>
      </c>
      <c r="L480" s="9" t="s">
        <v>1864</v>
      </c>
      <c r="M480" s="12" t="s">
        <v>24</v>
      </c>
    </row>
    <row r="481" s="3" customFormat="1" ht="108" spans="1:13">
      <c r="A481" s="8">
        <v>479</v>
      </c>
      <c r="B481" s="10" t="s">
        <v>1865</v>
      </c>
      <c r="C481" s="10" t="s">
        <v>37</v>
      </c>
      <c r="D481" s="10" t="s">
        <v>1866</v>
      </c>
      <c r="E481" s="10" t="s">
        <v>981</v>
      </c>
      <c r="F481" s="11">
        <v>2</v>
      </c>
      <c r="G481" s="11" t="s">
        <v>43</v>
      </c>
      <c r="H481" s="10" t="s">
        <v>19</v>
      </c>
      <c r="I481" s="10" t="s">
        <v>1867</v>
      </c>
      <c r="J481" s="10" t="s">
        <v>59</v>
      </c>
      <c r="K481" s="10" t="s">
        <v>1868</v>
      </c>
      <c r="L481" s="10" t="s">
        <v>1869</v>
      </c>
      <c r="M481" s="12" t="s">
        <v>24</v>
      </c>
    </row>
    <row r="482" s="3" customFormat="1" ht="40.5" spans="1:13">
      <c r="A482" s="8">
        <v>480</v>
      </c>
      <c r="B482" s="9" t="s">
        <v>1870</v>
      </c>
      <c r="C482" s="9" t="s">
        <v>167</v>
      </c>
      <c r="D482" s="9" t="s">
        <v>1871</v>
      </c>
      <c r="E482" s="9" t="s">
        <v>1872</v>
      </c>
      <c r="F482" s="8">
        <v>8</v>
      </c>
      <c r="G482" s="8" t="s">
        <v>18</v>
      </c>
      <c r="H482" s="9" t="s">
        <v>19</v>
      </c>
      <c r="I482" s="9" t="s">
        <v>1873</v>
      </c>
      <c r="J482" s="9" t="s">
        <v>40</v>
      </c>
      <c r="K482" s="9" t="s">
        <v>1874</v>
      </c>
      <c r="L482" s="9" t="s">
        <v>1875</v>
      </c>
      <c r="M482" s="12" t="s">
        <v>24</v>
      </c>
    </row>
    <row r="483" s="3" customFormat="1" ht="108" spans="1:13">
      <c r="A483" s="8">
        <v>481</v>
      </c>
      <c r="B483" s="10" t="s">
        <v>1876</v>
      </c>
      <c r="C483" s="10" t="s">
        <v>150</v>
      </c>
      <c r="D483" s="10" t="s">
        <v>1877</v>
      </c>
      <c r="E483" s="10" t="s">
        <v>687</v>
      </c>
      <c r="F483" s="11">
        <v>5</v>
      </c>
      <c r="G483" s="11" t="s">
        <v>43</v>
      </c>
      <c r="H483" s="10" t="s">
        <v>19</v>
      </c>
      <c r="I483" s="10" t="s">
        <v>1878</v>
      </c>
      <c r="J483" s="10" t="s">
        <v>34</v>
      </c>
      <c r="K483" s="10" t="s">
        <v>1879</v>
      </c>
      <c r="L483" s="10" t="s">
        <v>1880</v>
      </c>
      <c r="M483" s="12" t="s">
        <v>24</v>
      </c>
    </row>
    <row r="484" s="3" customFormat="1" ht="54" spans="1:13">
      <c r="A484" s="8">
        <v>482</v>
      </c>
      <c r="B484" s="9" t="s">
        <v>1881</v>
      </c>
      <c r="C484" s="9" t="s">
        <v>37</v>
      </c>
      <c r="D484" s="9" t="s">
        <v>1882</v>
      </c>
      <c r="E484" s="9" t="s">
        <v>1213</v>
      </c>
      <c r="F484" s="8">
        <v>2</v>
      </c>
      <c r="G484" s="8" t="s">
        <v>18</v>
      </c>
      <c r="H484" s="9" t="s">
        <v>19</v>
      </c>
      <c r="I484" s="9" t="s">
        <v>1883</v>
      </c>
      <c r="J484" s="9" t="s">
        <v>40</v>
      </c>
      <c r="K484" s="9" t="s">
        <v>1884</v>
      </c>
      <c r="L484" s="9" t="s">
        <v>1885</v>
      </c>
      <c r="M484" s="12" t="s">
        <v>24</v>
      </c>
    </row>
    <row r="485" s="3" customFormat="1" ht="27" spans="1:13">
      <c r="A485" s="8">
        <v>483</v>
      </c>
      <c r="B485" s="9" t="s">
        <v>1886</v>
      </c>
      <c r="C485" s="9" t="s">
        <v>508</v>
      </c>
      <c r="D485" s="9" t="s">
        <v>508</v>
      </c>
      <c r="E485" s="9" t="s">
        <v>1887</v>
      </c>
      <c r="F485" s="8">
        <v>1</v>
      </c>
      <c r="G485" s="8" t="s">
        <v>18</v>
      </c>
      <c r="H485" s="9" t="s">
        <v>19</v>
      </c>
      <c r="I485" s="9" t="s">
        <v>1888</v>
      </c>
      <c r="J485" s="9" t="s">
        <v>40</v>
      </c>
      <c r="K485" s="9" t="s">
        <v>101</v>
      </c>
      <c r="L485" s="9" t="s">
        <v>1889</v>
      </c>
      <c r="M485" s="12" t="s">
        <v>24</v>
      </c>
    </row>
    <row r="486" s="3" customFormat="1" ht="94.5" spans="1:13">
      <c r="A486" s="8">
        <v>484</v>
      </c>
      <c r="B486" s="10" t="s">
        <v>1890</v>
      </c>
      <c r="C486" s="10" t="s">
        <v>508</v>
      </c>
      <c r="D486" s="10" t="s">
        <v>1891</v>
      </c>
      <c r="E486" s="10" t="s">
        <v>258</v>
      </c>
      <c r="F486" s="11">
        <v>3</v>
      </c>
      <c r="G486" s="11" t="s">
        <v>43</v>
      </c>
      <c r="H486" s="10" t="s">
        <v>76</v>
      </c>
      <c r="I486" s="10" t="s">
        <v>1892</v>
      </c>
      <c r="J486" s="10" t="s">
        <v>40</v>
      </c>
      <c r="K486" s="10" t="s">
        <v>1893</v>
      </c>
      <c r="L486" s="10" t="s">
        <v>1894</v>
      </c>
      <c r="M486" s="12" t="s">
        <v>24</v>
      </c>
    </row>
    <row r="487" s="3" customFormat="1" ht="67.5" spans="1:13">
      <c r="A487" s="8">
        <v>485</v>
      </c>
      <c r="B487" s="9" t="s">
        <v>1895</v>
      </c>
      <c r="C487" s="9" t="s">
        <v>55</v>
      </c>
      <c r="D487" s="9" t="s">
        <v>1896</v>
      </c>
      <c r="E487" s="9" t="s">
        <v>124</v>
      </c>
      <c r="F487" s="8">
        <v>5</v>
      </c>
      <c r="G487" s="8" t="s">
        <v>18</v>
      </c>
      <c r="H487" s="9" t="s">
        <v>19</v>
      </c>
      <c r="I487" s="9" t="s">
        <v>1897</v>
      </c>
      <c r="J487" s="9" t="s">
        <v>28</v>
      </c>
      <c r="K487" s="9" t="s">
        <v>1898</v>
      </c>
      <c r="L487" s="9" t="s">
        <v>1899</v>
      </c>
      <c r="M487" s="12" t="s">
        <v>24</v>
      </c>
    </row>
    <row r="488" s="3" customFormat="1" ht="40.5" spans="1:13">
      <c r="A488" s="8">
        <v>486</v>
      </c>
      <c r="B488" s="9" t="s">
        <v>1900</v>
      </c>
      <c r="C488" s="9" t="s">
        <v>358</v>
      </c>
      <c r="D488" s="9" t="s">
        <v>358</v>
      </c>
      <c r="E488" s="9" t="s">
        <v>159</v>
      </c>
      <c r="F488" s="8">
        <v>1</v>
      </c>
      <c r="G488" s="8" t="s">
        <v>18</v>
      </c>
      <c r="H488" s="9" t="s">
        <v>19</v>
      </c>
      <c r="I488" s="9" t="s">
        <v>530</v>
      </c>
      <c r="J488" s="9" t="s">
        <v>34</v>
      </c>
      <c r="K488" s="9" t="s">
        <v>101</v>
      </c>
      <c r="L488" s="9" t="s">
        <v>1901</v>
      </c>
      <c r="M488" s="12" t="s">
        <v>24</v>
      </c>
    </row>
    <row r="489" s="3" customFormat="1" ht="54" spans="1:13">
      <c r="A489" s="8">
        <v>487</v>
      </c>
      <c r="B489" s="9" t="s">
        <v>1902</v>
      </c>
      <c r="C489" s="9" t="s">
        <v>66</v>
      </c>
      <c r="D489" s="9" t="s">
        <v>1267</v>
      </c>
      <c r="E489" s="9" t="s">
        <v>119</v>
      </c>
      <c r="F489" s="8">
        <v>3</v>
      </c>
      <c r="G489" s="8" t="s">
        <v>18</v>
      </c>
      <c r="H489" s="9" t="s">
        <v>19</v>
      </c>
      <c r="I489" s="9" t="s">
        <v>1267</v>
      </c>
      <c r="J489" s="9" t="s">
        <v>40</v>
      </c>
      <c r="K489" s="9" t="s">
        <v>132</v>
      </c>
      <c r="L489" s="9" t="s">
        <v>1903</v>
      </c>
      <c r="M489" s="12" t="s">
        <v>24</v>
      </c>
    </row>
    <row r="490" s="3" customFormat="1" ht="27" spans="1:13">
      <c r="A490" s="8">
        <v>488</v>
      </c>
      <c r="B490" s="9" t="s">
        <v>1904</v>
      </c>
      <c r="C490" s="9" t="s">
        <v>37</v>
      </c>
      <c r="D490" s="9" t="s">
        <v>1905</v>
      </c>
      <c r="E490" s="9" t="s">
        <v>1213</v>
      </c>
      <c r="F490" s="8">
        <v>1</v>
      </c>
      <c r="G490" s="8" t="s">
        <v>18</v>
      </c>
      <c r="H490" s="9" t="s">
        <v>19</v>
      </c>
      <c r="I490" s="9" t="s">
        <v>1906</v>
      </c>
      <c r="J490" s="9" t="s">
        <v>59</v>
      </c>
      <c r="K490" s="9" t="s">
        <v>1907</v>
      </c>
      <c r="L490" s="9" t="s">
        <v>1908</v>
      </c>
      <c r="M490" s="12" t="s">
        <v>24</v>
      </c>
    </row>
    <row r="491" s="3" customFormat="1" ht="27" spans="1:13">
      <c r="A491" s="8">
        <v>489</v>
      </c>
      <c r="B491" s="9" t="s">
        <v>1904</v>
      </c>
      <c r="C491" s="9" t="s">
        <v>109</v>
      </c>
      <c r="D491" s="9" t="s">
        <v>110</v>
      </c>
      <c r="E491" s="9" t="s">
        <v>111</v>
      </c>
      <c r="F491" s="8">
        <v>2</v>
      </c>
      <c r="G491" s="8" t="s">
        <v>18</v>
      </c>
      <c r="H491" s="9" t="s">
        <v>19</v>
      </c>
      <c r="I491" s="9" t="s">
        <v>1808</v>
      </c>
      <c r="J491" s="9" t="s">
        <v>40</v>
      </c>
      <c r="K491" s="9" t="s">
        <v>1907</v>
      </c>
      <c r="L491" s="9" t="s">
        <v>1908</v>
      </c>
      <c r="M491" s="12" t="s">
        <v>24</v>
      </c>
    </row>
    <row r="492" s="3" customFormat="1" ht="54" spans="1:13">
      <c r="A492" s="8">
        <v>490</v>
      </c>
      <c r="B492" s="9" t="s">
        <v>1909</v>
      </c>
      <c r="C492" s="9" t="s">
        <v>256</v>
      </c>
      <c r="D492" s="9" t="s">
        <v>1910</v>
      </c>
      <c r="E492" s="9" t="s">
        <v>32</v>
      </c>
      <c r="F492" s="8">
        <v>3</v>
      </c>
      <c r="G492" s="8" t="s">
        <v>18</v>
      </c>
      <c r="H492" s="9" t="s">
        <v>19</v>
      </c>
      <c r="I492" s="9" t="s">
        <v>1911</v>
      </c>
      <c r="J492" s="9" t="s">
        <v>59</v>
      </c>
      <c r="K492" s="9" t="s">
        <v>1912</v>
      </c>
      <c r="L492" s="9" t="s">
        <v>1913</v>
      </c>
      <c r="M492" s="12" t="s">
        <v>24</v>
      </c>
    </row>
    <row r="493" s="3" customFormat="1" ht="108" spans="1:13">
      <c r="A493" s="8">
        <v>491</v>
      </c>
      <c r="B493" s="9" t="s">
        <v>1914</v>
      </c>
      <c r="C493" s="9" t="s">
        <v>508</v>
      </c>
      <c r="D493" s="9" t="s">
        <v>1915</v>
      </c>
      <c r="E493" s="9" t="s">
        <v>258</v>
      </c>
      <c r="F493" s="8">
        <v>2</v>
      </c>
      <c r="G493" s="8" t="s">
        <v>18</v>
      </c>
      <c r="H493" s="9" t="s">
        <v>76</v>
      </c>
      <c r="I493" s="9" t="s">
        <v>1916</v>
      </c>
      <c r="J493" s="9" t="s">
        <v>59</v>
      </c>
      <c r="K493" s="9" t="s">
        <v>1917</v>
      </c>
      <c r="L493" s="9" t="s">
        <v>1918</v>
      </c>
      <c r="M493" s="12" t="s">
        <v>24</v>
      </c>
    </row>
    <row r="494" s="3" customFormat="1" ht="54" spans="1:13">
      <c r="A494" s="8">
        <v>492</v>
      </c>
      <c r="B494" s="10" t="s">
        <v>1919</v>
      </c>
      <c r="C494" s="10" t="s">
        <v>66</v>
      </c>
      <c r="D494" s="10" t="s">
        <v>1920</v>
      </c>
      <c r="E494" s="10" t="s">
        <v>19</v>
      </c>
      <c r="F494" s="11">
        <v>3</v>
      </c>
      <c r="G494" s="11" t="s">
        <v>43</v>
      </c>
      <c r="H494" s="10" t="s">
        <v>19</v>
      </c>
      <c r="I494" s="10" t="s">
        <v>703</v>
      </c>
      <c r="J494" s="10" t="s">
        <v>40</v>
      </c>
      <c r="K494" s="10" t="s">
        <v>1015</v>
      </c>
      <c r="L494" s="10" t="s">
        <v>1921</v>
      </c>
      <c r="M494" s="12" t="s">
        <v>24</v>
      </c>
    </row>
    <row r="495" s="3" customFormat="1" ht="27" spans="1:13">
      <c r="A495" s="8">
        <v>493</v>
      </c>
      <c r="B495" s="10" t="s">
        <v>1922</v>
      </c>
      <c r="C495" s="10" t="s">
        <v>37</v>
      </c>
      <c r="D495" s="10" t="s">
        <v>1923</v>
      </c>
      <c r="E495" s="10" t="s">
        <v>32</v>
      </c>
      <c r="F495" s="11">
        <v>20</v>
      </c>
      <c r="G495" s="11" t="s">
        <v>39</v>
      </c>
      <c r="H495" s="10" t="s">
        <v>19</v>
      </c>
      <c r="I495" s="10" t="s">
        <v>1924</v>
      </c>
      <c r="J495" s="10" t="s">
        <v>70</v>
      </c>
      <c r="K495" s="10" t="s">
        <v>1925</v>
      </c>
      <c r="L495" s="10" t="s">
        <v>1926</v>
      </c>
      <c r="M495" s="12" t="s">
        <v>24</v>
      </c>
    </row>
    <row r="496" s="3" customFormat="1" ht="81" spans="1:13">
      <c r="A496" s="8">
        <v>494</v>
      </c>
      <c r="B496" s="9" t="s">
        <v>1922</v>
      </c>
      <c r="C496" s="9" t="s">
        <v>30</v>
      </c>
      <c r="D496" s="9" t="s">
        <v>1927</v>
      </c>
      <c r="E496" s="9" t="s">
        <v>32</v>
      </c>
      <c r="F496" s="8">
        <v>5</v>
      </c>
      <c r="G496" s="8" t="s">
        <v>18</v>
      </c>
      <c r="H496" s="9" t="s">
        <v>19</v>
      </c>
      <c r="I496" s="9" t="s">
        <v>1928</v>
      </c>
      <c r="J496" s="9" t="s">
        <v>70</v>
      </c>
      <c r="K496" s="9" t="s">
        <v>1925</v>
      </c>
      <c r="L496" s="9" t="s">
        <v>1926</v>
      </c>
      <c r="M496" s="12" t="s">
        <v>24</v>
      </c>
    </row>
    <row r="497" s="3" customFormat="1" ht="108" spans="1:13">
      <c r="A497" s="8">
        <v>495</v>
      </c>
      <c r="B497" s="9" t="s">
        <v>1922</v>
      </c>
      <c r="C497" s="9" t="s">
        <v>37</v>
      </c>
      <c r="D497" s="9" t="s">
        <v>1929</v>
      </c>
      <c r="E497" s="9" t="s">
        <v>32</v>
      </c>
      <c r="F497" s="8">
        <v>3</v>
      </c>
      <c r="G497" s="8" t="s">
        <v>18</v>
      </c>
      <c r="H497" s="9" t="s">
        <v>19</v>
      </c>
      <c r="I497" s="9" t="s">
        <v>1930</v>
      </c>
      <c r="J497" s="9" t="s">
        <v>70</v>
      </c>
      <c r="K497" s="9" t="s">
        <v>1925</v>
      </c>
      <c r="L497" s="9" t="s">
        <v>1926</v>
      </c>
      <c r="M497" s="12" t="s">
        <v>24</v>
      </c>
    </row>
    <row r="498" s="3" customFormat="1" ht="108" spans="1:13">
      <c r="A498" s="8">
        <v>496</v>
      </c>
      <c r="B498" s="9" t="s">
        <v>1922</v>
      </c>
      <c r="C498" s="9" t="s">
        <v>37</v>
      </c>
      <c r="D498" s="9" t="s">
        <v>1931</v>
      </c>
      <c r="E498" s="9" t="s">
        <v>1932</v>
      </c>
      <c r="F498" s="8">
        <v>5</v>
      </c>
      <c r="G498" s="8" t="s">
        <v>18</v>
      </c>
      <c r="H498" s="9" t="s">
        <v>19</v>
      </c>
      <c r="I498" s="9" t="s">
        <v>1933</v>
      </c>
      <c r="J498" s="9" t="s">
        <v>70</v>
      </c>
      <c r="K498" s="9" t="s">
        <v>1925</v>
      </c>
      <c r="L498" s="9" t="s">
        <v>1926</v>
      </c>
      <c r="M498" s="12" t="s">
        <v>24</v>
      </c>
    </row>
    <row r="499" s="3" customFormat="1" ht="40.5" spans="1:13">
      <c r="A499" s="8">
        <v>497</v>
      </c>
      <c r="B499" s="9" t="s">
        <v>1922</v>
      </c>
      <c r="C499" s="9" t="s">
        <v>150</v>
      </c>
      <c r="D499" s="9" t="s">
        <v>1934</v>
      </c>
      <c r="E499" s="9" t="s">
        <v>1932</v>
      </c>
      <c r="F499" s="8">
        <v>5</v>
      </c>
      <c r="G499" s="8" t="s">
        <v>18</v>
      </c>
      <c r="H499" s="9" t="s">
        <v>19</v>
      </c>
      <c r="I499" s="9" t="s">
        <v>1935</v>
      </c>
      <c r="J499" s="9" t="s">
        <v>70</v>
      </c>
      <c r="K499" s="9" t="s">
        <v>1925</v>
      </c>
      <c r="L499" s="9" t="s">
        <v>1926</v>
      </c>
      <c r="M499" s="12" t="s">
        <v>24</v>
      </c>
    </row>
    <row r="500" s="3" customFormat="1" ht="27" spans="1:13">
      <c r="A500" s="8">
        <v>498</v>
      </c>
      <c r="B500" s="10" t="s">
        <v>1936</v>
      </c>
      <c r="C500" s="10" t="s">
        <v>37</v>
      </c>
      <c r="D500" s="10" t="s">
        <v>41</v>
      </c>
      <c r="E500" s="10" t="s">
        <v>19</v>
      </c>
      <c r="F500" s="11">
        <v>1</v>
      </c>
      <c r="G500" s="11" t="s">
        <v>633</v>
      </c>
      <c r="H500" s="10" t="s">
        <v>19</v>
      </c>
      <c r="I500" s="10" t="s">
        <v>1937</v>
      </c>
      <c r="J500" s="10" t="s">
        <v>70</v>
      </c>
      <c r="K500" s="10" t="s">
        <v>1938</v>
      </c>
      <c r="L500" s="10" t="s">
        <v>1939</v>
      </c>
      <c r="M500" s="12" t="s">
        <v>24</v>
      </c>
    </row>
    <row r="501" s="3" customFormat="1" ht="40.5" spans="1:13">
      <c r="A501" s="8">
        <v>499</v>
      </c>
      <c r="B501" s="10" t="s">
        <v>1940</v>
      </c>
      <c r="C501" s="10" t="s">
        <v>51</v>
      </c>
      <c r="D501" s="10" t="s">
        <v>1941</v>
      </c>
      <c r="E501" s="10" t="s">
        <v>68</v>
      </c>
      <c r="F501" s="11">
        <v>1</v>
      </c>
      <c r="G501" s="11" t="s">
        <v>43</v>
      </c>
      <c r="H501" s="10" t="s">
        <v>19</v>
      </c>
      <c r="I501" s="10" t="s">
        <v>1942</v>
      </c>
      <c r="J501" s="10" t="s">
        <v>40</v>
      </c>
      <c r="K501" s="10" t="s">
        <v>1943</v>
      </c>
      <c r="L501" s="10" t="s">
        <v>1807</v>
      </c>
      <c r="M501" s="12" t="s">
        <v>24</v>
      </c>
    </row>
    <row r="502" s="3" customFormat="1" ht="27" spans="1:13">
      <c r="A502" s="8">
        <v>500</v>
      </c>
      <c r="B502" s="9" t="s">
        <v>1944</v>
      </c>
      <c r="C502" s="9" t="s">
        <v>150</v>
      </c>
      <c r="D502" s="9" t="s">
        <v>1945</v>
      </c>
      <c r="E502" s="9" t="s">
        <v>32</v>
      </c>
      <c r="F502" s="8">
        <v>1</v>
      </c>
      <c r="G502" s="8" t="s">
        <v>18</v>
      </c>
      <c r="H502" s="9" t="s">
        <v>19</v>
      </c>
      <c r="I502" s="9" t="s">
        <v>716</v>
      </c>
      <c r="J502" s="9" t="s">
        <v>59</v>
      </c>
      <c r="K502" s="9" t="s">
        <v>1946</v>
      </c>
      <c r="L502" s="9" t="s">
        <v>1947</v>
      </c>
      <c r="M502" s="12" t="s">
        <v>24</v>
      </c>
    </row>
    <row r="503" s="3" customFormat="1" ht="27" spans="1:13">
      <c r="A503" s="8">
        <v>501</v>
      </c>
      <c r="B503" s="9" t="s">
        <v>1948</v>
      </c>
      <c r="C503" s="9" t="s">
        <v>37</v>
      </c>
      <c r="D503" s="9" t="s">
        <v>1949</v>
      </c>
      <c r="E503" s="9" t="s">
        <v>124</v>
      </c>
      <c r="F503" s="8">
        <v>1</v>
      </c>
      <c r="G503" s="8" t="s">
        <v>18</v>
      </c>
      <c r="H503" s="9" t="s">
        <v>1950</v>
      </c>
      <c r="I503" s="9" t="s">
        <v>1951</v>
      </c>
      <c r="J503" s="9" t="s">
        <v>28</v>
      </c>
      <c r="K503" s="9" t="s">
        <v>1952</v>
      </c>
      <c r="L503" s="9" t="s">
        <v>1953</v>
      </c>
      <c r="M503" s="12" t="s">
        <v>24</v>
      </c>
    </row>
    <row r="504" s="3" customFormat="1" ht="54" spans="1:13">
      <c r="A504" s="8">
        <v>502</v>
      </c>
      <c r="B504" s="9" t="s">
        <v>1954</v>
      </c>
      <c r="C504" s="9" t="s">
        <v>66</v>
      </c>
      <c r="D504" s="9" t="s">
        <v>1955</v>
      </c>
      <c r="E504" s="9" t="s">
        <v>375</v>
      </c>
      <c r="F504" s="8">
        <v>1</v>
      </c>
      <c r="G504" s="8" t="s">
        <v>18</v>
      </c>
      <c r="H504" s="9" t="s">
        <v>19</v>
      </c>
      <c r="I504" s="9" t="s">
        <v>657</v>
      </c>
      <c r="J504" s="9" t="s">
        <v>40</v>
      </c>
      <c r="K504" s="9" t="s">
        <v>1956</v>
      </c>
      <c r="L504" s="9" t="s">
        <v>1957</v>
      </c>
      <c r="M504" s="12" t="s">
        <v>24</v>
      </c>
    </row>
    <row r="505" s="3" customFormat="1" ht="121.5" spans="1:13">
      <c r="A505" s="8">
        <v>503</v>
      </c>
      <c r="B505" s="10" t="s">
        <v>1958</v>
      </c>
      <c r="C505" s="10" t="s">
        <v>150</v>
      </c>
      <c r="D505" s="10" t="s">
        <v>1959</v>
      </c>
      <c r="E505" s="10" t="s">
        <v>37</v>
      </c>
      <c r="F505" s="11">
        <v>2</v>
      </c>
      <c r="G505" s="11" t="s">
        <v>43</v>
      </c>
      <c r="H505" s="10" t="s">
        <v>19</v>
      </c>
      <c r="I505" s="10" t="s">
        <v>1960</v>
      </c>
      <c r="J505" s="10" t="s">
        <v>34</v>
      </c>
      <c r="K505" s="10" t="s">
        <v>1961</v>
      </c>
      <c r="L505" s="10" t="s">
        <v>1962</v>
      </c>
      <c r="M505" s="12" t="s">
        <v>24</v>
      </c>
    </row>
    <row r="506" s="3" customFormat="1" spans="1:13">
      <c r="A506" s="8">
        <v>504</v>
      </c>
      <c r="B506" s="9" t="s">
        <v>1963</v>
      </c>
      <c r="C506" s="9" t="s">
        <v>448</v>
      </c>
      <c r="D506" s="9" t="s">
        <v>1964</v>
      </c>
      <c r="E506" s="9" t="s">
        <v>176</v>
      </c>
      <c r="F506" s="8">
        <v>2</v>
      </c>
      <c r="G506" s="8" t="s">
        <v>18</v>
      </c>
      <c r="H506" s="9" t="s">
        <v>19</v>
      </c>
      <c r="I506" s="9" t="s">
        <v>1965</v>
      </c>
      <c r="J506" s="9" t="s">
        <v>59</v>
      </c>
      <c r="K506" s="9" t="s">
        <v>1966</v>
      </c>
      <c r="L506" s="9" t="s">
        <v>1657</v>
      </c>
      <c r="M506" s="12" t="s">
        <v>24</v>
      </c>
    </row>
    <row r="507" s="3" customFormat="1" ht="94.5" spans="1:13">
      <c r="A507" s="8">
        <v>505</v>
      </c>
      <c r="B507" s="9" t="s">
        <v>1967</v>
      </c>
      <c r="C507" s="9" t="s">
        <v>55</v>
      </c>
      <c r="D507" s="9" t="s">
        <v>1968</v>
      </c>
      <c r="E507" s="9" t="s">
        <v>251</v>
      </c>
      <c r="F507" s="8">
        <v>3</v>
      </c>
      <c r="G507" s="8" t="s">
        <v>18</v>
      </c>
      <c r="H507" s="9" t="s">
        <v>19</v>
      </c>
      <c r="I507" s="9" t="s">
        <v>1969</v>
      </c>
      <c r="J507" s="9" t="s">
        <v>34</v>
      </c>
      <c r="K507" s="9" t="s">
        <v>1970</v>
      </c>
      <c r="L507" s="9" t="s">
        <v>1971</v>
      </c>
      <c r="M507" s="12" t="s">
        <v>24</v>
      </c>
    </row>
    <row r="508" s="3" customFormat="1" ht="54" spans="1:13">
      <c r="A508" s="8">
        <v>506</v>
      </c>
      <c r="B508" s="9" t="s">
        <v>1972</v>
      </c>
      <c r="C508" s="9" t="s">
        <v>109</v>
      </c>
      <c r="D508" s="9" t="s">
        <v>110</v>
      </c>
      <c r="E508" s="9" t="s">
        <v>111</v>
      </c>
      <c r="F508" s="8">
        <v>1</v>
      </c>
      <c r="G508" s="8" t="s">
        <v>18</v>
      </c>
      <c r="H508" s="9" t="s">
        <v>19</v>
      </c>
      <c r="I508" s="9" t="s">
        <v>1973</v>
      </c>
      <c r="J508" s="9" t="s">
        <v>59</v>
      </c>
      <c r="K508" s="9" t="s">
        <v>1974</v>
      </c>
      <c r="L508" s="9" t="s">
        <v>1975</v>
      </c>
      <c r="M508" s="12" t="s">
        <v>24</v>
      </c>
    </row>
    <row r="509" s="3" customFormat="1" ht="54" spans="1:13">
      <c r="A509" s="8">
        <v>507</v>
      </c>
      <c r="B509" s="9" t="s">
        <v>1972</v>
      </c>
      <c r="C509" s="9" t="s">
        <v>348</v>
      </c>
      <c r="D509" s="9" t="s">
        <v>755</v>
      </c>
      <c r="E509" s="9" t="s">
        <v>119</v>
      </c>
      <c r="F509" s="8">
        <v>1</v>
      </c>
      <c r="G509" s="8" t="s">
        <v>18</v>
      </c>
      <c r="H509" s="9" t="s">
        <v>19</v>
      </c>
      <c r="I509" s="9" t="s">
        <v>756</v>
      </c>
      <c r="J509" s="9" t="s">
        <v>40</v>
      </c>
      <c r="K509" s="9" t="s">
        <v>1974</v>
      </c>
      <c r="L509" s="9" t="s">
        <v>1975</v>
      </c>
      <c r="M509" s="12" t="s">
        <v>24</v>
      </c>
    </row>
    <row r="510" s="3" customFormat="1" ht="148.5" spans="1:13">
      <c r="A510" s="8">
        <v>508</v>
      </c>
      <c r="B510" s="9" t="s">
        <v>1976</v>
      </c>
      <c r="C510" s="9" t="s">
        <v>150</v>
      </c>
      <c r="D510" s="9" t="s">
        <v>1977</v>
      </c>
      <c r="E510" s="9" t="s">
        <v>1978</v>
      </c>
      <c r="F510" s="8">
        <v>3</v>
      </c>
      <c r="G510" s="8" t="s">
        <v>18</v>
      </c>
      <c r="H510" s="9" t="s">
        <v>19</v>
      </c>
      <c r="I510" s="9" t="s">
        <v>1979</v>
      </c>
      <c r="J510" s="9" t="s">
        <v>59</v>
      </c>
      <c r="K510" s="9" t="s">
        <v>1980</v>
      </c>
      <c r="L510" s="9" t="s">
        <v>1981</v>
      </c>
      <c r="M510" s="12" t="s">
        <v>24</v>
      </c>
    </row>
    <row r="511" s="3" customFormat="1" ht="81" spans="1:13">
      <c r="A511" s="8">
        <v>509</v>
      </c>
      <c r="B511" s="10" t="s">
        <v>1982</v>
      </c>
      <c r="C511" s="10" t="s">
        <v>150</v>
      </c>
      <c r="D511" s="10" t="s">
        <v>1983</v>
      </c>
      <c r="E511" s="10" t="s">
        <v>152</v>
      </c>
      <c r="F511" s="11">
        <v>2</v>
      </c>
      <c r="G511" s="11" t="s">
        <v>43</v>
      </c>
      <c r="H511" s="10" t="s">
        <v>76</v>
      </c>
      <c r="I511" s="10" t="s">
        <v>1984</v>
      </c>
      <c r="J511" s="10" t="s">
        <v>59</v>
      </c>
      <c r="K511" s="10" t="s">
        <v>1985</v>
      </c>
      <c r="L511" s="10" t="s">
        <v>1986</v>
      </c>
      <c r="M511" s="12" t="s">
        <v>24</v>
      </c>
    </row>
    <row r="512" s="3" customFormat="1" ht="81" spans="1:13">
      <c r="A512" s="8">
        <v>510</v>
      </c>
      <c r="B512" s="9" t="s">
        <v>1982</v>
      </c>
      <c r="C512" s="9" t="s">
        <v>66</v>
      </c>
      <c r="D512" s="9" t="s">
        <v>1987</v>
      </c>
      <c r="E512" s="9" t="s">
        <v>1988</v>
      </c>
      <c r="F512" s="8">
        <v>2</v>
      </c>
      <c r="G512" s="8" t="s">
        <v>18</v>
      </c>
      <c r="H512" s="9" t="s">
        <v>76</v>
      </c>
      <c r="I512" s="9" t="s">
        <v>1989</v>
      </c>
      <c r="J512" s="9" t="s">
        <v>59</v>
      </c>
      <c r="K512" s="9" t="s">
        <v>1985</v>
      </c>
      <c r="L512" s="9" t="s">
        <v>1986</v>
      </c>
      <c r="M512" s="12" t="s">
        <v>24</v>
      </c>
    </row>
    <row r="513" s="3" customFormat="1" ht="67.5" spans="1:13">
      <c r="A513" s="8">
        <v>511</v>
      </c>
      <c r="B513" s="10" t="s">
        <v>1990</v>
      </c>
      <c r="C513" s="10" t="s">
        <v>37</v>
      </c>
      <c r="D513" s="10" t="s">
        <v>1991</v>
      </c>
      <c r="E513" s="10" t="s">
        <v>854</v>
      </c>
      <c r="F513" s="11">
        <v>2</v>
      </c>
      <c r="G513" s="11" t="s">
        <v>39</v>
      </c>
      <c r="H513" s="10" t="s">
        <v>19</v>
      </c>
      <c r="I513" s="10" t="s">
        <v>1992</v>
      </c>
      <c r="J513" s="10" t="s">
        <v>40</v>
      </c>
      <c r="K513" s="10" t="s">
        <v>269</v>
      </c>
      <c r="L513" s="10" t="s">
        <v>1993</v>
      </c>
      <c r="M513" s="12" t="s">
        <v>24</v>
      </c>
    </row>
    <row r="514" s="3" customFormat="1" ht="54" spans="1:13">
      <c r="A514" s="8">
        <v>512</v>
      </c>
      <c r="B514" s="9" t="s">
        <v>1994</v>
      </c>
      <c r="C514" s="9" t="s">
        <v>842</v>
      </c>
      <c r="D514" s="9" t="s">
        <v>755</v>
      </c>
      <c r="E514" s="9" t="s">
        <v>350</v>
      </c>
      <c r="F514" s="8">
        <v>2</v>
      </c>
      <c r="G514" s="8" t="s">
        <v>18</v>
      </c>
      <c r="H514" s="9" t="s">
        <v>19</v>
      </c>
      <c r="I514" s="9" t="s">
        <v>756</v>
      </c>
      <c r="J514" s="9" t="s">
        <v>40</v>
      </c>
      <c r="K514" s="9" t="s">
        <v>1995</v>
      </c>
      <c r="L514" s="9" t="s">
        <v>1996</v>
      </c>
      <c r="M514" s="12" t="s">
        <v>24</v>
      </c>
    </row>
    <row r="515" s="3" customFormat="1" ht="108" spans="1:13">
      <c r="A515" s="8">
        <v>513</v>
      </c>
      <c r="B515" s="9" t="s">
        <v>1994</v>
      </c>
      <c r="C515" s="9" t="s">
        <v>37</v>
      </c>
      <c r="D515" s="9" t="s">
        <v>181</v>
      </c>
      <c r="E515" s="9" t="s">
        <v>111</v>
      </c>
      <c r="F515" s="8">
        <v>2</v>
      </c>
      <c r="G515" s="8" t="s">
        <v>18</v>
      </c>
      <c r="H515" s="9" t="s">
        <v>19</v>
      </c>
      <c r="I515" s="9" t="s">
        <v>182</v>
      </c>
      <c r="J515" s="9" t="s">
        <v>40</v>
      </c>
      <c r="K515" s="9" t="s">
        <v>1995</v>
      </c>
      <c r="L515" s="9" t="s">
        <v>1996</v>
      </c>
      <c r="M515" s="12" t="s">
        <v>24</v>
      </c>
    </row>
    <row r="516" s="3" customFormat="1" ht="40.5" spans="1:13">
      <c r="A516" s="8">
        <v>514</v>
      </c>
      <c r="B516" s="9" t="s">
        <v>1997</v>
      </c>
      <c r="C516" s="9" t="s">
        <v>55</v>
      </c>
      <c r="D516" s="9" t="s">
        <v>866</v>
      </c>
      <c r="E516" s="9" t="s">
        <v>124</v>
      </c>
      <c r="F516" s="8">
        <v>1</v>
      </c>
      <c r="G516" s="8" t="s">
        <v>18</v>
      </c>
      <c r="H516" s="9" t="s">
        <v>19</v>
      </c>
      <c r="I516" s="9" t="s">
        <v>254</v>
      </c>
      <c r="J516" s="9" t="s">
        <v>40</v>
      </c>
      <c r="K516" s="9" t="s">
        <v>1998</v>
      </c>
      <c r="L516" s="9" t="s">
        <v>1999</v>
      </c>
      <c r="M516" s="12" t="s">
        <v>24</v>
      </c>
    </row>
    <row r="517" s="3" customFormat="1" ht="27" spans="1:13">
      <c r="A517" s="8">
        <v>515</v>
      </c>
      <c r="B517" s="9" t="s">
        <v>1997</v>
      </c>
      <c r="C517" s="9" t="s">
        <v>249</v>
      </c>
      <c r="D517" s="9" t="s">
        <v>2000</v>
      </c>
      <c r="E517" s="9" t="s">
        <v>159</v>
      </c>
      <c r="F517" s="8">
        <v>1</v>
      </c>
      <c r="G517" s="8" t="s">
        <v>18</v>
      </c>
      <c r="H517" s="9" t="s">
        <v>19</v>
      </c>
      <c r="I517" s="9" t="s">
        <v>2001</v>
      </c>
      <c r="J517" s="9" t="s">
        <v>40</v>
      </c>
      <c r="K517" s="9" t="s">
        <v>1998</v>
      </c>
      <c r="L517" s="9" t="s">
        <v>1999</v>
      </c>
      <c r="M517" s="12" t="s">
        <v>24</v>
      </c>
    </row>
    <row r="518" s="3" customFormat="1" ht="40.5" spans="1:13">
      <c r="A518" s="8">
        <v>516</v>
      </c>
      <c r="B518" s="9" t="s">
        <v>2002</v>
      </c>
      <c r="C518" s="9" t="s">
        <v>348</v>
      </c>
      <c r="D518" s="9" t="s">
        <v>992</v>
      </c>
      <c r="E518" s="9" t="s">
        <v>350</v>
      </c>
      <c r="F518" s="8">
        <v>1</v>
      </c>
      <c r="G518" s="8" t="s">
        <v>18</v>
      </c>
      <c r="H518" s="9" t="s">
        <v>19</v>
      </c>
      <c r="I518" s="9" t="s">
        <v>992</v>
      </c>
      <c r="J518" s="9" t="s">
        <v>40</v>
      </c>
      <c r="K518" s="9" t="s">
        <v>132</v>
      </c>
      <c r="L518" s="9" t="s">
        <v>2003</v>
      </c>
      <c r="M518" s="12" t="s">
        <v>24</v>
      </c>
    </row>
    <row r="519" s="3" customFormat="1" ht="27" spans="1:13">
      <c r="A519" s="8">
        <v>517</v>
      </c>
      <c r="B519" s="10" t="s">
        <v>2004</v>
      </c>
      <c r="C519" s="10" t="s">
        <v>66</v>
      </c>
      <c r="D519" s="10" t="s">
        <v>2005</v>
      </c>
      <c r="E519" s="10" t="s">
        <v>19</v>
      </c>
      <c r="F519" s="11">
        <v>2</v>
      </c>
      <c r="G519" s="11" t="s">
        <v>43</v>
      </c>
      <c r="H519" s="10" t="s">
        <v>19</v>
      </c>
      <c r="I519" s="10" t="s">
        <v>2006</v>
      </c>
      <c r="J519" s="10" t="s">
        <v>40</v>
      </c>
      <c r="K519" s="10" t="s">
        <v>2007</v>
      </c>
      <c r="L519" s="10" t="s">
        <v>2008</v>
      </c>
      <c r="M519" s="12" t="s">
        <v>24</v>
      </c>
    </row>
    <row r="520" s="3" customFormat="1" ht="81" spans="1:13">
      <c r="A520" s="8">
        <v>518</v>
      </c>
      <c r="B520" s="9" t="s">
        <v>2009</v>
      </c>
      <c r="C520" s="9" t="s">
        <v>66</v>
      </c>
      <c r="D520" s="9" t="s">
        <v>2010</v>
      </c>
      <c r="E520" s="9" t="s">
        <v>119</v>
      </c>
      <c r="F520" s="8">
        <v>2</v>
      </c>
      <c r="G520" s="8" t="s">
        <v>18</v>
      </c>
      <c r="H520" s="9" t="s">
        <v>76</v>
      </c>
      <c r="I520" s="9" t="s">
        <v>2011</v>
      </c>
      <c r="J520" s="9" t="s">
        <v>59</v>
      </c>
      <c r="K520" s="9" t="s">
        <v>2012</v>
      </c>
      <c r="L520" s="9" t="s">
        <v>2013</v>
      </c>
      <c r="M520" s="12" t="s">
        <v>24</v>
      </c>
    </row>
    <row r="521" s="3" customFormat="1" ht="54" spans="1:13">
      <c r="A521" s="8">
        <v>519</v>
      </c>
      <c r="B521" s="9" t="s">
        <v>2014</v>
      </c>
      <c r="C521" s="9" t="s">
        <v>1077</v>
      </c>
      <c r="D521" s="9" t="s">
        <v>1077</v>
      </c>
      <c r="E521" s="9" t="s">
        <v>119</v>
      </c>
      <c r="F521" s="8">
        <v>1</v>
      </c>
      <c r="G521" s="8" t="s">
        <v>18</v>
      </c>
      <c r="H521" s="9" t="s">
        <v>19</v>
      </c>
      <c r="I521" s="9" t="s">
        <v>2015</v>
      </c>
      <c r="J521" s="9" t="s">
        <v>40</v>
      </c>
      <c r="K521" s="9" t="s">
        <v>101</v>
      </c>
      <c r="L521" s="9" t="s">
        <v>2016</v>
      </c>
      <c r="M521" s="12" t="s">
        <v>24</v>
      </c>
    </row>
    <row r="522" s="3" customFormat="1" ht="27" spans="1:13">
      <c r="A522" s="8">
        <v>520</v>
      </c>
      <c r="B522" s="10" t="s">
        <v>2017</v>
      </c>
      <c r="C522" s="10" t="s">
        <v>37</v>
      </c>
      <c r="D522" s="10" t="s">
        <v>1462</v>
      </c>
      <c r="E522" s="10" t="s">
        <v>32</v>
      </c>
      <c r="F522" s="11">
        <v>1</v>
      </c>
      <c r="G522" s="11" t="s">
        <v>43</v>
      </c>
      <c r="H522" s="10" t="s">
        <v>19</v>
      </c>
      <c r="I522" s="10" t="s">
        <v>19</v>
      </c>
      <c r="J522" s="10" t="s">
        <v>40</v>
      </c>
      <c r="K522" s="10" t="s">
        <v>2018</v>
      </c>
      <c r="L522" s="10" t="s">
        <v>2019</v>
      </c>
      <c r="M522" s="12" t="s">
        <v>24</v>
      </c>
    </row>
    <row r="523" s="3" customFormat="1" ht="27" spans="1:13">
      <c r="A523" s="8">
        <v>521</v>
      </c>
      <c r="B523" s="10" t="s">
        <v>2017</v>
      </c>
      <c r="C523" s="10" t="s">
        <v>37</v>
      </c>
      <c r="D523" s="10" t="s">
        <v>38</v>
      </c>
      <c r="E523" s="10" t="s">
        <v>32</v>
      </c>
      <c r="F523" s="11">
        <v>2</v>
      </c>
      <c r="G523" s="11" t="s">
        <v>39</v>
      </c>
      <c r="H523" s="10" t="s">
        <v>19</v>
      </c>
      <c r="I523" s="10" t="s">
        <v>19</v>
      </c>
      <c r="J523" s="10" t="s">
        <v>40</v>
      </c>
      <c r="K523" s="10" t="s">
        <v>2018</v>
      </c>
      <c r="L523" s="10" t="s">
        <v>2019</v>
      </c>
      <c r="M523" s="12" t="s">
        <v>24</v>
      </c>
    </row>
    <row r="524" s="3" customFormat="1" ht="67.5" spans="1:13">
      <c r="A524" s="8">
        <v>522</v>
      </c>
      <c r="B524" s="10" t="s">
        <v>2020</v>
      </c>
      <c r="C524" s="10" t="s">
        <v>37</v>
      </c>
      <c r="D524" s="10" t="s">
        <v>1991</v>
      </c>
      <c r="E524" s="10" t="s">
        <v>687</v>
      </c>
      <c r="F524" s="11">
        <v>2</v>
      </c>
      <c r="G524" s="11" t="s">
        <v>39</v>
      </c>
      <c r="H524" s="10" t="s">
        <v>19</v>
      </c>
      <c r="I524" s="10" t="s">
        <v>1992</v>
      </c>
      <c r="J524" s="10" t="s">
        <v>40</v>
      </c>
      <c r="K524" s="10" t="s">
        <v>2021</v>
      </c>
      <c r="L524" s="10" t="s">
        <v>2022</v>
      </c>
      <c r="M524" s="12" t="s">
        <v>24</v>
      </c>
    </row>
    <row r="525" s="3" customFormat="1" spans="1:13">
      <c r="A525" s="8">
        <v>523</v>
      </c>
      <c r="B525" s="9" t="s">
        <v>2023</v>
      </c>
      <c r="C525" s="9" t="s">
        <v>150</v>
      </c>
      <c r="D525" s="9" t="s">
        <v>2024</v>
      </c>
      <c r="E525" s="9" t="s">
        <v>364</v>
      </c>
      <c r="F525" s="8">
        <v>1</v>
      </c>
      <c r="G525" s="8" t="s">
        <v>18</v>
      </c>
      <c r="H525" s="9" t="s">
        <v>19</v>
      </c>
      <c r="I525" s="9" t="s">
        <v>2025</v>
      </c>
      <c r="J525" s="9" t="s">
        <v>40</v>
      </c>
      <c r="K525" s="9" t="s">
        <v>2026</v>
      </c>
      <c r="L525" s="9" t="s">
        <v>2027</v>
      </c>
      <c r="M525" s="12" t="s">
        <v>24</v>
      </c>
    </row>
    <row r="526" s="3" customFormat="1" ht="54" spans="1:13">
      <c r="A526" s="8">
        <v>524</v>
      </c>
      <c r="B526" s="9" t="s">
        <v>2023</v>
      </c>
      <c r="C526" s="9" t="s">
        <v>109</v>
      </c>
      <c r="D526" s="9" t="s">
        <v>323</v>
      </c>
      <c r="E526" s="9" t="s">
        <v>119</v>
      </c>
      <c r="F526" s="8">
        <v>1</v>
      </c>
      <c r="G526" s="8" t="s">
        <v>18</v>
      </c>
      <c r="H526" s="9" t="s">
        <v>19</v>
      </c>
      <c r="I526" s="9" t="s">
        <v>323</v>
      </c>
      <c r="J526" s="9" t="s">
        <v>40</v>
      </c>
      <c r="K526" s="9" t="s">
        <v>2026</v>
      </c>
      <c r="L526" s="9" t="s">
        <v>2027</v>
      </c>
      <c r="M526" s="12" t="s">
        <v>24</v>
      </c>
    </row>
    <row r="527" s="3" customFormat="1" ht="67.5" spans="1:13">
      <c r="A527" s="8">
        <v>525</v>
      </c>
      <c r="B527" s="10" t="s">
        <v>2028</v>
      </c>
      <c r="C527" s="10" t="s">
        <v>37</v>
      </c>
      <c r="D527" s="10" t="s">
        <v>2029</v>
      </c>
      <c r="E527" s="10" t="s">
        <v>32</v>
      </c>
      <c r="F527" s="11">
        <v>5</v>
      </c>
      <c r="G527" s="11" t="s">
        <v>43</v>
      </c>
      <c r="H527" s="10" t="s">
        <v>19</v>
      </c>
      <c r="I527" s="10" t="s">
        <v>2030</v>
      </c>
      <c r="J527" s="10" t="s">
        <v>59</v>
      </c>
      <c r="K527" s="10" t="s">
        <v>2031</v>
      </c>
      <c r="L527" s="10" t="s">
        <v>2032</v>
      </c>
      <c r="M527" s="12" t="s">
        <v>24</v>
      </c>
    </row>
    <row r="528" s="3" customFormat="1" ht="135" spans="1:13">
      <c r="A528" s="8">
        <v>526</v>
      </c>
      <c r="B528" s="10" t="s">
        <v>2028</v>
      </c>
      <c r="C528" s="10" t="s">
        <v>30</v>
      </c>
      <c r="D528" s="10" t="s">
        <v>2033</v>
      </c>
      <c r="E528" s="10" t="s">
        <v>19</v>
      </c>
      <c r="F528" s="11">
        <v>5</v>
      </c>
      <c r="G528" s="11" t="s">
        <v>43</v>
      </c>
      <c r="H528" s="10" t="s">
        <v>19</v>
      </c>
      <c r="I528" s="10" t="s">
        <v>2034</v>
      </c>
      <c r="J528" s="10" t="s">
        <v>40</v>
      </c>
      <c r="K528" s="10" t="s">
        <v>2031</v>
      </c>
      <c r="L528" s="10" t="s">
        <v>2032</v>
      </c>
      <c r="M528" s="12" t="s">
        <v>24</v>
      </c>
    </row>
    <row r="529" s="3" customFormat="1" ht="108" spans="1:13">
      <c r="A529" s="8">
        <v>527</v>
      </c>
      <c r="B529" s="9" t="s">
        <v>2028</v>
      </c>
      <c r="C529" s="9" t="s">
        <v>150</v>
      </c>
      <c r="D529" s="9" t="s">
        <v>2035</v>
      </c>
      <c r="E529" s="9" t="s">
        <v>32</v>
      </c>
      <c r="F529" s="8">
        <v>5</v>
      </c>
      <c r="G529" s="8" t="s">
        <v>18</v>
      </c>
      <c r="H529" s="9" t="s">
        <v>76</v>
      </c>
      <c r="I529" s="9" t="s">
        <v>2036</v>
      </c>
      <c r="J529" s="9" t="s">
        <v>59</v>
      </c>
      <c r="K529" s="9" t="s">
        <v>2031</v>
      </c>
      <c r="L529" s="9" t="s">
        <v>2032</v>
      </c>
      <c r="M529" s="12" t="s">
        <v>24</v>
      </c>
    </row>
    <row r="530" s="3" customFormat="1" ht="67.5" spans="1:13">
      <c r="A530" s="8">
        <v>528</v>
      </c>
      <c r="B530" s="9" t="s">
        <v>2037</v>
      </c>
      <c r="C530" s="9" t="s">
        <v>55</v>
      </c>
      <c r="D530" s="9" t="s">
        <v>2038</v>
      </c>
      <c r="E530" s="9" t="s">
        <v>251</v>
      </c>
      <c r="F530" s="8">
        <v>5</v>
      </c>
      <c r="G530" s="8" t="s">
        <v>18</v>
      </c>
      <c r="H530" s="9" t="s">
        <v>19</v>
      </c>
      <c r="I530" s="9" t="s">
        <v>2039</v>
      </c>
      <c r="J530" s="9" t="s">
        <v>28</v>
      </c>
      <c r="K530" s="9" t="s">
        <v>2040</v>
      </c>
      <c r="L530" s="9" t="s">
        <v>2041</v>
      </c>
      <c r="M530" s="12" t="s">
        <v>24</v>
      </c>
    </row>
    <row r="531" s="3" customFormat="1" ht="67.5" spans="1:13">
      <c r="A531" s="8">
        <v>529</v>
      </c>
      <c r="B531" s="10" t="s">
        <v>2042</v>
      </c>
      <c r="C531" s="10" t="s">
        <v>150</v>
      </c>
      <c r="D531" s="10" t="s">
        <v>1446</v>
      </c>
      <c r="E531" s="10" t="s">
        <v>32</v>
      </c>
      <c r="F531" s="11">
        <v>1</v>
      </c>
      <c r="G531" s="11" t="s">
        <v>43</v>
      </c>
      <c r="H531" s="10" t="s">
        <v>76</v>
      </c>
      <c r="I531" s="10" t="s">
        <v>1150</v>
      </c>
      <c r="J531" s="10" t="s">
        <v>59</v>
      </c>
      <c r="K531" s="10" t="s">
        <v>2043</v>
      </c>
      <c r="L531" s="10" t="s">
        <v>2044</v>
      </c>
      <c r="M531" s="12" t="s">
        <v>24</v>
      </c>
    </row>
    <row r="532" s="3" customFormat="1" ht="40.5" spans="1:13">
      <c r="A532" s="8">
        <v>530</v>
      </c>
      <c r="B532" s="9" t="s">
        <v>2045</v>
      </c>
      <c r="C532" s="9" t="s">
        <v>348</v>
      </c>
      <c r="D532" s="9" t="s">
        <v>569</v>
      </c>
      <c r="E532" s="9" t="s">
        <v>350</v>
      </c>
      <c r="F532" s="8">
        <v>1</v>
      </c>
      <c r="G532" s="8" t="s">
        <v>18</v>
      </c>
      <c r="H532" s="9" t="s">
        <v>19</v>
      </c>
      <c r="I532" s="9" t="s">
        <v>755</v>
      </c>
      <c r="J532" s="9" t="s">
        <v>40</v>
      </c>
      <c r="K532" s="9" t="s">
        <v>2046</v>
      </c>
      <c r="L532" s="9" t="s">
        <v>2047</v>
      </c>
      <c r="M532" s="12" t="s">
        <v>24</v>
      </c>
    </row>
    <row r="533" s="3" customFormat="1" ht="40.5" spans="1:13">
      <c r="A533" s="8">
        <v>531</v>
      </c>
      <c r="B533" s="9" t="s">
        <v>2045</v>
      </c>
      <c r="C533" s="9" t="s">
        <v>109</v>
      </c>
      <c r="D533" s="9" t="s">
        <v>323</v>
      </c>
      <c r="E533" s="9" t="s">
        <v>137</v>
      </c>
      <c r="F533" s="8">
        <v>1</v>
      </c>
      <c r="G533" s="8" t="s">
        <v>18</v>
      </c>
      <c r="H533" s="9" t="s">
        <v>19</v>
      </c>
      <c r="I533" s="9" t="s">
        <v>797</v>
      </c>
      <c r="J533" s="9" t="s">
        <v>40</v>
      </c>
      <c r="K533" s="9" t="s">
        <v>2046</v>
      </c>
      <c r="L533" s="9" t="s">
        <v>2047</v>
      </c>
      <c r="M533" s="12" t="s">
        <v>24</v>
      </c>
    </row>
    <row r="534" s="3" customFormat="1" ht="40.5" spans="1:13">
      <c r="A534" s="8">
        <v>532</v>
      </c>
      <c r="B534" s="9" t="s">
        <v>2048</v>
      </c>
      <c r="C534" s="9" t="s">
        <v>37</v>
      </c>
      <c r="D534" s="9" t="s">
        <v>115</v>
      </c>
      <c r="E534" s="9" t="s">
        <v>111</v>
      </c>
      <c r="F534" s="8">
        <v>1</v>
      </c>
      <c r="G534" s="8" t="s">
        <v>18</v>
      </c>
      <c r="H534" s="9" t="s">
        <v>19</v>
      </c>
      <c r="I534" s="9" t="s">
        <v>116</v>
      </c>
      <c r="J534" s="9" t="s">
        <v>40</v>
      </c>
      <c r="K534" s="9" t="s">
        <v>2049</v>
      </c>
      <c r="L534" s="9" t="s">
        <v>1807</v>
      </c>
      <c r="M534" s="12" t="s">
        <v>24</v>
      </c>
    </row>
    <row r="535" s="3" customFormat="1" ht="54" spans="1:13">
      <c r="A535" s="8">
        <v>533</v>
      </c>
      <c r="B535" s="9" t="s">
        <v>2048</v>
      </c>
      <c r="C535" s="9" t="s">
        <v>109</v>
      </c>
      <c r="D535" s="9" t="s">
        <v>110</v>
      </c>
      <c r="E535" s="9" t="s">
        <v>111</v>
      </c>
      <c r="F535" s="8">
        <v>1</v>
      </c>
      <c r="G535" s="8" t="s">
        <v>18</v>
      </c>
      <c r="H535" s="9" t="s">
        <v>19</v>
      </c>
      <c r="I535" s="9" t="s">
        <v>756</v>
      </c>
      <c r="J535" s="9" t="s">
        <v>40</v>
      </c>
      <c r="K535" s="9" t="s">
        <v>2049</v>
      </c>
      <c r="L535" s="9" t="s">
        <v>1807</v>
      </c>
      <c r="M535" s="12" t="s">
        <v>24</v>
      </c>
    </row>
    <row r="536" s="3" customFormat="1" ht="54" spans="1:13">
      <c r="A536" s="8">
        <v>534</v>
      </c>
      <c r="B536" s="9" t="s">
        <v>2050</v>
      </c>
      <c r="C536" s="9" t="s">
        <v>66</v>
      </c>
      <c r="D536" s="9" t="s">
        <v>1267</v>
      </c>
      <c r="E536" s="9" t="s">
        <v>119</v>
      </c>
      <c r="F536" s="8">
        <v>15</v>
      </c>
      <c r="G536" s="8" t="s">
        <v>18</v>
      </c>
      <c r="H536" s="9" t="s">
        <v>19</v>
      </c>
      <c r="I536" s="9" t="s">
        <v>1267</v>
      </c>
      <c r="J536" s="9" t="s">
        <v>59</v>
      </c>
      <c r="K536" s="9" t="s">
        <v>132</v>
      </c>
      <c r="L536" s="9" t="s">
        <v>2051</v>
      </c>
      <c r="M536" s="12" t="s">
        <v>24</v>
      </c>
    </row>
    <row r="537" s="3" customFormat="1" ht="40.5" spans="1:13">
      <c r="A537" s="8">
        <v>535</v>
      </c>
      <c r="B537" s="9" t="s">
        <v>2050</v>
      </c>
      <c r="C537" s="9" t="s">
        <v>448</v>
      </c>
      <c r="D537" s="9" t="s">
        <v>1267</v>
      </c>
      <c r="E537" s="9" t="s">
        <v>81</v>
      </c>
      <c r="F537" s="8">
        <v>1</v>
      </c>
      <c r="G537" s="8" t="s">
        <v>18</v>
      </c>
      <c r="H537" s="9" t="s">
        <v>19</v>
      </c>
      <c r="I537" s="9" t="s">
        <v>1267</v>
      </c>
      <c r="J537" s="9" t="s">
        <v>40</v>
      </c>
      <c r="K537" s="9" t="s">
        <v>132</v>
      </c>
      <c r="L537" s="9" t="s">
        <v>2051</v>
      </c>
      <c r="M537" s="12" t="s">
        <v>24</v>
      </c>
    </row>
    <row r="538" s="3" customFormat="1" ht="40.5" spans="1:13">
      <c r="A538" s="8">
        <v>536</v>
      </c>
      <c r="B538" s="9" t="s">
        <v>2050</v>
      </c>
      <c r="C538" s="9" t="s">
        <v>51</v>
      </c>
      <c r="D538" s="9" t="s">
        <v>1267</v>
      </c>
      <c r="E538" s="9" t="s">
        <v>111</v>
      </c>
      <c r="F538" s="8">
        <v>2</v>
      </c>
      <c r="G538" s="8" t="s">
        <v>18</v>
      </c>
      <c r="H538" s="9" t="s">
        <v>19</v>
      </c>
      <c r="I538" s="9" t="s">
        <v>1267</v>
      </c>
      <c r="J538" s="9" t="s">
        <v>40</v>
      </c>
      <c r="K538" s="9" t="s">
        <v>132</v>
      </c>
      <c r="L538" s="9" t="s">
        <v>2051</v>
      </c>
      <c r="M538" s="12" t="s">
        <v>24</v>
      </c>
    </row>
    <row r="539" s="3" customFormat="1" ht="40.5" spans="1:13">
      <c r="A539" s="8">
        <v>537</v>
      </c>
      <c r="B539" s="9" t="s">
        <v>2050</v>
      </c>
      <c r="C539" s="9" t="s">
        <v>385</v>
      </c>
      <c r="D539" s="9" t="s">
        <v>2052</v>
      </c>
      <c r="E539" s="9" t="s">
        <v>2053</v>
      </c>
      <c r="F539" s="8">
        <v>2</v>
      </c>
      <c r="G539" s="8" t="s">
        <v>18</v>
      </c>
      <c r="H539" s="9" t="s">
        <v>19</v>
      </c>
      <c r="I539" s="9" t="s">
        <v>1267</v>
      </c>
      <c r="J539" s="9" t="s">
        <v>40</v>
      </c>
      <c r="K539" s="9" t="s">
        <v>132</v>
      </c>
      <c r="L539" s="9" t="s">
        <v>2051</v>
      </c>
      <c r="M539" s="12" t="s">
        <v>24</v>
      </c>
    </row>
    <row r="540" s="3" customFormat="1" ht="40.5" spans="1:13">
      <c r="A540" s="8">
        <v>538</v>
      </c>
      <c r="B540" s="9" t="s">
        <v>2050</v>
      </c>
      <c r="C540" s="9" t="s">
        <v>348</v>
      </c>
      <c r="D540" s="9" t="s">
        <v>1267</v>
      </c>
      <c r="E540" s="9" t="s">
        <v>350</v>
      </c>
      <c r="F540" s="8">
        <v>3</v>
      </c>
      <c r="G540" s="8" t="s">
        <v>18</v>
      </c>
      <c r="H540" s="9" t="s">
        <v>19</v>
      </c>
      <c r="I540" s="9" t="s">
        <v>1267</v>
      </c>
      <c r="J540" s="9" t="s">
        <v>40</v>
      </c>
      <c r="K540" s="9" t="s">
        <v>132</v>
      </c>
      <c r="L540" s="9" t="s">
        <v>2051</v>
      </c>
      <c r="M540" s="12" t="s">
        <v>24</v>
      </c>
    </row>
    <row r="541" s="3" customFormat="1" ht="27" spans="1:13">
      <c r="A541" s="8">
        <v>539</v>
      </c>
      <c r="B541" s="9" t="s">
        <v>2054</v>
      </c>
      <c r="C541" s="9" t="s">
        <v>954</v>
      </c>
      <c r="D541" s="9" t="s">
        <v>150</v>
      </c>
      <c r="E541" s="9" t="s">
        <v>364</v>
      </c>
      <c r="F541" s="8">
        <v>2</v>
      </c>
      <c r="G541" s="8" t="s">
        <v>18</v>
      </c>
      <c r="H541" s="9" t="s">
        <v>19</v>
      </c>
      <c r="I541" s="9" t="s">
        <v>70</v>
      </c>
      <c r="J541" s="9" t="s">
        <v>59</v>
      </c>
      <c r="K541" s="9" t="s">
        <v>2055</v>
      </c>
      <c r="L541" s="9" t="s">
        <v>2056</v>
      </c>
      <c r="M541" s="12" t="s">
        <v>24</v>
      </c>
    </row>
    <row r="542" s="3" customFormat="1" ht="40.5" spans="1:13">
      <c r="A542" s="8">
        <v>540</v>
      </c>
      <c r="B542" s="9" t="s">
        <v>2057</v>
      </c>
      <c r="C542" s="9" t="s">
        <v>135</v>
      </c>
      <c r="D542" s="9" t="s">
        <v>2058</v>
      </c>
      <c r="E542" s="9" t="s">
        <v>393</v>
      </c>
      <c r="F542" s="8">
        <v>5</v>
      </c>
      <c r="G542" s="8" t="s">
        <v>18</v>
      </c>
      <c r="H542" s="9" t="s">
        <v>19</v>
      </c>
      <c r="I542" s="9" t="s">
        <v>2059</v>
      </c>
      <c r="J542" s="9" t="s">
        <v>28</v>
      </c>
      <c r="K542" s="9" t="s">
        <v>2060</v>
      </c>
      <c r="L542" s="9" t="s">
        <v>2061</v>
      </c>
      <c r="M542" s="12" t="s">
        <v>24</v>
      </c>
    </row>
    <row r="543" s="3" customFormat="1" ht="40.5" spans="1:13">
      <c r="A543" s="8">
        <v>541</v>
      </c>
      <c r="B543" s="10" t="s">
        <v>2057</v>
      </c>
      <c r="C543" s="10" t="s">
        <v>150</v>
      </c>
      <c r="D543" s="10" t="s">
        <v>2062</v>
      </c>
      <c r="E543" s="10" t="s">
        <v>32</v>
      </c>
      <c r="F543" s="11">
        <v>30</v>
      </c>
      <c r="G543" s="11" t="s">
        <v>43</v>
      </c>
      <c r="H543" s="10" t="s">
        <v>19</v>
      </c>
      <c r="I543" s="10" t="s">
        <v>2063</v>
      </c>
      <c r="J543" s="10" t="s">
        <v>70</v>
      </c>
      <c r="K543" s="10" t="s">
        <v>2060</v>
      </c>
      <c r="L543" s="10" t="s">
        <v>2061</v>
      </c>
      <c r="M543" s="12" t="s">
        <v>24</v>
      </c>
    </row>
    <row r="544" s="3" customFormat="1" ht="121.5" spans="1:13">
      <c r="A544" s="8">
        <v>542</v>
      </c>
      <c r="B544" s="9" t="s">
        <v>2057</v>
      </c>
      <c r="C544" s="9" t="s">
        <v>66</v>
      </c>
      <c r="D544" s="9" t="s">
        <v>2064</v>
      </c>
      <c r="E544" s="9" t="s">
        <v>687</v>
      </c>
      <c r="F544" s="8">
        <v>10</v>
      </c>
      <c r="G544" s="8" t="s">
        <v>18</v>
      </c>
      <c r="H544" s="9" t="s">
        <v>19</v>
      </c>
      <c r="I544" s="9" t="s">
        <v>2065</v>
      </c>
      <c r="J544" s="9" t="s">
        <v>70</v>
      </c>
      <c r="K544" s="9" t="s">
        <v>2060</v>
      </c>
      <c r="L544" s="9" t="s">
        <v>2061</v>
      </c>
      <c r="M544" s="12" t="s">
        <v>24</v>
      </c>
    </row>
    <row r="545" s="3" customFormat="1" ht="121.5" spans="1:13">
      <c r="A545" s="8">
        <v>543</v>
      </c>
      <c r="B545" s="9" t="s">
        <v>2057</v>
      </c>
      <c r="C545" s="9" t="s">
        <v>150</v>
      </c>
      <c r="D545" s="9" t="s">
        <v>2066</v>
      </c>
      <c r="E545" s="9" t="s">
        <v>32</v>
      </c>
      <c r="F545" s="8">
        <v>10</v>
      </c>
      <c r="G545" s="8" t="s">
        <v>18</v>
      </c>
      <c r="H545" s="9" t="s">
        <v>19</v>
      </c>
      <c r="I545" s="9" t="s">
        <v>2067</v>
      </c>
      <c r="J545" s="9" t="s">
        <v>70</v>
      </c>
      <c r="K545" s="9" t="s">
        <v>2060</v>
      </c>
      <c r="L545" s="9" t="s">
        <v>2061</v>
      </c>
      <c r="M545" s="12" t="s">
        <v>24</v>
      </c>
    </row>
    <row r="546" s="3" customFormat="1" ht="40.5" spans="1:13">
      <c r="A546" s="8">
        <v>544</v>
      </c>
      <c r="B546" s="10" t="s">
        <v>2068</v>
      </c>
      <c r="C546" s="10" t="s">
        <v>1719</v>
      </c>
      <c r="D546" s="10" t="s">
        <v>2069</v>
      </c>
      <c r="E546" s="10" t="s">
        <v>19</v>
      </c>
      <c r="F546" s="11">
        <v>30</v>
      </c>
      <c r="G546" s="11" t="s">
        <v>633</v>
      </c>
      <c r="H546" s="10" t="s">
        <v>19</v>
      </c>
      <c r="I546" s="10" t="s">
        <v>2070</v>
      </c>
      <c r="J546" s="10" t="s">
        <v>40</v>
      </c>
      <c r="K546" s="10" t="s">
        <v>2071</v>
      </c>
      <c r="L546" s="10" t="s">
        <v>2072</v>
      </c>
      <c r="M546" s="12" t="s">
        <v>24</v>
      </c>
    </row>
    <row r="547" s="3" customFormat="1" ht="54" spans="1:13">
      <c r="A547" s="8">
        <v>545</v>
      </c>
      <c r="B547" s="10" t="s">
        <v>2073</v>
      </c>
      <c r="C547" s="10" t="s">
        <v>150</v>
      </c>
      <c r="D547" s="10" t="s">
        <v>2074</v>
      </c>
      <c r="E547" s="10" t="s">
        <v>32</v>
      </c>
      <c r="F547" s="11">
        <v>1</v>
      </c>
      <c r="G547" s="11" t="s">
        <v>43</v>
      </c>
      <c r="H547" s="10" t="s">
        <v>76</v>
      </c>
      <c r="I547" s="10" t="s">
        <v>2075</v>
      </c>
      <c r="J547" s="10" t="s">
        <v>59</v>
      </c>
      <c r="K547" s="10" t="s">
        <v>2076</v>
      </c>
      <c r="L547" s="10" t="s">
        <v>2077</v>
      </c>
      <c r="M547" s="12" t="s">
        <v>24</v>
      </c>
    </row>
    <row r="548" s="3" customFormat="1" ht="27" spans="1:13">
      <c r="A548" s="8">
        <v>546</v>
      </c>
      <c r="B548" s="9" t="s">
        <v>2078</v>
      </c>
      <c r="C548" s="9" t="s">
        <v>1781</v>
      </c>
      <c r="D548" s="9" t="s">
        <v>946</v>
      </c>
      <c r="E548" s="9" t="s">
        <v>124</v>
      </c>
      <c r="F548" s="8">
        <v>2</v>
      </c>
      <c r="G548" s="8" t="s">
        <v>18</v>
      </c>
      <c r="H548" s="9" t="s">
        <v>19</v>
      </c>
      <c r="I548" s="9" t="s">
        <v>946</v>
      </c>
      <c r="J548" s="9" t="s">
        <v>59</v>
      </c>
      <c r="K548" s="9" t="s">
        <v>260</v>
      </c>
      <c r="L548" s="9" t="s">
        <v>2079</v>
      </c>
      <c r="M548" s="12" t="s">
        <v>24</v>
      </c>
    </row>
    <row r="549" s="3" customFormat="1" spans="1:13">
      <c r="A549" s="8">
        <v>547</v>
      </c>
      <c r="B549" s="9" t="s">
        <v>2080</v>
      </c>
      <c r="C549" s="9" t="s">
        <v>66</v>
      </c>
      <c r="D549" s="9" t="s">
        <v>2081</v>
      </c>
      <c r="E549" s="9" t="s">
        <v>137</v>
      </c>
      <c r="F549" s="8">
        <v>3</v>
      </c>
      <c r="G549" s="8" t="s">
        <v>18</v>
      </c>
      <c r="H549" s="9" t="s">
        <v>19</v>
      </c>
      <c r="I549" s="9" t="s">
        <v>434</v>
      </c>
      <c r="J549" s="9" t="s">
        <v>59</v>
      </c>
      <c r="K549" s="9" t="s">
        <v>2082</v>
      </c>
      <c r="L549" s="9" t="s">
        <v>2083</v>
      </c>
      <c r="M549" s="12" t="s">
        <v>24</v>
      </c>
    </row>
    <row r="550" s="3" customFormat="1" ht="54" spans="1:13">
      <c r="A550" s="8">
        <v>548</v>
      </c>
      <c r="B550" s="9" t="s">
        <v>2084</v>
      </c>
      <c r="C550" s="9" t="s">
        <v>150</v>
      </c>
      <c r="D550" s="9" t="s">
        <v>2085</v>
      </c>
      <c r="E550" s="9" t="s">
        <v>152</v>
      </c>
      <c r="F550" s="8">
        <v>3</v>
      </c>
      <c r="G550" s="8" t="s">
        <v>18</v>
      </c>
      <c r="H550" s="9" t="s">
        <v>76</v>
      </c>
      <c r="I550" s="9" t="s">
        <v>2086</v>
      </c>
      <c r="J550" s="9" t="s">
        <v>59</v>
      </c>
      <c r="K550" s="9" t="s">
        <v>2087</v>
      </c>
      <c r="L550" s="9" t="s">
        <v>2088</v>
      </c>
      <c r="M550" s="12" t="s">
        <v>24</v>
      </c>
    </row>
    <row r="551" s="3" customFormat="1" ht="256.5" spans="1:13">
      <c r="A551" s="8">
        <v>549</v>
      </c>
      <c r="B551" s="9" t="s">
        <v>2089</v>
      </c>
      <c r="C551" s="9" t="s">
        <v>55</v>
      </c>
      <c r="D551" s="9" t="s">
        <v>2090</v>
      </c>
      <c r="E551" s="9" t="s">
        <v>57</v>
      </c>
      <c r="F551" s="8">
        <v>1</v>
      </c>
      <c r="G551" s="8" t="s">
        <v>18</v>
      </c>
      <c r="H551" s="9" t="s">
        <v>19</v>
      </c>
      <c r="I551" s="9" t="s">
        <v>2091</v>
      </c>
      <c r="J551" s="9" t="s">
        <v>59</v>
      </c>
      <c r="K551" s="9" t="s">
        <v>101</v>
      </c>
      <c r="L551" s="9" t="s">
        <v>2092</v>
      </c>
      <c r="M551" s="12" t="s">
        <v>24</v>
      </c>
    </row>
    <row r="552" s="3" customFormat="1" ht="67.5" spans="1:13">
      <c r="A552" s="8">
        <v>550</v>
      </c>
      <c r="B552" s="10" t="s">
        <v>2093</v>
      </c>
      <c r="C552" s="10" t="s">
        <v>37</v>
      </c>
      <c r="D552" s="10" t="s">
        <v>1991</v>
      </c>
      <c r="E552" s="10" t="s">
        <v>2094</v>
      </c>
      <c r="F552" s="11">
        <v>2</v>
      </c>
      <c r="G552" s="11" t="s">
        <v>43</v>
      </c>
      <c r="H552" s="10" t="s">
        <v>19</v>
      </c>
      <c r="I552" s="10" t="s">
        <v>2095</v>
      </c>
      <c r="J552" s="10" t="s">
        <v>40</v>
      </c>
      <c r="K552" s="10" t="s">
        <v>2096</v>
      </c>
      <c r="L552" s="10" t="s">
        <v>2097</v>
      </c>
      <c r="M552" s="12" t="s">
        <v>24</v>
      </c>
    </row>
    <row r="553" s="3" customFormat="1" ht="54" spans="1:13">
      <c r="A553" s="8">
        <v>551</v>
      </c>
      <c r="B553" s="10" t="s">
        <v>2098</v>
      </c>
      <c r="C553" s="10" t="s">
        <v>51</v>
      </c>
      <c r="D553" s="10" t="s">
        <v>2099</v>
      </c>
      <c r="E553" s="10" t="s">
        <v>111</v>
      </c>
      <c r="F553" s="11">
        <v>3</v>
      </c>
      <c r="G553" s="11" t="s">
        <v>43</v>
      </c>
      <c r="H553" s="10" t="s">
        <v>19</v>
      </c>
      <c r="I553" s="10" t="s">
        <v>2100</v>
      </c>
      <c r="J553" s="10" t="s">
        <v>40</v>
      </c>
      <c r="K553" s="10" t="s">
        <v>2101</v>
      </c>
      <c r="L553" s="10" t="s">
        <v>2102</v>
      </c>
      <c r="M553" s="12" t="s">
        <v>24</v>
      </c>
    </row>
    <row r="554" s="3" customFormat="1" ht="54" spans="1:13">
      <c r="A554" s="8">
        <v>552</v>
      </c>
      <c r="B554" s="10" t="s">
        <v>2098</v>
      </c>
      <c r="C554" s="10" t="s">
        <v>2103</v>
      </c>
      <c r="D554" s="10" t="s">
        <v>2104</v>
      </c>
      <c r="E554" s="10" t="s">
        <v>119</v>
      </c>
      <c r="F554" s="11">
        <v>10</v>
      </c>
      <c r="G554" s="11" t="s">
        <v>43</v>
      </c>
      <c r="H554" s="10" t="s">
        <v>19</v>
      </c>
      <c r="I554" s="10" t="s">
        <v>2105</v>
      </c>
      <c r="J554" s="10" t="s">
        <v>40</v>
      </c>
      <c r="K554" s="10" t="s">
        <v>2101</v>
      </c>
      <c r="L554" s="10" t="s">
        <v>2102</v>
      </c>
      <c r="M554" s="12" t="s">
        <v>24</v>
      </c>
    </row>
    <row r="555" s="3" customFormat="1" ht="81" spans="1:13">
      <c r="A555" s="8">
        <v>553</v>
      </c>
      <c r="B555" s="10" t="s">
        <v>2098</v>
      </c>
      <c r="C555" s="10" t="s">
        <v>66</v>
      </c>
      <c r="D555" s="10" t="s">
        <v>2106</v>
      </c>
      <c r="E555" s="10" t="s">
        <v>68</v>
      </c>
      <c r="F555" s="11">
        <v>10</v>
      </c>
      <c r="G555" s="11" t="s">
        <v>43</v>
      </c>
      <c r="H555" s="10" t="s">
        <v>19</v>
      </c>
      <c r="I555" s="10" t="s">
        <v>2107</v>
      </c>
      <c r="J555" s="10" t="s">
        <v>40</v>
      </c>
      <c r="K555" s="10" t="s">
        <v>2101</v>
      </c>
      <c r="L555" s="10" t="s">
        <v>2102</v>
      </c>
      <c r="M555" s="12" t="s">
        <v>24</v>
      </c>
    </row>
    <row r="556" s="3" customFormat="1" ht="121.5" spans="1:13">
      <c r="A556" s="8">
        <v>554</v>
      </c>
      <c r="B556" s="9" t="s">
        <v>2098</v>
      </c>
      <c r="C556" s="9" t="s">
        <v>135</v>
      </c>
      <c r="D556" s="9" t="s">
        <v>2108</v>
      </c>
      <c r="E556" s="9" t="s">
        <v>137</v>
      </c>
      <c r="F556" s="8">
        <v>2</v>
      </c>
      <c r="G556" s="8" t="s">
        <v>18</v>
      </c>
      <c r="H556" s="9" t="s">
        <v>19</v>
      </c>
      <c r="I556" s="9" t="s">
        <v>2109</v>
      </c>
      <c r="J556" s="9" t="s">
        <v>40</v>
      </c>
      <c r="K556" s="9" t="s">
        <v>2101</v>
      </c>
      <c r="L556" s="9" t="s">
        <v>2102</v>
      </c>
      <c r="M556" s="12" t="s">
        <v>24</v>
      </c>
    </row>
    <row r="557" s="3" customFormat="1" ht="54" spans="1:13">
      <c r="A557" s="8">
        <v>555</v>
      </c>
      <c r="B557" s="9" t="s">
        <v>2110</v>
      </c>
      <c r="C557" s="9" t="s">
        <v>348</v>
      </c>
      <c r="D557" s="9" t="s">
        <v>755</v>
      </c>
      <c r="E557" s="9" t="s">
        <v>119</v>
      </c>
      <c r="F557" s="8">
        <v>2</v>
      </c>
      <c r="G557" s="8" t="s">
        <v>18</v>
      </c>
      <c r="H557" s="9" t="s">
        <v>19</v>
      </c>
      <c r="I557" s="9" t="s">
        <v>756</v>
      </c>
      <c r="J557" s="9" t="s">
        <v>40</v>
      </c>
      <c r="K557" s="9" t="s">
        <v>2111</v>
      </c>
      <c r="L557" s="9" t="s">
        <v>2112</v>
      </c>
      <c r="M557" s="12" t="s">
        <v>24</v>
      </c>
    </row>
    <row r="558" s="3" customFormat="1" ht="40.5" spans="1:13">
      <c r="A558" s="8">
        <v>556</v>
      </c>
      <c r="B558" s="9" t="s">
        <v>2110</v>
      </c>
      <c r="C558" s="9" t="s">
        <v>109</v>
      </c>
      <c r="D558" s="9" t="s">
        <v>519</v>
      </c>
      <c r="E558" s="9" t="s">
        <v>111</v>
      </c>
      <c r="F558" s="8">
        <v>2</v>
      </c>
      <c r="G558" s="8" t="s">
        <v>18</v>
      </c>
      <c r="H558" s="9" t="s">
        <v>19</v>
      </c>
      <c r="I558" s="9" t="s">
        <v>520</v>
      </c>
      <c r="J558" s="9" t="s">
        <v>40</v>
      </c>
      <c r="K558" s="9" t="s">
        <v>2111</v>
      </c>
      <c r="L558" s="9" t="s">
        <v>2112</v>
      </c>
      <c r="M558" s="12" t="s">
        <v>24</v>
      </c>
    </row>
    <row r="559" s="3" customFormat="1" ht="81" spans="1:13">
      <c r="A559" s="8">
        <v>557</v>
      </c>
      <c r="B559" s="9" t="s">
        <v>2113</v>
      </c>
      <c r="C559" s="9" t="s">
        <v>150</v>
      </c>
      <c r="D559" s="9" t="s">
        <v>2114</v>
      </c>
      <c r="E559" s="9" t="s">
        <v>364</v>
      </c>
      <c r="F559" s="8">
        <v>1</v>
      </c>
      <c r="G559" s="8" t="s">
        <v>18</v>
      </c>
      <c r="H559" s="9" t="s">
        <v>76</v>
      </c>
      <c r="I559" s="9" t="s">
        <v>2115</v>
      </c>
      <c r="J559" s="9" t="s">
        <v>59</v>
      </c>
      <c r="K559" s="9" t="s">
        <v>2116</v>
      </c>
      <c r="L559" s="9" t="s">
        <v>2117</v>
      </c>
      <c r="M559" s="12" t="s">
        <v>24</v>
      </c>
    </row>
    <row r="560" s="3" customFormat="1" ht="135" spans="1:13">
      <c r="A560" s="8">
        <v>558</v>
      </c>
      <c r="B560" s="9" t="s">
        <v>2118</v>
      </c>
      <c r="C560" s="9" t="s">
        <v>55</v>
      </c>
      <c r="D560" s="9" t="s">
        <v>2119</v>
      </c>
      <c r="E560" s="9" t="s">
        <v>57</v>
      </c>
      <c r="F560" s="8">
        <v>5</v>
      </c>
      <c r="G560" s="8" t="s">
        <v>18</v>
      </c>
      <c r="H560" s="9" t="s">
        <v>19</v>
      </c>
      <c r="I560" s="9" t="s">
        <v>2120</v>
      </c>
      <c r="J560" s="9" t="s">
        <v>59</v>
      </c>
      <c r="K560" s="9" t="s">
        <v>132</v>
      </c>
      <c r="L560" s="9" t="s">
        <v>2121</v>
      </c>
      <c r="M560" s="12" t="s">
        <v>24</v>
      </c>
    </row>
    <row r="561" s="3" customFormat="1" ht="108" spans="1:13">
      <c r="A561" s="8">
        <v>559</v>
      </c>
      <c r="B561" s="9" t="s">
        <v>2122</v>
      </c>
      <c r="C561" s="9" t="s">
        <v>37</v>
      </c>
      <c r="D561" s="9" t="s">
        <v>2123</v>
      </c>
      <c r="E561" s="9" t="s">
        <v>924</v>
      </c>
      <c r="F561" s="8">
        <v>2</v>
      </c>
      <c r="G561" s="8" t="s">
        <v>18</v>
      </c>
      <c r="H561" s="9" t="s">
        <v>19</v>
      </c>
      <c r="I561" s="9" t="s">
        <v>2124</v>
      </c>
      <c r="J561" s="9" t="s">
        <v>40</v>
      </c>
      <c r="K561" s="9" t="s">
        <v>2125</v>
      </c>
      <c r="L561" s="9" t="s">
        <v>2126</v>
      </c>
      <c r="M561" s="12" t="s">
        <v>24</v>
      </c>
    </row>
    <row r="562" s="3" customFormat="1" ht="67.5" spans="1:13">
      <c r="A562" s="8">
        <v>560</v>
      </c>
      <c r="B562" s="9" t="s">
        <v>2127</v>
      </c>
      <c r="C562" s="9" t="s">
        <v>157</v>
      </c>
      <c r="D562" s="9" t="s">
        <v>2128</v>
      </c>
      <c r="E562" s="9" t="s">
        <v>359</v>
      </c>
      <c r="F562" s="8">
        <v>2</v>
      </c>
      <c r="G562" s="8" t="s">
        <v>18</v>
      </c>
      <c r="H562" s="9" t="s">
        <v>19</v>
      </c>
      <c r="I562" s="9" t="s">
        <v>2129</v>
      </c>
      <c r="J562" s="9" t="s">
        <v>40</v>
      </c>
      <c r="K562" s="9" t="s">
        <v>101</v>
      </c>
      <c r="L562" s="9" t="s">
        <v>2130</v>
      </c>
      <c r="M562" s="12" t="s">
        <v>24</v>
      </c>
    </row>
    <row r="563" s="3" customFormat="1" ht="27" spans="1:13">
      <c r="A563" s="8">
        <v>561</v>
      </c>
      <c r="B563" s="9" t="s">
        <v>2131</v>
      </c>
      <c r="C563" s="9" t="s">
        <v>467</v>
      </c>
      <c r="D563" s="9" t="s">
        <v>467</v>
      </c>
      <c r="E563" s="9" t="s">
        <v>469</v>
      </c>
      <c r="F563" s="8">
        <v>1</v>
      </c>
      <c r="G563" s="8" t="s">
        <v>18</v>
      </c>
      <c r="H563" s="9" t="s">
        <v>19</v>
      </c>
      <c r="I563" s="9" t="s">
        <v>2132</v>
      </c>
      <c r="J563" s="9" t="s">
        <v>40</v>
      </c>
      <c r="K563" s="9" t="s">
        <v>101</v>
      </c>
      <c r="L563" s="9" t="s">
        <v>2133</v>
      </c>
      <c r="M563" s="12" t="s">
        <v>24</v>
      </c>
    </row>
    <row r="564" s="3" customFormat="1" ht="54" spans="1:13">
      <c r="A564" s="8">
        <v>562</v>
      </c>
      <c r="B564" s="9" t="s">
        <v>2134</v>
      </c>
      <c r="C564" s="9" t="s">
        <v>256</v>
      </c>
      <c r="D564" s="9" t="s">
        <v>1795</v>
      </c>
      <c r="E564" s="9" t="s">
        <v>81</v>
      </c>
      <c r="F564" s="8">
        <v>2</v>
      </c>
      <c r="G564" s="8" t="s">
        <v>18</v>
      </c>
      <c r="H564" s="9" t="s">
        <v>19</v>
      </c>
      <c r="I564" s="9" t="s">
        <v>2135</v>
      </c>
      <c r="J564" s="9" t="s">
        <v>40</v>
      </c>
      <c r="K564" s="9" t="s">
        <v>2136</v>
      </c>
      <c r="L564" s="9" t="s">
        <v>2137</v>
      </c>
      <c r="M564" s="12" t="s">
        <v>24</v>
      </c>
    </row>
    <row r="565" s="3" customFormat="1" ht="27" spans="1:13">
      <c r="A565" s="8">
        <v>563</v>
      </c>
      <c r="B565" s="9" t="s">
        <v>2138</v>
      </c>
      <c r="C565" s="9" t="s">
        <v>574</v>
      </c>
      <c r="D565" s="9" t="s">
        <v>2139</v>
      </c>
      <c r="E565" s="9" t="s">
        <v>57</v>
      </c>
      <c r="F565" s="8">
        <v>1</v>
      </c>
      <c r="G565" s="8" t="s">
        <v>18</v>
      </c>
      <c r="H565" s="9" t="s">
        <v>19</v>
      </c>
      <c r="I565" s="9" t="s">
        <v>2140</v>
      </c>
      <c r="J565" s="9" t="s">
        <v>59</v>
      </c>
      <c r="K565" s="9" t="s">
        <v>2141</v>
      </c>
      <c r="L565" s="9" t="s">
        <v>2142</v>
      </c>
      <c r="M565" s="12" t="s">
        <v>24</v>
      </c>
    </row>
    <row r="566" s="3" customFormat="1" ht="54" spans="1:13">
      <c r="A566" s="8">
        <v>564</v>
      </c>
      <c r="B566" s="9" t="s">
        <v>2143</v>
      </c>
      <c r="C566" s="9" t="s">
        <v>66</v>
      </c>
      <c r="D566" s="9" t="s">
        <v>2144</v>
      </c>
      <c r="E566" s="9" t="s">
        <v>119</v>
      </c>
      <c r="F566" s="8">
        <v>1</v>
      </c>
      <c r="G566" s="8" t="s">
        <v>18</v>
      </c>
      <c r="H566" s="9" t="s">
        <v>76</v>
      </c>
      <c r="I566" s="9" t="s">
        <v>2145</v>
      </c>
      <c r="J566" s="9" t="s">
        <v>59</v>
      </c>
      <c r="K566" s="9" t="s">
        <v>2146</v>
      </c>
      <c r="L566" s="9" t="s">
        <v>2147</v>
      </c>
      <c r="M566" s="12" t="s">
        <v>24</v>
      </c>
    </row>
    <row r="567" s="3" customFormat="1" ht="81" spans="1:13">
      <c r="A567" s="8">
        <v>565</v>
      </c>
      <c r="B567" s="9" t="s">
        <v>2148</v>
      </c>
      <c r="C567" s="9" t="s">
        <v>448</v>
      </c>
      <c r="D567" s="9" t="s">
        <v>2149</v>
      </c>
      <c r="E567" s="9" t="s">
        <v>42</v>
      </c>
      <c r="F567" s="8">
        <v>1</v>
      </c>
      <c r="G567" s="8" t="s">
        <v>18</v>
      </c>
      <c r="H567" s="9" t="s">
        <v>76</v>
      </c>
      <c r="I567" s="9" t="s">
        <v>2150</v>
      </c>
      <c r="J567" s="9" t="s">
        <v>59</v>
      </c>
      <c r="K567" s="9" t="s">
        <v>2151</v>
      </c>
      <c r="L567" s="9" t="s">
        <v>2152</v>
      </c>
      <c r="M567" s="12" t="s">
        <v>24</v>
      </c>
    </row>
    <row r="568" s="3" customFormat="1" ht="40.5" spans="1:13">
      <c r="A568" s="8">
        <v>566</v>
      </c>
      <c r="B568" s="10" t="s">
        <v>2153</v>
      </c>
      <c r="C568" s="10" t="s">
        <v>37</v>
      </c>
      <c r="D568" s="10" t="s">
        <v>98</v>
      </c>
      <c r="E568" s="10" t="s">
        <v>687</v>
      </c>
      <c r="F568" s="11">
        <v>2</v>
      </c>
      <c r="G568" s="11" t="s">
        <v>39</v>
      </c>
      <c r="H568" s="10" t="s">
        <v>19</v>
      </c>
      <c r="I568" s="10" t="s">
        <v>2154</v>
      </c>
      <c r="J568" s="10" t="s">
        <v>40</v>
      </c>
      <c r="K568" s="10" t="s">
        <v>2155</v>
      </c>
      <c r="L568" s="10" t="s">
        <v>2156</v>
      </c>
      <c r="M568" s="12" t="s">
        <v>24</v>
      </c>
    </row>
    <row r="569" s="3" customFormat="1" ht="54" spans="1:13">
      <c r="A569" s="8">
        <v>567</v>
      </c>
      <c r="B569" s="10" t="s">
        <v>2157</v>
      </c>
      <c r="C569" s="10" t="s">
        <v>37</v>
      </c>
      <c r="D569" s="10" t="s">
        <v>2158</v>
      </c>
      <c r="E569" s="10" t="s">
        <v>2159</v>
      </c>
      <c r="F569" s="11">
        <v>8</v>
      </c>
      <c r="G569" s="11" t="s">
        <v>43</v>
      </c>
      <c r="H569" s="10" t="s">
        <v>19</v>
      </c>
      <c r="I569" s="10" t="s">
        <v>2160</v>
      </c>
      <c r="J569" s="10" t="s">
        <v>40</v>
      </c>
      <c r="K569" s="10" t="s">
        <v>2161</v>
      </c>
      <c r="L569" s="10" t="s">
        <v>2162</v>
      </c>
      <c r="M569" s="12" t="s">
        <v>24</v>
      </c>
    </row>
    <row r="570" s="3" customFormat="1" ht="54" spans="1:13">
      <c r="A570" s="8">
        <v>568</v>
      </c>
      <c r="B570" s="9" t="s">
        <v>2163</v>
      </c>
      <c r="C570" s="9" t="s">
        <v>348</v>
      </c>
      <c r="D570" s="9" t="s">
        <v>755</v>
      </c>
      <c r="E570" s="9" t="s">
        <v>119</v>
      </c>
      <c r="F570" s="8">
        <v>1</v>
      </c>
      <c r="G570" s="8" t="s">
        <v>18</v>
      </c>
      <c r="H570" s="9" t="s">
        <v>19</v>
      </c>
      <c r="I570" s="9" t="s">
        <v>756</v>
      </c>
      <c r="J570" s="9" t="s">
        <v>40</v>
      </c>
      <c r="K570" s="9" t="s">
        <v>2164</v>
      </c>
      <c r="L570" s="9" t="s">
        <v>2165</v>
      </c>
      <c r="M570" s="12" t="s">
        <v>24</v>
      </c>
    </row>
    <row r="571" s="3" customFormat="1" ht="40.5" spans="1:13">
      <c r="A571" s="8">
        <v>569</v>
      </c>
      <c r="B571" s="9" t="s">
        <v>2163</v>
      </c>
      <c r="C571" s="9" t="s">
        <v>109</v>
      </c>
      <c r="D571" s="9" t="s">
        <v>519</v>
      </c>
      <c r="E571" s="9" t="s">
        <v>137</v>
      </c>
      <c r="F571" s="8">
        <v>1</v>
      </c>
      <c r="G571" s="8" t="s">
        <v>18</v>
      </c>
      <c r="H571" s="9" t="s">
        <v>19</v>
      </c>
      <c r="I571" s="9" t="s">
        <v>520</v>
      </c>
      <c r="J571" s="9" t="s">
        <v>40</v>
      </c>
      <c r="K571" s="9" t="s">
        <v>2164</v>
      </c>
      <c r="L571" s="9" t="s">
        <v>2165</v>
      </c>
      <c r="M571" s="12" t="s">
        <v>24</v>
      </c>
    </row>
    <row r="572" s="3" customFormat="1" ht="27" spans="1:13">
      <c r="A572" s="8">
        <v>570</v>
      </c>
      <c r="B572" s="9" t="s">
        <v>2166</v>
      </c>
      <c r="C572" s="9" t="s">
        <v>348</v>
      </c>
      <c r="D572" s="9" t="s">
        <v>569</v>
      </c>
      <c r="E572" s="9" t="s">
        <v>350</v>
      </c>
      <c r="F572" s="8">
        <v>1</v>
      </c>
      <c r="G572" s="8" t="s">
        <v>18</v>
      </c>
      <c r="H572" s="9" t="s">
        <v>19</v>
      </c>
      <c r="I572" s="9" t="s">
        <v>2167</v>
      </c>
      <c r="J572" s="9" t="s">
        <v>40</v>
      </c>
      <c r="K572" s="9" t="s">
        <v>2168</v>
      </c>
      <c r="L572" s="9" t="s">
        <v>2169</v>
      </c>
      <c r="M572" s="12" t="s">
        <v>24</v>
      </c>
    </row>
    <row r="573" s="3" customFormat="1" ht="27" spans="1:13">
      <c r="A573" s="8">
        <v>571</v>
      </c>
      <c r="B573" s="9" t="s">
        <v>2166</v>
      </c>
      <c r="C573" s="9" t="s">
        <v>109</v>
      </c>
      <c r="D573" s="9" t="s">
        <v>2170</v>
      </c>
      <c r="E573" s="9" t="s">
        <v>137</v>
      </c>
      <c r="F573" s="8">
        <v>1</v>
      </c>
      <c r="G573" s="8" t="s">
        <v>18</v>
      </c>
      <c r="H573" s="9" t="s">
        <v>19</v>
      </c>
      <c r="I573" s="9" t="s">
        <v>2167</v>
      </c>
      <c r="J573" s="9" t="s">
        <v>40</v>
      </c>
      <c r="K573" s="9" t="s">
        <v>2168</v>
      </c>
      <c r="L573" s="9" t="s">
        <v>2169</v>
      </c>
      <c r="M573" s="12" t="s">
        <v>24</v>
      </c>
    </row>
    <row r="574" s="3" customFormat="1" ht="27" spans="1:13">
      <c r="A574" s="8">
        <v>572</v>
      </c>
      <c r="B574" s="9" t="s">
        <v>2171</v>
      </c>
      <c r="C574" s="9" t="s">
        <v>66</v>
      </c>
      <c r="D574" s="9" t="s">
        <v>2172</v>
      </c>
      <c r="E574" s="9" t="s">
        <v>137</v>
      </c>
      <c r="F574" s="8">
        <v>3</v>
      </c>
      <c r="G574" s="8" t="s">
        <v>18</v>
      </c>
      <c r="H574" s="9" t="s">
        <v>19</v>
      </c>
      <c r="I574" s="9" t="s">
        <v>434</v>
      </c>
      <c r="J574" s="9" t="s">
        <v>59</v>
      </c>
      <c r="K574" s="9" t="s">
        <v>2173</v>
      </c>
      <c r="L574" s="9" t="s">
        <v>2174</v>
      </c>
      <c r="M574" s="12" t="s">
        <v>24</v>
      </c>
    </row>
    <row r="575" s="3" customFormat="1" ht="81" spans="1:13">
      <c r="A575" s="8">
        <v>573</v>
      </c>
      <c r="B575" s="10" t="s">
        <v>2175</v>
      </c>
      <c r="C575" s="10" t="s">
        <v>37</v>
      </c>
      <c r="D575" s="10" t="s">
        <v>2176</v>
      </c>
      <c r="E575" s="10" t="s">
        <v>19</v>
      </c>
      <c r="F575" s="11">
        <v>1</v>
      </c>
      <c r="G575" s="11" t="s">
        <v>39</v>
      </c>
      <c r="H575" s="10" t="s">
        <v>19</v>
      </c>
      <c r="I575" s="10" t="s">
        <v>2177</v>
      </c>
      <c r="J575" s="10" t="s">
        <v>59</v>
      </c>
      <c r="K575" s="10" t="s">
        <v>2178</v>
      </c>
      <c r="L575" s="10" t="s">
        <v>2179</v>
      </c>
      <c r="M575" s="12" t="s">
        <v>24</v>
      </c>
    </row>
    <row r="576" s="3" customFormat="1" ht="40.5" spans="1:13">
      <c r="A576" s="8">
        <v>574</v>
      </c>
      <c r="B576" s="9" t="s">
        <v>2180</v>
      </c>
      <c r="C576" s="9" t="s">
        <v>66</v>
      </c>
      <c r="D576" s="9" t="s">
        <v>2181</v>
      </c>
      <c r="E576" s="9" t="s">
        <v>137</v>
      </c>
      <c r="F576" s="8">
        <v>1</v>
      </c>
      <c r="G576" s="8" t="s">
        <v>18</v>
      </c>
      <c r="H576" s="9" t="s">
        <v>19</v>
      </c>
      <c r="I576" s="9" t="s">
        <v>2182</v>
      </c>
      <c r="J576" s="9" t="s">
        <v>40</v>
      </c>
      <c r="K576" s="9" t="s">
        <v>2183</v>
      </c>
      <c r="L576" s="9" t="s">
        <v>2184</v>
      </c>
      <c r="M576" s="12" t="s">
        <v>24</v>
      </c>
    </row>
    <row r="577" s="3" customFormat="1" ht="27" spans="1:13">
      <c r="A577" s="8">
        <v>575</v>
      </c>
      <c r="B577" s="9" t="s">
        <v>2185</v>
      </c>
      <c r="C577" s="9" t="s">
        <v>45</v>
      </c>
      <c r="D577" s="9" t="s">
        <v>45</v>
      </c>
      <c r="E577" s="9" t="s">
        <v>2186</v>
      </c>
      <c r="F577" s="8">
        <v>1</v>
      </c>
      <c r="G577" s="8" t="s">
        <v>18</v>
      </c>
      <c r="H577" s="9" t="s">
        <v>19</v>
      </c>
      <c r="I577" s="9" t="s">
        <v>2187</v>
      </c>
      <c r="J577" s="9" t="s">
        <v>34</v>
      </c>
      <c r="K577" s="9" t="s">
        <v>2188</v>
      </c>
      <c r="L577" s="9" t="s">
        <v>2189</v>
      </c>
      <c r="M577" s="12" t="s">
        <v>24</v>
      </c>
    </row>
    <row r="578" s="3" customFormat="1" ht="54" spans="1:13">
      <c r="A578" s="8">
        <v>576</v>
      </c>
      <c r="B578" s="9" t="s">
        <v>2190</v>
      </c>
      <c r="C578" s="9" t="s">
        <v>842</v>
      </c>
      <c r="D578" s="9" t="s">
        <v>755</v>
      </c>
      <c r="E578" s="9" t="s">
        <v>350</v>
      </c>
      <c r="F578" s="8">
        <v>2</v>
      </c>
      <c r="G578" s="8" t="s">
        <v>18</v>
      </c>
      <c r="H578" s="9" t="s">
        <v>19</v>
      </c>
      <c r="I578" s="9" t="s">
        <v>756</v>
      </c>
      <c r="J578" s="9" t="s">
        <v>40</v>
      </c>
      <c r="K578" s="9" t="s">
        <v>2191</v>
      </c>
      <c r="L578" s="9" t="s">
        <v>2192</v>
      </c>
      <c r="M578" s="12" t="s">
        <v>24</v>
      </c>
    </row>
    <row r="579" s="3" customFormat="1" ht="108" spans="1:13">
      <c r="A579" s="8">
        <v>577</v>
      </c>
      <c r="B579" s="9" t="s">
        <v>2190</v>
      </c>
      <c r="C579" s="9" t="s">
        <v>37</v>
      </c>
      <c r="D579" s="9" t="s">
        <v>181</v>
      </c>
      <c r="E579" s="9" t="s">
        <v>111</v>
      </c>
      <c r="F579" s="8">
        <v>2</v>
      </c>
      <c r="G579" s="8" t="s">
        <v>18</v>
      </c>
      <c r="H579" s="9" t="s">
        <v>19</v>
      </c>
      <c r="I579" s="9" t="s">
        <v>182</v>
      </c>
      <c r="J579" s="9" t="s">
        <v>40</v>
      </c>
      <c r="K579" s="9" t="s">
        <v>2191</v>
      </c>
      <c r="L579" s="9" t="s">
        <v>2192</v>
      </c>
      <c r="M579" s="12" t="s">
        <v>24</v>
      </c>
    </row>
    <row r="580" s="3" customFormat="1" ht="27" spans="1:13">
      <c r="A580" s="8">
        <v>578</v>
      </c>
      <c r="B580" s="9" t="s">
        <v>2193</v>
      </c>
      <c r="C580" s="9" t="s">
        <v>597</v>
      </c>
      <c r="D580" s="9" t="s">
        <v>2194</v>
      </c>
      <c r="E580" s="9" t="s">
        <v>1356</v>
      </c>
      <c r="F580" s="8">
        <v>1</v>
      </c>
      <c r="G580" s="8" t="s">
        <v>18</v>
      </c>
      <c r="H580" s="9" t="s">
        <v>19</v>
      </c>
      <c r="I580" s="9" t="s">
        <v>2195</v>
      </c>
      <c r="J580" s="9" t="s">
        <v>59</v>
      </c>
      <c r="K580" s="9" t="s">
        <v>2196</v>
      </c>
      <c r="L580" s="9" t="s">
        <v>2197</v>
      </c>
      <c r="M580" s="12" t="s">
        <v>24</v>
      </c>
    </row>
    <row r="581" s="3" customFormat="1" ht="40.5" spans="1:13">
      <c r="A581" s="8">
        <v>579</v>
      </c>
      <c r="B581" s="9" t="s">
        <v>2198</v>
      </c>
      <c r="C581" s="9" t="s">
        <v>799</v>
      </c>
      <c r="D581" s="9" t="s">
        <v>2199</v>
      </c>
      <c r="E581" s="9" t="s">
        <v>42</v>
      </c>
      <c r="F581" s="8">
        <v>1</v>
      </c>
      <c r="G581" s="8" t="s">
        <v>18</v>
      </c>
      <c r="H581" s="9" t="s">
        <v>76</v>
      </c>
      <c r="I581" s="9" t="s">
        <v>2200</v>
      </c>
      <c r="J581" s="9" t="s">
        <v>59</v>
      </c>
      <c r="K581" s="9" t="s">
        <v>1656</v>
      </c>
      <c r="L581" s="9" t="s">
        <v>1657</v>
      </c>
      <c r="M581" s="12" t="s">
        <v>24</v>
      </c>
    </row>
    <row r="582" s="3" customFormat="1" ht="94.5" spans="1:13">
      <c r="A582" s="8">
        <v>580</v>
      </c>
      <c r="B582" s="9" t="s">
        <v>2201</v>
      </c>
      <c r="C582" s="9" t="s">
        <v>348</v>
      </c>
      <c r="D582" s="9" t="s">
        <v>2202</v>
      </c>
      <c r="E582" s="9" t="s">
        <v>350</v>
      </c>
      <c r="F582" s="8">
        <v>2</v>
      </c>
      <c r="G582" s="8" t="s">
        <v>18</v>
      </c>
      <c r="H582" s="9" t="s">
        <v>19</v>
      </c>
      <c r="I582" s="9" t="s">
        <v>2203</v>
      </c>
      <c r="J582" s="9" t="s">
        <v>40</v>
      </c>
      <c r="K582" s="9" t="s">
        <v>2204</v>
      </c>
      <c r="L582" s="9" t="s">
        <v>2205</v>
      </c>
      <c r="M582" s="12" t="s">
        <v>24</v>
      </c>
    </row>
    <row r="583" s="3" customFormat="1" ht="54" spans="1:13">
      <c r="A583" s="8">
        <v>581</v>
      </c>
      <c r="B583" s="9" t="s">
        <v>2201</v>
      </c>
      <c r="C583" s="9" t="s">
        <v>2206</v>
      </c>
      <c r="D583" s="9" t="s">
        <v>2207</v>
      </c>
      <c r="E583" s="9" t="s">
        <v>2208</v>
      </c>
      <c r="F583" s="8">
        <v>1</v>
      </c>
      <c r="G583" s="8" t="s">
        <v>18</v>
      </c>
      <c r="H583" s="9" t="s">
        <v>19</v>
      </c>
      <c r="I583" s="9" t="s">
        <v>2209</v>
      </c>
      <c r="J583" s="9" t="s">
        <v>40</v>
      </c>
      <c r="K583" s="9" t="s">
        <v>2204</v>
      </c>
      <c r="L583" s="9" t="s">
        <v>2205</v>
      </c>
      <c r="M583" s="12" t="s">
        <v>24</v>
      </c>
    </row>
    <row r="584" s="3" customFormat="1" ht="40.5" spans="1:13">
      <c r="A584" s="8">
        <v>582</v>
      </c>
      <c r="B584" s="9" t="s">
        <v>2210</v>
      </c>
      <c r="C584" s="9" t="s">
        <v>37</v>
      </c>
      <c r="D584" s="9" t="s">
        <v>2211</v>
      </c>
      <c r="E584" s="9" t="s">
        <v>2212</v>
      </c>
      <c r="F584" s="8">
        <v>2</v>
      </c>
      <c r="G584" s="8" t="s">
        <v>18</v>
      </c>
      <c r="H584" s="9" t="s">
        <v>19</v>
      </c>
      <c r="I584" s="9" t="s">
        <v>2213</v>
      </c>
      <c r="J584" s="9" t="s">
        <v>40</v>
      </c>
      <c r="K584" s="9" t="s">
        <v>2214</v>
      </c>
      <c r="L584" s="9" t="s">
        <v>2215</v>
      </c>
      <c r="M584" s="12" t="s">
        <v>24</v>
      </c>
    </row>
    <row r="585" s="3" customFormat="1" ht="54" spans="1:13">
      <c r="A585" s="8">
        <v>583</v>
      </c>
      <c r="B585" s="9" t="s">
        <v>2210</v>
      </c>
      <c r="C585" s="9" t="s">
        <v>109</v>
      </c>
      <c r="D585" s="9" t="s">
        <v>2216</v>
      </c>
      <c r="E585" s="9" t="s">
        <v>111</v>
      </c>
      <c r="F585" s="8">
        <v>2</v>
      </c>
      <c r="G585" s="8" t="s">
        <v>18</v>
      </c>
      <c r="H585" s="9" t="s">
        <v>19</v>
      </c>
      <c r="I585" s="9" t="s">
        <v>756</v>
      </c>
      <c r="J585" s="9" t="s">
        <v>40</v>
      </c>
      <c r="K585" s="9" t="s">
        <v>2214</v>
      </c>
      <c r="L585" s="9" t="s">
        <v>2215</v>
      </c>
      <c r="M585" s="12" t="s">
        <v>24</v>
      </c>
    </row>
    <row r="586" s="3" customFormat="1" ht="27" spans="1:13">
      <c r="A586" s="8">
        <v>584</v>
      </c>
      <c r="B586" s="9" t="s">
        <v>2217</v>
      </c>
      <c r="C586" s="9" t="s">
        <v>150</v>
      </c>
      <c r="D586" s="9" t="s">
        <v>2218</v>
      </c>
      <c r="E586" s="9" t="s">
        <v>32</v>
      </c>
      <c r="F586" s="8">
        <v>1</v>
      </c>
      <c r="G586" s="8" t="s">
        <v>18</v>
      </c>
      <c r="H586" s="9" t="s">
        <v>19</v>
      </c>
      <c r="I586" s="9" t="s">
        <v>867</v>
      </c>
      <c r="J586" s="9" t="s">
        <v>59</v>
      </c>
      <c r="K586" s="9" t="s">
        <v>2219</v>
      </c>
      <c r="L586" s="9" t="s">
        <v>2220</v>
      </c>
      <c r="M586" s="12" t="s">
        <v>24</v>
      </c>
    </row>
    <row r="587" s="3" customFormat="1" ht="54" spans="1:13">
      <c r="A587" s="8">
        <v>585</v>
      </c>
      <c r="B587" s="9" t="s">
        <v>2221</v>
      </c>
      <c r="C587" s="9" t="s">
        <v>109</v>
      </c>
      <c r="D587" s="9" t="s">
        <v>1267</v>
      </c>
      <c r="E587" s="9" t="s">
        <v>119</v>
      </c>
      <c r="F587" s="8">
        <v>2</v>
      </c>
      <c r="G587" s="8" t="s">
        <v>18</v>
      </c>
      <c r="H587" s="9" t="s">
        <v>19</v>
      </c>
      <c r="I587" s="9" t="s">
        <v>1267</v>
      </c>
      <c r="J587" s="9" t="s">
        <v>40</v>
      </c>
      <c r="K587" s="9" t="s">
        <v>2222</v>
      </c>
      <c r="L587" s="9" t="s">
        <v>2223</v>
      </c>
      <c r="M587" s="12" t="s">
        <v>24</v>
      </c>
    </row>
    <row r="588" s="3" customFormat="1" ht="27" spans="1:13">
      <c r="A588" s="8">
        <v>586</v>
      </c>
      <c r="B588" s="9" t="s">
        <v>2224</v>
      </c>
      <c r="C588" s="9" t="s">
        <v>607</v>
      </c>
      <c r="D588" s="9" t="s">
        <v>607</v>
      </c>
      <c r="E588" s="9" t="s">
        <v>469</v>
      </c>
      <c r="F588" s="8">
        <v>1</v>
      </c>
      <c r="G588" s="8" t="s">
        <v>18</v>
      </c>
      <c r="H588" s="9" t="s">
        <v>19</v>
      </c>
      <c r="I588" s="9" t="s">
        <v>2225</v>
      </c>
      <c r="J588" s="9" t="s">
        <v>59</v>
      </c>
      <c r="K588" s="9" t="s">
        <v>101</v>
      </c>
      <c r="L588" s="9" t="s">
        <v>2226</v>
      </c>
      <c r="M588" s="12" t="s">
        <v>24</v>
      </c>
    </row>
    <row r="589" s="3" customFormat="1" ht="40.5" spans="1:13">
      <c r="A589" s="8">
        <v>587</v>
      </c>
      <c r="B589" s="9" t="s">
        <v>2227</v>
      </c>
      <c r="C589" s="9" t="s">
        <v>150</v>
      </c>
      <c r="D589" s="9" t="s">
        <v>1149</v>
      </c>
      <c r="E589" s="9" t="s">
        <v>32</v>
      </c>
      <c r="F589" s="8">
        <v>1</v>
      </c>
      <c r="G589" s="8" t="s">
        <v>18</v>
      </c>
      <c r="H589" s="9" t="s">
        <v>76</v>
      </c>
      <c r="I589" s="9" t="s">
        <v>2228</v>
      </c>
      <c r="J589" s="9" t="s">
        <v>59</v>
      </c>
      <c r="K589" s="9" t="s">
        <v>2229</v>
      </c>
      <c r="L589" s="9" t="s">
        <v>2230</v>
      </c>
      <c r="M589" s="12" t="s">
        <v>24</v>
      </c>
    </row>
    <row r="590" s="3" customFormat="1" ht="81" spans="1:13">
      <c r="A590" s="8">
        <v>588</v>
      </c>
      <c r="B590" s="9" t="s">
        <v>2231</v>
      </c>
      <c r="C590" s="9" t="s">
        <v>2206</v>
      </c>
      <c r="D590" s="9" t="s">
        <v>2232</v>
      </c>
      <c r="E590" s="9" t="s">
        <v>2233</v>
      </c>
      <c r="F590" s="8">
        <v>1</v>
      </c>
      <c r="G590" s="8" t="s">
        <v>18</v>
      </c>
      <c r="H590" s="9" t="s">
        <v>19</v>
      </c>
      <c r="I590" s="9" t="s">
        <v>2234</v>
      </c>
      <c r="J590" s="9" t="s">
        <v>40</v>
      </c>
      <c r="K590" s="9" t="s">
        <v>2235</v>
      </c>
      <c r="L590" s="9" t="s">
        <v>2236</v>
      </c>
      <c r="M590" s="12" t="s">
        <v>24</v>
      </c>
    </row>
    <row r="591" s="3" customFormat="1" ht="27" spans="1:13">
      <c r="A591" s="8">
        <v>589</v>
      </c>
      <c r="B591" s="10" t="s">
        <v>2237</v>
      </c>
      <c r="C591" s="10" t="s">
        <v>37</v>
      </c>
      <c r="D591" s="10" t="s">
        <v>2238</v>
      </c>
      <c r="E591" s="10" t="s">
        <v>2239</v>
      </c>
      <c r="F591" s="11">
        <v>2</v>
      </c>
      <c r="G591" s="11" t="s">
        <v>39</v>
      </c>
      <c r="H591" s="10" t="s">
        <v>19</v>
      </c>
      <c r="I591" s="10" t="s">
        <v>2240</v>
      </c>
      <c r="J591" s="10" t="s">
        <v>59</v>
      </c>
      <c r="K591" s="10" t="s">
        <v>2241</v>
      </c>
      <c r="L591" s="10" t="s">
        <v>2242</v>
      </c>
      <c r="M591" s="12" t="s">
        <v>24</v>
      </c>
    </row>
    <row r="592" s="3" customFormat="1" ht="27" spans="1:13">
      <c r="A592" s="8">
        <v>590</v>
      </c>
      <c r="B592" s="10" t="s">
        <v>2243</v>
      </c>
      <c r="C592" s="10" t="s">
        <v>37</v>
      </c>
      <c r="D592" s="10" t="s">
        <v>2244</v>
      </c>
      <c r="E592" s="10" t="s">
        <v>32</v>
      </c>
      <c r="F592" s="11">
        <v>5</v>
      </c>
      <c r="G592" s="11" t="s">
        <v>43</v>
      </c>
      <c r="H592" s="10" t="s">
        <v>19</v>
      </c>
      <c r="I592" s="10" t="s">
        <v>19</v>
      </c>
      <c r="J592" s="10" t="s">
        <v>40</v>
      </c>
      <c r="K592" s="10" t="s">
        <v>2245</v>
      </c>
      <c r="L592" s="10" t="s">
        <v>2246</v>
      </c>
      <c r="M592" s="12" t="s">
        <v>24</v>
      </c>
    </row>
    <row r="593" s="3" customFormat="1" ht="27" spans="1:13">
      <c r="A593" s="8">
        <v>591</v>
      </c>
      <c r="B593" s="10" t="s">
        <v>2243</v>
      </c>
      <c r="C593" s="10" t="s">
        <v>37</v>
      </c>
      <c r="D593" s="10" t="s">
        <v>2247</v>
      </c>
      <c r="E593" s="10" t="s">
        <v>32</v>
      </c>
      <c r="F593" s="11">
        <v>5</v>
      </c>
      <c r="G593" s="11" t="s">
        <v>43</v>
      </c>
      <c r="H593" s="10" t="s">
        <v>19</v>
      </c>
      <c r="I593" s="10" t="s">
        <v>19</v>
      </c>
      <c r="J593" s="10" t="s">
        <v>40</v>
      </c>
      <c r="K593" s="10" t="s">
        <v>2245</v>
      </c>
      <c r="L593" s="10" t="s">
        <v>2246</v>
      </c>
      <c r="M593" s="12" t="s">
        <v>24</v>
      </c>
    </row>
    <row r="594" s="3" customFormat="1" ht="27" spans="1:13">
      <c r="A594" s="8">
        <v>592</v>
      </c>
      <c r="B594" s="10" t="s">
        <v>2243</v>
      </c>
      <c r="C594" s="10" t="s">
        <v>37</v>
      </c>
      <c r="D594" s="10" t="s">
        <v>41</v>
      </c>
      <c r="E594" s="10" t="s">
        <v>32</v>
      </c>
      <c r="F594" s="11">
        <v>5</v>
      </c>
      <c r="G594" s="11" t="s">
        <v>43</v>
      </c>
      <c r="H594" s="10" t="s">
        <v>19</v>
      </c>
      <c r="I594" s="10" t="s">
        <v>19</v>
      </c>
      <c r="J594" s="10" t="s">
        <v>40</v>
      </c>
      <c r="K594" s="10" t="s">
        <v>2245</v>
      </c>
      <c r="L594" s="10" t="s">
        <v>2246</v>
      </c>
      <c r="M594" s="12" t="s">
        <v>24</v>
      </c>
    </row>
    <row r="595" s="3" customFormat="1" ht="27" spans="1:13">
      <c r="A595" s="8">
        <v>593</v>
      </c>
      <c r="B595" s="10" t="s">
        <v>2243</v>
      </c>
      <c r="C595" s="10" t="s">
        <v>37</v>
      </c>
      <c r="D595" s="10" t="s">
        <v>2248</v>
      </c>
      <c r="E595" s="10" t="s">
        <v>32</v>
      </c>
      <c r="F595" s="11">
        <v>5</v>
      </c>
      <c r="G595" s="11" t="s">
        <v>43</v>
      </c>
      <c r="H595" s="10" t="s">
        <v>19</v>
      </c>
      <c r="I595" s="10" t="s">
        <v>19</v>
      </c>
      <c r="J595" s="10" t="s">
        <v>40</v>
      </c>
      <c r="K595" s="10" t="s">
        <v>2245</v>
      </c>
      <c r="L595" s="10" t="s">
        <v>2246</v>
      </c>
      <c r="M595" s="12" t="s">
        <v>24</v>
      </c>
    </row>
    <row r="596" s="3" customFormat="1" ht="27" spans="1:13">
      <c r="A596" s="8">
        <v>594</v>
      </c>
      <c r="B596" s="9" t="s">
        <v>2243</v>
      </c>
      <c r="C596" s="9" t="s">
        <v>167</v>
      </c>
      <c r="D596" s="9" t="s">
        <v>2249</v>
      </c>
      <c r="E596" s="9" t="s">
        <v>81</v>
      </c>
      <c r="F596" s="8">
        <v>8</v>
      </c>
      <c r="G596" s="8" t="s">
        <v>18</v>
      </c>
      <c r="H596" s="9" t="s">
        <v>19</v>
      </c>
      <c r="I596" s="9" t="s">
        <v>19</v>
      </c>
      <c r="J596" s="9" t="s">
        <v>59</v>
      </c>
      <c r="K596" s="9" t="s">
        <v>2245</v>
      </c>
      <c r="L596" s="9" t="s">
        <v>2246</v>
      </c>
      <c r="M596" s="12" t="s">
        <v>24</v>
      </c>
    </row>
    <row r="597" s="3" customFormat="1" ht="27" spans="1:13">
      <c r="A597" s="8">
        <v>595</v>
      </c>
      <c r="B597" s="9" t="s">
        <v>2243</v>
      </c>
      <c r="C597" s="9" t="s">
        <v>150</v>
      </c>
      <c r="D597" s="9" t="s">
        <v>2250</v>
      </c>
      <c r="E597" s="9" t="s">
        <v>32</v>
      </c>
      <c r="F597" s="8">
        <v>8</v>
      </c>
      <c r="G597" s="8" t="s">
        <v>18</v>
      </c>
      <c r="H597" s="9" t="s">
        <v>19</v>
      </c>
      <c r="I597" s="9" t="s">
        <v>19</v>
      </c>
      <c r="J597" s="9" t="s">
        <v>59</v>
      </c>
      <c r="K597" s="9" t="s">
        <v>2245</v>
      </c>
      <c r="L597" s="9" t="s">
        <v>2246</v>
      </c>
      <c r="M597" s="12" t="s">
        <v>24</v>
      </c>
    </row>
    <row r="598" s="3" customFormat="1" ht="54" spans="1:13">
      <c r="A598" s="8">
        <v>596</v>
      </c>
      <c r="B598" s="9" t="s">
        <v>2251</v>
      </c>
      <c r="C598" s="9" t="s">
        <v>2252</v>
      </c>
      <c r="D598" s="9" t="s">
        <v>2252</v>
      </c>
      <c r="E598" s="9" t="s">
        <v>2253</v>
      </c>
      <c r="F598" s="8">
        <v>1</v>
      </c>
      <c r="G598" s="8" t="s">
        <v>18</v>
      </c>
      <c r="H598" s="9" t="s">
        <v>19</v>
      </c>
      <c r="I598" s="9" t="s">
        <v>2254</v>
      </c>
      <c r="J598" s="9" t="s">
        <v>59</v>
      </c>
      <c r="K598" s="9" t="s">
        <v>101</v>
      </c>
      <c r="L598" s="9" t="s">
        <v>2255</v>
      </c>
      <c r="M598" s="12" t="s">
        <v>24</v>
      </c>
    </row>
    <row r="599" s="3" customFormat="1" ht="67.5" spans="1:13">
      <c r="A599" s="8">
        <v>597</v>
      </c>
      <c r="B599" s="9" t="s">
        <v>2256</v>
      </c>
      <c r="C599" s="9" t="s">
        <v>711</v>
      </c>
      <c r="D599" s="9" t="s">
        <v>2257</v>
      </c>
      <c r="E599" s="9" t="s">
        <v>57</v>
      </c>
      <c r="F599" s="8">
        <v>1</v>
      </c>
      <c r="G599" s="8" t="s">
        <v>18</v>
      </c>
      <c r="H599" s="9" t="s">
        <v>76</v>
      </c>
      <c r="I599" s="9" t="s">
        <v>2258</v>
      </c>
      <c r="J599" s="9" t="s">
        <v>59</v>
      </c>
      <c r="K599" s="9" t="s">
        <v>2259</v>
      </c>
      <c r="L599" s="9" t="s">
        <v>2260</v>
      </c>
      <c r="M599" s="12" t="s">
        <v>24</v>
      </c>
    </row>
    <row r="600" s="3" customFormat="1" ht="40.5" spans="1:13">
      <c r="A600" s="8">
        <v>598</v>
      </c>
      <c r="B600" s="10" t="s">
        <v>2261</v>
      </c>
      <c r="C600" s="10" t="s">
        <v>37</v>
      </c>
      <c r="D600" s="10" t="s">
        <v>2262</v>
      </c>
      <c r="E600" s="10" t="s">
        <v>152</v>
      </c>
      <c r="F600" s="11">
        <v>1</v>
      </c>
      <c r="G600" s="11" t="s">
        <v>43</v>
      </c>
      <c r="H600" s="10" t="s">
        <v>19</v>
      </c>
      <c r="I600" s="10" t="s">
        <v>2263</v>
      </c>
      <c r="J600" s="10" t="s">
        <v>40</v>
      </c>
      <c r="K600" s="10" t="s">
        <v>2264</v>
      </c>
      <c r="L600" s="10" t="s">
        <v>2265</v>
      </c>
      <c r="M600" s="12" t="s">
        <v>24</v>
      </c>
    </row>
    <row r="601" s="3" customFormat="1" ht="27" spans="1:13">
      <c r="A601" s="8">
        <v>599</v>
      </c>
      <c r="B601" s="9" t="s">
        <v>2266</v>
      </c>
      <c r="C601" s="9" t="s">
        <v>37</v>
      </c>
      <c r="D601" s="9" t="s">
        <v>2267</v>
      </c>
      <c r="E601" s="9" t="s">
        <v>37</v>
      </c>
      <c r="F601" s="8">
        <v>3</v>
      </c>
      <c r="G601" s="8" t="s">
        <v>18</v>
      </c>
      <c r="H601" s="9" t="s">
        <v>19</v>
      </c>
      <c r="I601" s="9" t="s">
        <v>2268</v>
      </c>
      <c r="J601" s="9" t="s">
        <v>59</v>
      </c>
      <c r="K601" s="9" t="s">
        <v>2269</v>
      </c>
      <c r="L601" s="9" t="s">
        <v>2270</v>
      </c>
      <c r="M601" s="12" t="s">
        <v>24</v>
      </c>
    </row>
    <row r="602" s="3" customFormat="1" ht="40.5" spans="1:13">
      <c r="A602" s="8">
        <v>600</v>
      </c>
      <c r="B602" s="10" t="s">
        <v>2271</v>
      </c>
      <c r="C602" s="10" t="s">
        <v>150</v>
      </c>
      <c r="D602" s="10" t="s">
        <v>2272</v>
      </c>
      <c r="E602" s="10" t="s">
        <v>649</v>
      </c>
      <c r="F602" s="11">
        <v>1</v>
      </c>
      <c r="G602" s="11" t="s">
        <v>43</v>
      </c>
      <c r="H602" s="10" t="s">
        <v>19</v>
      </c>
      <c r="I602" s="10" t="s">
        <v>814</v>
      </c>
      <c r="J602" s="10" t="s">
        <v>59</v>
      </c>
      <c r="K602" s="10" t="s">
        <v>2273</v>
      </c>
      <c r="L602" s="10" t="s">
        <v>2274</v>
      </c>
      <c r="M602" s="12" t="s">
        <v>24</v>
      </c>
    </row>
    <row r="603" s="3" customFormat="1" ht="67.5" spans="1:13">
      <c r="A603" s="8">
        <v>601</v>
      </c>
      <c r="B603" s="10" t="s">
        <v>2275</v>
      </c>
      <c r="C603" s="10" t="s">
        <v>66</v>
      </c>
      <c r="D603" s="10" t="s">
        <v>2276</v>
      </c>
      <c r="E603" s="10" t="s">
        <v>147</v>
      </c>
      <c r="F603" s="11">
        <v>2</v>
      </c>
      <c r="G603" s="11" t="s">
        <v>43</v>
      </c>
      <c r="H603" s="10" t="s">
        <v>19</v>
      </c>
      <c r="I603" s="10" t="s">
        <v>2277</v>
      </c>
      <c r="J603" s="10" t="s">
        <v>70</v>
      </c>
      <c r="K603" s="10" t="s">
        <v>2278</v>
      </c>
      <c r="L603" s="10" t="s">
        <v>2279</v>
      </c>
      <c r="M603" s="12" t="s">
        <v>24</v>
      </c>
    </row>
    <row r="604" s="3" customFormat="1" ht="27" spans="1:13">
      <c r="A604" s="8">
        <v>602</v>
      </c>
      <c r="B604" s="9" t="s">
        <v>2280</v>
      </c>
      <c r="C604" s="9" t="s">
        <v>66</v>
      </c>
      <c r="D604" s="9" t="s">
        <v>2281</v>
      </c>
      <c r="E604" s="9" t="s">
        <v>137</v>
      </c>
      <c r="F604" s="8">
        <v>1</v>
      </c>
      <c r="G604" s="8" t="s">
        <v>18</v>
      </c>
      <c r="H604" s="9" t="s">
        <v>19</v>
      </c>
      <c r="I604" s="9" t="s">
        <v>434</v>
      </c>
      <c r="J604" s="9" t="s">
        <v>40</v>
      </c>
      <c r="K604" s="9" t="s">
        <v>2282</v>
      </c>
      <c r="L604" s="9" t="s">
        <v>2283</v>
      </c>
      <c r="M604" s="12" t="s">
        <v>24</v>
      </c>
    </row>
    <row r="605" s="3" customFormat="1" ht="54" spans="1:13">
      <c r="A605" s="8">
        <v>603</v>
      </c>
      <c r="B605" s="9" t="s">
        <v>2284</v>
      </c>
      <c r="C605" s="9" t="s">
        <v>842</v>
      </c>
      <c r="D605" s="9" t="s">
        <v>755</v>
      </c>
      <c r="E605" s="9" t="s">
        <v>350</v>
      </c>
      <c r="F605" s="8">
        <v>2</v>
      </c>
      <c r="G605" s="8" t="s">
        <v>18</v>
      </c>
      <c r="H605" s="9" t="s">
        <v>19</v>
      </c>
      <c r="I605" s="9" t="s">
        <v>756</v>
      </c>
      <c r="J605" s="9" t="s">
        <v>40</v>
      </c>
      <c r="K605" s="9" t="s">
        <v>2285</v>
      </c>
      <c r="L605" s="9" t="s">
        <v>2286</v>
      </c>
      <c r="M605" s="12" t="s">
        <v>24</v>
      </c>
    </row>
    <row r="606" s="3" customFormat="1" ht="108" spans="1:13">
      <c r="A606" s="8">
        <v>604</v>
      </c>
      <c r="B606" s="9" t="s">
        <v>2284</v>
      </c>
      <c r="C606" s="9" t="s">
        <v>109</v>
      </c>
      <c r="D606" s="9" t="s">
        <v>181</v>
      </c>
      <c r="E606" s="9" t="s">
        <v>111</v>
      </c>
      <c r="F606" s="8">
        <v>2</v>
      </c>
      <c r="G606" s="8" t="s">
        <v>18</v>
      </c>
      <c r="H606" s="9" t="s">
        <v>19</v>
      </c>
      <c r="I606" s="9" t="s">
        <v>182</v>
      </c>
      <c r="J606" s="9" t="s">
        <v>40</v>
      </c>
      <c r="K606" s="9" t="s">
        <v>2285</v>
      </c>
      <c r="L606" s="9" t="s">
        <v>2286</v>
      </c>
      <c r="M606" s="12" t="s">
        <v>24</v>
      </c>
    </row>
    <row r="607" s="3" customFormat="1" ht="40.5" spans="1:13">
      <c r="A607" s="8">
        <v>605</v>
      </c>
      <c r="B607" s="9" t="s">
        <v>2287</v>
      </c>
      <c r="C607" s="9" t="s">
        <v>318</v>
      </c>
      <c r="D607" s="9" t="s">
        <v>1729</v>
      </c>
      <c r="E607" s="9" t="s">
        <v>137</v>
      </c>
      <c r="F607" s="8">
        <v>2</v>
      </c>
      <c r="G607" s="8" t="s">
        <v>18</v>
      </c>
      <c r="H607" s="9" t="s">
        <v>19</v>
      </c>
      <c r="I607" s="9" t="s">
        <v>1729</v>
      </c>
      <c r="J607" s="9" t="s">
        <v>40</v>
      </c>
      <c r="K607" s="9" t="s">
        <v>132</v>
      </c>
      <c r="L607" s="9" t="s">
        <v>2288</v>
      </c>
      <c r="M607" s="12" t="s">
        <v>24</v>
      </c>
    </row>
    <row r="608" s="3" customFormat="1" ht="27" spans="1:13">
      <c r="A608" s="8">
        <v>606</v>
      </c>
      <c r="B608" s="10" t="s">
        <v>2289</v>
      </c>
      <c r="C608" s="10" t="s">
        <v>799</v>
      </c>
      <c r="D608" s="10" t="s">
        <v>246</v>
      </c>
      <c r="E608" s="10" t="s">
        <v>81</v>
      </c>
      <c r="F608" s="11">
        <v>2</v>
      </c>
      <c r="G608" s="11" t="s">
        <v>43</v>
      </c>
      <c r="H608" s="10" t="s">
        <v>19</v>
      </c>
      <c r="I608" s="10" t="s">
        <v>319</v>
      </c>
      <c r="J608" s="10" t="s">
        <v>40</v>
      </c>
      <c r="K608" s="10" t="s">
        <v>132</v>
      </c>
      <c r="L608" s="10" t="s">
        <v>2290</v>
      </c>
      <c r="M608" s="12" t="s">
        <v>24</v>
      </c>
    </row>
    <row r="609" s="3" customFormat="1" ht="108" spans="1:13">
      <c r="A609" s="8">
        <v>607</v>
      </c>
      <c r="B609" s="9" t="s">
        <v>2291</v>
      </c>
      <c r="C609" s="9" t="s">
        <v>711</v>
      </c>
      <c r="D609" s="9" t="s">
        <v>2292</v>
      </c>
      <c r="E609" s="9" t="s">
        <v>2293</v>
      </c>
      <c r="F609" s="8">
        <v>2</v>
      </c>
      <c r="G609" s="8" t="s">
        <v>18</v>
      </c>
      <c r="H609" s="9" t="s">
        <v>19</v>
      </c>
      <c r="I609" s="9" t="s">
        <v>2294</v>
      </c>
      <c r="J609" s="9" t="s">
        <v>59</v>
      </c>
      <c r="K609" s="9" t="s">
        <v>2295</v>
      </c>
      <c r="L609" s="9" t="s">
        <v>2296</v>
      </c>
      <c r="M609" s="12" t="s">
        <v>24</v>
      </c>
    </row>
    <row r="610" s="3" customFormat="1" ht="67.5" spans="1:13">
      <c r="A610" s="8">
        <v>608</v>
      </c>
      <c r="B610" s="9" t="s">
        <v>2297</v>
      </c>
      <c r="C610" s="9" t="s">
        <v>37</v>
      </c>
      <c r="D610" s="9" t="s">
        <v>2298</v>
      </c>
      <c r="E610" s="9" t="s">
        <v>19</v>
      </c>
      <c r="F610" s="8">
        <v>2</v>
      </c>
      <c r="G610" s="8" t="s">
        <v>18</v>
      </c>
      <c r="H610" s="9" t="s">
        <v>19</v>
      </c>
      <c r="I610" s="9" t="s">
        <v>2299</v>
      </c>
      <c r="J610" s="9" t="s">
        <v>59</v>
      </c>
      <c r="K610" s="9" t="s">
        <v>2300</v>
      </c>
      <c r="L610" s="9" t="s">
        <v>2301</v>
      </c>
      <c r="M610" s="12" t="s">
        <v>24</v>
      </c>
    </row>
    <row r="611" s="3" customFormat="1" ht="135" spans="1:13">
      <c r="A611" s="8">
        <v>609</v>
      </c>
      <c r="B611" s="9" t="s">
        <v>2297</v>
      </c>
      <c r="C611" s="9" t="s">
        <v>150</v>
      </c>
      <c r="D611" s="9" t="s">
        <v>2302</v>
      </c>
      <c r="E611" s="9" t="s">
        <v>32</v>
      </c>
      <c r="F611" s="8">
        <v>2</v>
      </c>
      <c r="G611" s="8" t="s">
        <v>18</v>
      </c>
      <c r="H611" s="9" t="s">
        <v>19</v>
      </c>
      <c r="I611" s="9" t="s">
        <v>2303</v>
      </c>
      <c r="J611" s="9" t="s">
        <v>59</v>
      </c>
      <c r="K611" s="9" t="s">
        <v>2300</v>
      </c>
      <c r="L611" s="9" t="s">
        <v>2301</v>
      </c>
      <c r="M611" s="12" t="s">
        <v>24</v>
      </c>
    </row>
    <row r="612" s="3" customFormat="1" ht="27" spans="1:13">
      <c r="A612" s="8">
        <v>610</v>
      </c>
      <c r="B612" s="10" t="s">
        <v>2304</v>
      </c>
      <c r="C612" s="10" t="s">
        <v>37</v>
      </c>
      <c r="D612" s="10" t="s">
        <v>2305</v>
      </c>
      <c r="E612" s="10" t="s">
        <v>2306</v>
      </c>
      <c r="F612" s="11">
        <v>2</v>
      </c>
      <c r="G612" s="11" t="s">
        <v>39</v>
      </c>
      <c r="H612" s="10" t="s">
        <v>19</v>
      </c>
      <c r="I612" s="10" t="s">
        <v>2307</v>
      </c>
      <c r="J612" s="10" t="s">
        <v>59</v>
      </c>
      <c r="K612" s="10" t="s">
        <v>2308</v>
      </c>
      <c r="L612" s="10" t="s">
        <v>2309</v>
      </c>
      <c r="M612" s="12" t="s">
        <v>24</v>
      </c>
    </row>
    <row r="613" s="3" customFormat="1" ht="135" spans="1:13">
      <c r="A613" s="8">
        <v>611</v>
      </c>
      <c r="B613" s="10" t="s">
        <v>2310</v>
      </c>
      <c r="C613" s="10" t="s">
        <v>55</v>
      </c>
      <c r="D613" s="10" t="s">
        <v>2311</v>
      </c>
      <c r="E613" s="10" t="s">
        <v>17</v>
      </c>
      <c r="F613" s="11">
        <v>5</v>
      </c>
      <c r="G613" s="11" t="s">
        <v>43</v>
      </c>
      <c r="H613" s="10" t="s">
        <v>19</v>
      </c>
      <c r="I613" s="10" t="s">
        <v>2312</v>
      </c>
      <c r="J613" s="10" t="s">
        <v>59</v>
      </c>
      <c r="K613" s="10" t="s">
        <v>2313</v>
      </c>
      <c r="L613" s="10" t="s">
        <v>2314</v>
      </c>
      <c r="M613" s="12" t="s">
        <v>24</v>
      </c>
    </row>
    <row r="614" s="3" customFormat="1" ht="94.5" spans="1:13">
      <c r="A614" s="8">
        <v>612</v>
      </c>
      <c r="B614" s="10" t="s">
        <v>2310</v>
      </c>
      <c r="C614" s="10" t="s">
        <v>55</v>
      </c>
      <c r="D614" s="10" t="s">
        <v>2315</v>
      </c>
      <c r="E614" s="10" t="s">
        <v>17</v>
      </c>
      <c r="F614" s="11">
        <v>5</v>
      </c>
      <c r="G614" s="11" t="s">
        <v>43</v>
      </c>
      <c r="H614" s="10" t="s">
        <v>19</v>
      </c>
      <c r="I614" s="10" t="s">
        <v>2316</v>
      </c>
      <c r="J614" s="10" t="s">
        <v>40</v>
      </c>
      <c r="K614" s="10" t="s">
        <v>2313</v>
      </c>
      <c r="L614" s="10" t="s">
        <v>2314</v>
      </c>
      <c r="M614" s="12" t="s">
        <v>24</v>
      </c>
    </row>
    <row r="615" s="3" customFormat="1" ht="54" spans="1:13">
      <c r="A615" s="8">
        <v>613</v>
      </c>
      <c r="B615" s="9" t="s">
        <v>2317</v>
      </c>
      <c r="C615" s="9" t="s">
        <v>344</v>
      </c>
      <c r="D615" s="9" t="s">
        <v>1267</v>
      </c>
      <c r="E615" s="9" t="s">
        <v>119</v>
      </c>
      <c r="F615" s="8">
        <v>3</v>
      </c>
      <c r="G615" s="8" t="s">
        <v>18</v>
      </c>
      <c r="H615" s="9" t="s">
        <v>19</v>
      </c>
      <c r="I615" s="9" t="s">
        <v>1267</v>
      </c>
      <c r="J615" s="9" t="s">
        <v>40</v>
      </c>
      <c r="K615" s="9" t="s">
        <v>132</v>
      </c>
      <c r="L615" s="9" t="s">
        <v>2318</v>
      </c>
      <c r="M615" s="12" t="s">
        <v>24</v>
      </c>
    </row>
    <row r="616" s="3" customFormat="1" ht="54" spans="1:13">
      <c r="A616" s="8">
        <v>614</v>
      </c>
      <c r="B616" s="9" t="s">
        <v>2319</v>
      </c>
      <c r="C616" s="9" t="s">
        <v>30</v>
      </c>
      <c r="D616" s="9" t="s">
        <v>2320</v>
      </c>
      <c r="E616" s="9" t="s">
        <v>119</v>
      </c>
      <c r="F616" s="8">
        <v>2</v>
      </c>
      <c r="G616" s="8" t="s">
        <v>18</v>
      </c>
      <c r="H616" s="9" t="s">
        <v>19</v>
      </c>
      <c r="I616" s="9" t="s">
        <v>1906</v>
      </c>
      <c r="J616" s="9" t="s">
        <v>34</v>
      </c>
      <c r="K616" s="9" t="s">
        <v>2321</v>
      </c>
      <c r="L616" s="9" t="s">
        <v>2322</v>
      </c>
      <c r="M616" s="12" t="s">
        <v>24</v>
      </c>
    </row>
    <row r="617" s="3" customFormat="1" ht="67.5" spans="1:13">
      <c r="A617" s="8">
        <v>615</v>
      </c>
      <c r="B617" s="9" t="s">
        <v>2319</v>
      </c>
      <c r="C617" s="9" t="s">
        <v>37</v>
      </c>
      <c r="D617" s="9" t="s">
        <v>2323</v>
      </c>
      <c r="E617" s="9" t="s">
        <v>81</v>
      </c>
      <c r="F617" s="8">
        <v>3</v>
      </c>
      <c r="G617" s="8" t="s">
        <v>18</v>
      </c>
      <c r="H617" s="9" t="s">
        <v>19</v>
      </c>
      <c r="I617" s="9" t="s">
        <v>1906</v>
      </c>
      <c r="J617" s="9" t="s">
        <v>34</v>
      </c>
      <c r="K617" s="9" t="s">
        <v>2321</v>
      </c>
      <c r="L617" s="9" t="s">
        <v>2322</v>
      </c>
      <c r="M617" s="12" t="s">
        <v>24</v>
      </c>
    </row>
    <row r="618" s="3" customFormat="1" ht="27" spans="1:13">
      <c r="A618" s="8">
        <v>616</v>
      </c>
      <c r="B618" s="9" t="s">
        <v>2319</v>
      </c>
      <c r="C618" s="9" t="s">
        <v>37</v>
      </c>
      <c r="D618" s="9" t="s">
        <v>1905</v>
      </c>
      <c r="E618" s="9" t="s">
        <v>152</v>
      </c>
      <c r="F618" s="8">
        <v>5</v>
      </c>
      <c r="G618" s="8" t="s">
        <v>18</v>
      </c>
      <c r="H618" s="9" t="s">
        <v>19</v>
      </c>
      <c r="I618" s="9" t="s">
        <v>1906</v>
      </c>
      <c r="J618" s="9" t="s">
        <v>34</v>
      </c>
      <c r="K618" s="9" t="s">
        <v>2321</v>
      </c>
      <c r="L618" s="9" t="s">
        <v>2322</v>
      </c>
      <c r="M618" s="12" t="s">
        <v>24</v>
      </c>
    </row>
    <row r="619" s="3" customFormat="1" ht="27" spans="1:13">
      <c r="A619" s="8">
        <v>617</v>
      </c>
      <c r="B619" s="10" t="s">
        <v>2324</v>
      </c>
      <c r="C619" s="10" t="s">
        <v>150</v>
      </c>
      <c r="D619" s="10" t="s">
        <v>2325</v>
      </c>
      <c r="E619" s="10" t="s">
        <v>152</v>
      </c>
      <c r="F619" s="11">
        <v>2</v>
      </c>
      <c r="G619" s="11" t="s">
        <v>39</v>
      </c>
      <c r="H619" s="10" t="s">
        <v>19</v>
      </c>
      <c r="I619" s="10" t="s">
        <v>434</v>
      </c>
      <c r="J619" s="10" t="s">
        <v>59</v>
      </c>
      <c r="K619" s="10" t="s">
        <v>2326</v>
      </c>
      <c r="L619" s="10" t="s">
        <v>2327</v>
      </c>
      <c r="M619" s="12" t="s">
        <v>24</v>
      </c>
    </row>
    <row r="620" s="3" customFormat="1" ht="54" spans="1:13">
      <c r="A620" s="8">
        <v>618</v>
      </c>
      <c r="B620" s="10" t="s">
        <v>2328</v>
      </c>
      <c r="C620" s="10" t="s">
        <v>37</v>
      </c>
      <c r="D620" s="10" t="s">
        <v>2329</v>
      </c>
      <c r="E620" s="10" t="s">
        <v>19</v>
      </c>
      <c r="F620" s="11">
        <v>35</v>
      </c>
      <c r="G620" s="11" t="s">
        <v>633</v>
      </c>
      <c r="H620" s="10" t="s">
        <v>19</v>
      </c>
      <c r="I620" s="10" t="s">
        <v>2330</v>
      </c>
      <c r="J620" s="10" t="s">
        <v>70</v>
      </c>
      <c r="K620" s="10" t="s">
        <v>2331</v>
      </c>
      <c r="L620" s="10" t="s">
        <v>2332</v>
      </c>
      <c r="M620" s="12" t="s">
        <v>24</v>
      </c>
    </row>
    <row r="621" s="3" customFormat="1" spans="1:13">
      <c r="A621" s="8">
        <v>619</v>
      </c>
      <c r="B621" s="10" t="s">
        <v>2328</v>
      </c>
      <c r="C621" s="10" t="s">
        <v>37</v>
      </c>
      <c r="D621" s="10" t="s">
        <v>2333</v>
      </c>
      <c r="E621" s="10" t="s">
        <v>19</v>
      </c>
      <c r="F621" s="11">
        <v>2</v>
      </c>
      <c r="G621" s="11" t="s">
        <v>43</v>
      </c>
      <c r="H621" s="10" t="s">
        <v>19</v>
      </c>
      <c r="I621" s="10" t="s">
        <v>2334</v>
      </c>
      <c r="J621" s="10" t="s">
        <v>70</v>
      </c>
      <c r="K621" s="10" t="s">
        <v>2331</v>
      </c>
      <c r="L621" s="10" t="s">
        <v>2332</v>
      </c>
      <c r="M621" s="12" t="s">
        <v>24</v>
      </c>
    </row>
    <row r="622" s="3" customFormat="1" ht="40.5" spans="1:13">
      <c r="A622" s="8">
        <v>620</v>
      </c>
      <c r="B622" s="10" t="s">
        <v>2328</v>
      </c>
      <c r="C622" s="10" t="s">
        <v>37</v>
      </c>
      <c r="D622" s="10" t="s">
        <v>2335</v>
      </c>
      <c r="E622" s="10" t="s">
        <v>19</v>
      </c>
      <c r="F622" s="11">
        <v>4</v>
      </c>
      <c r="G622" s="11" t="s">
        <v>43</v>
      </c>
      <c r="H622" s="10" t="s">
        <v>19</v>
      </c>
      <c r="I622" s="10" t="s">
        <v>2336</v>
      </c>
      <c r="J622" s="10" t="s">
        <v>70</v>
      </c>
      <c r="K622" s="10" t="s">
        <v>2331</v>
      </c>
      <c r="L622" s="10" t="s">
        <v>2332</v>
      </c>
      <c r="M622" s="12" t="s">
        <v>24</v>
      </c>
    </row>
    <row r="623" s="3" customFormat="1" ht="40.5" spans="1:13">
      <c r="A623" s="8">
        <v>621</v>
      </c>
      <c r="B623" s="9" t="s">
        <v>2337</v>
      </c>
      <c r="C623" s="9" t="s">
        <v>448</v>
      </c>
      <c r="D623" s="9" t="s">
        <v>2338</v>
      </c>
      <c r="E623" s="9" t="s">
        <v>32</v>
      </c>
      <c r="F623" s="8">
        <v>2</v>
      </c>
      <c r="G623" s="8" t="s">
        <v>18</v>
      </c>
      <c r="H623" s="9" t="s">
        <v>19</v>
      </c>
      <c r="I623" s="9" t="s">
        <v>434</v>
      </c>
      <c r="J623" s="9" t="s">
        <v>59</v>
      </c>
      <c r="K623" s="9" t="s">
        <v>2339</v>
      </c>
      <c r="L623" s="9" t="s">
        <v>2340</v>
      </c>
      <c r="M623" s="12" t="s">
        <v>24</v>
      </c>
    </row>
    <row r="624" s="3" customFormat="1" ht="27" spans="1:13">
      <c r="A624" s="8">
        <v>622</v>
      </c>
      <c r="B624" s="9" t="s">
        <v>2341</v>
      </c>
      <c r="C624" s="9" t="s">
        <v>1199</v>
      </c>
      <c r="D624" s="9" t="s">
        <v>2342</v>
      </c>
      <c r="E624" s="9" t="s">
        <v>32</v>
      </c>
      <c r="F624" s="8">
        <v>2</v>
      </c>
      <c r="G624" s="8" t="s">
        <v>18</v>
      </c>
      <c r="H624" s="9" t="s">
        <v>19</v>
      </c>
      <c r="I624" s="9" t="s">
        <v>2342</v>
      </c>
      <c r="J624" s="9" t="s">
        <v>40</v>
      </c>
      <c r="K624" s="9" t="s">
        <v>132</v>
      </c>
      <c r="L624" s="9" t="s">
        <v>2343</v>
      </c>
      <c r="M624" s="12" t="s">
        <v>24</v>
      </c>
    </row>
    <row r="625" s="3" customFormat="1" ht="27" spans="1:13">
      <c r="A625" s="8">
        <v>623</v>
      </c>
      <c r="B625" s="9" t="s">
        <v>2344</v>
      </c>
      <c r="C625" s="9" t="s">
        <v>954</v>
      </c>
      <c r="D625" s="9" t="s">
        <v>2345</v>
      </c>
      <c r="E625" s="9" t="s">
        <v>364</v>
      </c>
      <c r="F625" s="8">
        <v>1</v>
      </c>
      <c r="G625" s="8" t="s">
        <v>18</v>
      </c>
      <c r="H625" s="9" t="s">
        <v>19</v>
      </c>
      <c r="I625" s="9" t="s">
        <v>2346</v>
      </c>
      <c r="J625" s="9" t="s">
        <v>28</v>
      </c>
      <c r="K625" s="9" t="s">
        <v>2347</v>
      </c>
      <c r="L625" s="9" t="s">
        <v>2348</v>
      </c>
      <c r="M625" s="12" t="s">
        <v>24</v>
      </c>
    </row>
    <row r="626" s="3" customFormat="1" ht="40.5" spans="1:13">
      <c r="A626" s="8">
        <v>624</v>
      </c>
      <c r="B626" s="9" t="s">
        <v>2344</v>
      </c>
      <c r="C626" s="9" t="s">
        <v>2349</v>
      </c>
      <c r="D626" s="9" t="s">
        <v>2350</v>
      </c>
      <c r="E626" s="9" t="s">
        <v>32</v>
      </c>
      <c r="F626" s="8">
        <v>1</v>
      </c>
      <c r="G626" s="8" t="s">
        <v>18</v>
      </c>
      <c r="H626" s="9" t="s">
        <v>19</v>
      </c>
      <c r="I626" s="9" t="s">
        <v>2351</v>
      </c>
      <c r="J626" s="9" t="s">
        <v>28</v>
      </c>
      <c r="K626" s="9" t="s">
        <v>2347</v>
      </c>
      <c r="L626" s="9" t="s">
        <v>2348</v>
      </c>
      <c r="M626" s="12" t="s">
        <v>24</v>
      </c>
    </row>
    <row r="627" s="3" customFormat="1" ht="40.5" spans="1:13">
      <c r="A627" s="8">
        <v>625</v>
      </c>
      <c r="B627" s="9" t="s">
        <v>2352</v>
      </c>
      <c r="C627" s="9" t="s">
        <v>348</v>
      </c>
      <c r="D627" s="9" t="s">
        <v>569</v>
      </c>
      <c r="E627" s="9" t="s">
        <v>350</v>
      </c>
      <c r="F627" s="8">
        <v>1</v>
      </c>
      <c r="G627" s="8" t="s">
        <v>18</v>
      </c>
      <c r="H627" s="9" t="s">
        <v>19</v>
      </c>
      <c r="I627" s="9" t="s">
        <v>755</v>
      </c>
      <c r="J627" s="9" t="s">
        <v>40</v>
      </c>
      <c r="K627" s="9" t="s">
        <v>2353</v>
      </c>
      <c r="L627" s="9" t="s">
        <v>2354</v>
      </c>
      <c r="M627" s="12" t="s">
        <v>24</v>
      </c>
    </row>
    <row r="628" s="3" customFormat="1" ht="40.5" spans="1:13">
      <c r="A628" s="8">
        <v>626</v>
      </c>
      <c r="B628" s="9" t="s">
        <v>2352</v>
      </c>
      <c r="C628" s="9" t="s">
        <v>109</v>
      </c>
      <c r="D628" s="9" t="s">
        <v>323</v>
      </c>
      <c r="E628" s="9" t="s">
        <v>137</v>
      </c>
      <c r="F628" s="8">
        <v>1</v>
      </c>
      <c r="G628" s="8" t="s">
        <v>18</v>
      </c>
      <c r="H628" s="9" t="s">
        <v>19</v>
      </c>
      <c r="I628" s="9" t="s">
        <v>797</v>
      </c>
      <c r="J628" s="9" t="s">
        <v>40</v>
      </c>
      <c r="K628" s="9" t="s">
        <v>2353</v>
      </c>
      <c r="L628" s="9" t="s">
        <v>2354</v>
      </c>
      <c r="M628" s="12" t="s">
        <v>24</v>
      </c>
    </row>
    <row r="629" s="3" customFormat="1" ht="27" spans="1:13">
      <c r="A629" s="8">
        <v>627</v>
      </c>
      <c r="B629" s="9" t="s">
        <v>2355</v>
      </c>
      <c r="C629" s="9" t="s">
        <v>607</v>
      </c>
      <c r="D629" s="9" t="s">
        <v>2356</v>
      </c>
      <c r="E629" s="9" t="s">
        <v>159</v>
      </c>
      <c r="F629" s="8">
        <v>1</v>
      </c>
      <c r="G629" s="8" t="s">
        <v>18</v>
      </c>
      <c r="H629" s="9" t="s">
        <v>19</v>
      </c>
      <c r="I629" s="9" t="s">
        <v>2357</v>
      </c>
      <c r="J629" s="9" t="s">
        <v>59</v>
      </c>
      <c r="K629" s="9" t="s">
        <v>101</v>
      </c>
      <c r="L629" s="9" t="s">
        <v>2358</v>
      </c>
      <c r="M629" s="12" t="s">
        <v>24</v>
      </c>
    </row>
    <row r="630" s="3" customFormat="1" ht="40.5" spans="1:13">
      <c r="A630" s="8">
        <v>628</v>
      </c>
      <c r="B630" s="9" t="s">
        <v>2359</v>
      </c>
      <c r="C630" s="9" t="s">
        <v>348</v>
      </c>
      <c r="D630" s="9" t="s">
        <v>569</v>
      </c>
      <c r="E630" s="9" t="s">
        <v>350</v>
      </c>
      <c r="F630" s="8">
        <v>1</v>
      </c>
      <c r="G630" s="8" t="s">
        <v>18</v>
      </c>
      <c r="H630" s="9" t="s">
        <v>19</v>
      </c>
      <c r="I630" s="9" t="s">
        <v>755</v>
      </c>
      <c r="J630" s="9" t="s">
        <v>40</v>
      </c>
      <c r="K630" s="9" t="s">
        <v>2360</v>
      </c>
      <c r="L630" s="9" t="s">
        <v>2361</v>
      </c>
      <c r="M630" s="12" t="s">
        <v>24</v>
      </c>
    </row>
    <row r="631" s="3" customFormat="1" ht="40.5" spans="1:13">
      <c r="A631" s="8">
        <v>629</v>
      </c>
      <c r="B631" s="9" t="s">
        <v>2359</v>
      </c>
      <c r="C631" s="9" t="s">
        <v>109</v>
      </c>
      <c r="D631" s="9" t="s">
        <v>323</v>
      </c>
      <c r="E631" s="9" t="s">
        <v>137</v>
      </c>
      <c r="F631" s="8">
        <v>1</v>
      </c>
      <c r="G631" s="8" t="s">
        <v>18</v>
      </c>
      <c r="H631" s="9" t="s">
        <v>19</v>
      </c>
      <c r="I631" s="9" t="s">
        <v>797</v>
      </c>
      <c r="J631" s="9" t="s">
        <v>40</v>
      </c>
      <c r="K631" s="9" t="s">
        <v>2360</v>
      </c>
      <c r="L631" s="9" t="s">
        <v>2361</v>
      </c>
      <c r="M631" s="12" t="s">
        <v>24</v>
      </c>
    </row>
    <row r="632" s="3" customFormat="1" ht="27" spans="1:13">
      <c r="A632" s="8">
        <v>630</v>
      </c>
      <c r="B632" s="9" t="s">
        <v>2362</v>
      </c>
      <c r="C632" s="9" t="s">
        <v>66</v>
      </c>
      <c r="D632" s="9" t="s">
        <v>2363</v>
      </c>
      <c r="E632" s="9" t="s">
        <v>137</v>
      </c>
      <c r="F632" s="8">
        <v>1</v>
      </c>
      <c r="G632" s="8" t="s">
        <v>18</v>
      </c>
      <c r="H632" s="9" t="s">
        <v>19</v>
      </c>
      <c r="I632" s="9" t="s">
        <v>2364</v>
      </c>
      <c r="J632" s="9" t="s">
        <v>40</v>
      </c>
      <c r="K632" s="9" t="s">
        <v>2365</v>
      </c>
      <c r="L632" s="9">
        <v>13940122923</v>
      </c>
      <c r="M632" s="12" t="s">
        <v>24</v>
      </c>
    </row>
    <row r="633" s="3" customFormat="1" ht="54" spans="1:13">
      <c r="A633" s="8">
        <v>631</v>
      </c>
      <c r="B633" s="10" t="s">
        <v>2366</v>
      </c>
      <c r="C633" s="10" t="s">
        <v>66</v>
      </c>
      <c r="D633" s="10" t="s">
        <v>735</v>
      </c>
      <c r="E633" s="10" t="s">
        <v>119</v>
      </c>
      <c r="F633" s="11">
        <v>1</v>
      </c>
      <c r="G633" s="11" t="s">
        <v>43</v>
      </c>
      <c r="H633" s="10" t="s">
        <v>19</v>
      </c>
      <c r="I633" s="10" t="s">
        <v>736</v>
      </c>
      <c r="J633" s="10" t="s">
        <v>40</v>
      </c>
      <c r="K633" s="10" t="s">
        <v>2367</v>
      </c>
      <c r="L633" s="10" t="s">
        <v>2368</v>
      </c>
      <c r="M633" s="12" t="s">
        <v>24</v>
      </c>
    </row>
    <row r="634" s="3" customFormat="1" ht="27" spans="1:13">
      <c r="A634" s="8">
        <v>632</v>
      </c>
      <c r="B634" s="9" t="s">
        <v>2369</v>
      </c>
      <c r="C634" s="9" t="s">
        <v>66</v>
      </c>
      <c r="D634" s="9" t="s">
        <v>2370</v>
      </c>
      <c r="E634" s="9" t="s">
        <v>1356</v>
      </c>
      <c r="F634" s="8">
        <v>3</v>
      </c>
      <c r="G634" s="8" t="s">
        <v>18</v>
      </c>
      <c r="H634" s="9" t="s">
        <v>19</v>
      </c>
      <c r="I634" s="9" t="s">
        <v>2371</v>
      </c>
      <c r="J634" s="9" t="s">
        <v>34</v>
      </c>
      <c r="K634" s="9" t="s">
        <v>2372</v>
      </c>
      <c r="L634" s="9" t="s">
        <v>2373</v>
      </c>
      <c r="M634" s="12" t="s">
        <v>24</v>
      </c>
    </row>
    <row r="635" s="3" customFormat="1" ht="40.5" spans="1:13">
      <c r="A635" s="8">
        <v>633</v>
      </c>
      <c r="B635" s="9" t="s">
        <v>2374</v>
      </c>
      <c r="C635" s="9" t="s">
        <v>55</v>
      </c>
      <c r="D635" s="9" t="s">
        <v>123</v>
      </c>
      <c r="E635" s="9" t="s">
        <v>251</v>
      </c>
      <c r="F635" s="8">
        <v>1</v>
      </c>
      <c r="G635" s="8" t="s">
        <v>18</v>
      </c>
      <c r="H635" s="9" t="s">
        <v>19</v>
      </c>
      <c r="I635" s="9" t="s">
        <v>2375</v>
      </c>
      <c r="J635" s="9" t="s">
        <v>40</v>
      </c>
      <c r="K635" s="9" t="s">
        <v>2376</v>
      </c>
      <c r="L635" s="9" t="s">
        <v>2377</v>
      </c>
      <c r="M635" s="12" t="s">
        <v>24</v>
      </c>
    </row>
    <row r="636" s="3" customFormat="1" ht="121.5" spans="1:13">
      <c r="A636" s="8">
        <v>634</v>
      </c>
      <c r="B636" s="9" t="s">
        <v>2378</v>
      </c>
      <c r="C636" s="9" t="s">
        <v>37</v>
      </c>
      <c r="D636" s="9" t="s">
        <v>2379</v>
      </c>
      <c r="E636" s="9" t="s">
        <v>1127</v>
      </c>
      <c r="F636" s="8">
        <v>1</v>
      </c>
      <c r="G636" s="8" t="s">
        <v>18</v>
      </c>
      <c r="H636" s="9" t="s">
        <v>19</v>
      </c>
      <c r="I636" s="9" t="s">
        <v>2380</v>
      </c>
      <c r="J636" s="9" t="s">
        <v>34</v>
      </c>
      <c r="K636" s="9" t="s">
        <v>2381</v>
      </c>
      <c r="L636" s="9" t="s">
        <v>2382</v>
      </c>
      <c r="M636" s="12" t="s">
        <v>24</v>
      </c>
    </row>
    <row r="637" s="3" customFormat="1" ht="135" spans="1:13">
      <c r="A637" s="8">
        <v>635</v>
      </c>
      <c r="B637" s="9" t="s">
        <v>2378</v>
      </c>
      <c r="C637" s="9" t="s">
        <v>55</v>
      </c>
      <c r="D637" s="9" t="s">
        <v>2383</v>
      </c>
      <c r="E637" s="9" t="s">
        <v>124</v>
      </c>
      <c r="F637" s="8">
        <v>2</v>
      </c>
      <c r="G637" s="8" t="s">
        <v>18</v>
      </c>
      <c r="H637" s="9" t="s">
        <v>19</v>
      </c>
      <c r="I637" s="9" t="s">
        <v>2384</v>
      </c>
      <c r="J637" s="9" t="s">
        <v>34</v>
      </c>
      <c r="K637" s="9" t="s">
        <v>2381</v>
      </c>
      <c r="L637" s="9" t="s">
        <v>2382</v>
      </c>
      <c r="M637" s="12" t="s">
        <v>24</v>
      </c>
    </row>
    <row r="638" s="3" customFormat="1" ht="81" spans="1:13">
      <c r="A638" s="8">
        <v>636</v>
      </c>
      <c r="B638" s="9" t="s">
        <v>2378</v>
      </c>
      <c r="C638" s="9" t="s">
        <v>150</v>
      </c>
      <c r="D638" s="9" t="s">
        <v>2385</v>
      </c>
      <c r="E638" s="9" t="s">
        <v>32</v>
      </c>
      <c r="F638" s="8">
        <v>5</v>
      </c>
      <c r="G638" s="8" t="s">
        <v>18</v>
      </c>
      <c r="H638" s="9" t="s">
        <v>19</v>
      </c>
      <c r="I638" s="9" t="s">
        <v>2386</v>
      </c>
      <c r="J638" s="9" t="s">
        <v>34</v>
      </c>
      <c r="K638" s="9" t="s">
        <v>2381</v>
      </c>
      <c r="L638" s="9" t="s">
        <v>2382</v>
      </c>
      <c r="M638" s="12" t="s">
        <v>24</v>
      </c>
    </row>
    <row r="639" s="3" customFormat="1" ht="121.5" spans="1:13">
      <c r="A639" s="8">
        <v>637</v>
      </c>
      <c r="B639" s="9" t="s">
        <v>2378</v>
      </c>
      <c r="C639" s="9" t="s">
        <v>37</v>
      </c>
      <c r="D639" s="9" t="s">
        <v>2387</v>
      </c>
      <c r="E639" s="9" t="s">
        <v>32</v>
      </c>
      <c r="F639" s="8">
        <v>1</v>
      </c>
      <c r="G639" s="8" t="s">
        <v>18</v>
      </c>
      <c r="H639" s="9" t="s">
        <v>19</v>
      </c>
      <c r="I639" s="9" t="s">
        <v>2388</v>
      </c>
      <c r="J639" s="9" t="s">
        <v>59</v>
      </c>
      <c r="K639" s="9" t="s">
        <v>2381</v>
      </c>
      <c r="L639" s="9" t="s">
        <v>2382</v>
      </c>
      <c r="M639" s="12" t="s">
        <v>24</v>
      </c>
    </row>
    <row r="640" s="3" customFormat="1" ht="27" spans="1:13">
      <c r="A640" s="8">
        <v>638</v>
      </c>
      <c r="B640" s="9" t="s">
        <v>2389</v>
      </c>
      <c r="C640" s="9" t="s">
        <v>628</v>
      </c>
      <c r="D640" s="9" t="s">
        <v>2390</v>
      </c>
      <c r="E640" s="9" t="s">
        <v>37</v>
      </c>
      <c r="F640" s="8">
        <v>2</v>
      </c>
      <c r="G640" s="8" t="s">
        <v>18</v>
      </c>
      <c r="H640" s="9" t="s">
        <v>19</v>
      </c>
      <c r="I640" s="9" t="s">
        <v>2390</v>
      </c>
      <c r="J640" s="9" t="s">
        <v>34</v>
      </c>
      <c r="K640" s="9" t="s">
        <v>132</v>
      </c>
      <c r="L640" s="9" t="s">
        <v>2391</v>
      </c>
      <c r="M640" s="12" t="s">
        <v>24</v>
      </c>
    </row>
    <row r="641" s="3" customFormat="1" ht="108" spans="1:13">
      <c r="A641" s="8">
        <v>639</v>
      </c>
      <c r="B641" s="9" t="s">
        <v>2392</v>
      </c>
      <c r="C641" s="9" t="s">
        <v>2393</v>
      </c>
      <c r="D641" s="9" t="s">
        <v>2394</v>
      </c>
      <c r="E641" s="9" t="s">
        <v>19</v>
      </c>
      <c r="F641" s="8">
        <v>1</v>
      </c>
      <c r="G641" s="8" t="s">
        <v>18</v>
      </c>
      <c r="H641" s="9" t="s">
        <v>19</v>
      </c>
      <c r="I641" s="9" t="s">
        <v>2395</v>
      </c>
      <c r="J641" s="9" t="s">
        <v>28</v>
      </c>
      <c r="K641" s="9" t="s">
        <v>2396</v>
      </c>
      <c r="L641" s="9" t="s">
        <v>2397</v>
      </c>
      <c r="M641" s="12" t="s">
        <v>24</v>
      </c>
    </row>
    <row r="642" s="3" customFormat="1" ht="108" spans="1:13">
      <c r="A642" s="8">
        <v>640</v>
      </c>
      <c r="B642" s="9" t="s">
        <v>2392</v>
      </c>
      <c r="C642" s="9" t="s">
        <v>150</v>
      </c>
      <c r="D642" s="9" t="s">
        <v>2398</v>
      </c>
      <c r="E642" s="9" t="s">
        <v>32</v>
      </c>
      <c r="F642" s="8">
        <v>1</v>
      </c>
      <c r="G642" s="8" t="s">
        <v>18</v>
      </c>
      <c r="H642" s="9" t="s">
        <v>19</v>
      </c>
      <c r="I642" s="9" t="s">
        <v>2399</v>
      </c>
      <c r="J642" s="9" t="s">
        <v>59</v>
      </c>
      <c r="K642" s="9" t="s">
        <v>2396</v>
      </c>
      <c r="L642" s="9" t="s">
        <v>2397</v>
      </c>
      <c r="M642" s="12" t="s">
        <v>24</v>
      </c>
    </row>
    <row r="643" s="3" customFormat="1" ht="121.5" spans="1:13">
      <c r="A643" s="8">
        <v>641</v>
      </c>
      <c r="B643" s="10" t="s">
        <v>2400</v>
      </c>
      <c r="C643" s="10" t="s">
        <v>150</v>
      </c>
      <c r="D643" s="10" t="s">
        <v>2401</v>
      </c>
      <c r="E643" s="10" t="s">
        <v>32</v>
      </c>
      <c r="F643" s="11">
        <v>2</v>
      </c>
      <c r="G643" s="11" t="s">
        <v>43</v>
      </c>
      <c r="H643" s="10" t="s">
        <v>19</v>
      </c>
      <c r="I643" s="10" t="s">
        <v>2402</v>
      </c>
      <c r="J643" s="10" t="s">
        <v>40</v>
      </c>
      <c r="K643" s="10" t="s">
        <v>2403</v>
      </c>
      <c r="L643" s="10" t="s">
        <v>2404</v>
      </c>
      <c r="M643" s="12" t="s">
        <v>24</v>
      </c>
    </row>
    <row r="644" s="3" customFormat="1" ht="40.5" spans="1:13">
      <c r="A644" s="8">
        <v>642</v>
      </c>
      <c r="B644" s="10" t="s">
        <v>2405</v>
      </c>
      <c r="C644" s="10" t="s">
        <v>2406</v>
      </c>
      <c r="D644" s="10" t="s">
        <v>2407</v>
      </c>
      <c r="E644" s="10" t="s">
        <v>19</v>
      </c>
      <c r="F644" s="11">
        <v>3</v>
      </c>
      <c r="G644" s="11" t="s">
        <v>43</v>
      </c>
      <c r="H644" s="10" t="s">
        <v>19</v>
      </c>
      <c r="I644" s="10" t="s">
        <v>2408</v>
      </c>
      <c r="J644" s="10" t="s">
        <v>591</v>
      </c>
      <c r="K644" s="10" t="s">
        <v>2409</v>
      </c>
      <c r="L644" s="10" t="s">
        <v>2410</v>
      </c>
      <c r="M644" s="12" t="s">
        <v>24</v>
      </c>
    </row>
    <row r="645" s="3" customFormat="1" ht="108" spans="1:13">
      <c r="A645" s="8">
        <v>643</v>
      </c>
      <c r="B645" s="9" t="s">
        <v>2411</v>
      </c>
      <c r="C645" s="9" t="s">
        <v>537</v>
      </c>
      <c r="D645" s="9" t="s">
        <v>1700</v>
      </c>
      <c r="E645" s="9" t="s">
        <v>251</v>
      </c>
      <c r="F645" s="8">
        <v>3</v>
      </c>
      <c r="G645" s="8" t="s">
        <v>18</v>
      </c>
      <c r="H645" s="9" t="s">
        <v>19</v>
      </c>
      <c r="I645" s="9" t="s">
        <v>1701</v>
      </c>
      <c r="J645" s="9" t="s">
        <v>59</v>
      </c>
      <c r="K645" s="9" t="s">
        <v>2412</v>
      </c>
      <c r="L645" s="9" t="s">
        <v>2413</v>
      </c>
      <c r="M645" s="12" t="s">
        <v>24</v>
      </c>
    </row>
    <row r="646" s="3" customFormat="1" ht="94.5" spans="1:13">
      <c r="A646" s="8">
        <v>644</v>
      </c>
      <c r="B646" s="9" t="s">
        <v>2411</v>
      </c>
      <c r="C646" s="9" t="s">
        <v>55</v>
      </c>
      <c r="D646" s="9" t="s">
        <v>1677</v>
      </c>
      <c r="E646" s="9" t="s">
        <v>251</v>
      </c>
      <c r="F646" s="8">
        <v>3</v>
      </c>
      <c r="G646" s="8" t="s">
        <v>18</v>
      </c>
      <c r="H646" s="9" t="s">
        <v>19</v>
      </c>
      <c r="I646" s="9" t="s">
        <v>1678</v>
      </c>
      <c r="J646" s="9" t="s">
        <v>59</v>
      </c>
      <c r="K646" s="9" t="s">
        <v>2412</v>
      </c>
      <c r="L646" s="9" t="s">
        <v>2413</v>
      </c>
      <c r="M646" s="12" t="s">
        <v>24</v>
      </c>
    </row>
    <row r="647" s="3" customFormat="1" ht="54" spans="1:13">
      <c r="A647" s="8">
        <v>645</v>
      </c>
      <c r="B647" s="9" t="s">
        <v>2414</v>
      </c>
      <c r="C647" s="9" t="s">
        <v>348</v>
      </c>
      <c r="D647" s="9" t="s">
        <v>755</v>
      </c>
      <c r="E647" s="9" t="s">
        <v>119</v>
      </c>
      <c r="F647" s="8">
        <v>2</v>
      </c>
      <c r="G647" s="8" t="s">
        <v>18</v>
      </c>
      <c r="H647" s="9" t="s">
        <v>19</v>
      </c>
      <c r="I647" s="9" t="s">
        <v>756</v>
      </c>
      <c r="J647" s="9" t="s">
        <v>59</v>
      </c>
      <c r="K647" s="9" t="s">
        <v>2415</v>
      </c>
      <c r="L647" s="9" t="s">
        <v>2416</v>
      </c>
      <c r="M647" s="12" t="s">
        <v>24</v>
      </c>
    </row>
    <row r="648" s="3" customFormat="1" ht="54" spans="1:13">
      <c r="A648" s="8">
        <v>646</v>
      </c>
      <c r="B648" s="9" t="s">
        <v>2414</v>
      </c>
      <c r="C648" s="9" t="s">
        <v>109</v>
      </c>
      <c r="D648" s="9" t="s">
        <v>110</v>
      </c>
      <c r="E648" s="9" t="s">
        <v>111</v>
      </c>
      <c r="F648" s="8">
        <v>1</v>
      </c>
      <c r="G648" s="8" t="s">
        <v>18</v>
      </c>
      <c r="H648" s="9" t="s">
        <v>19</v>
      </c>
      <c r="I648" s="9" t="s">
        <v>756</v>
      </c>
      <c r="J648" s="9" t="s">
        <v>40</v>
      </c>
      <c r="K648" s="9" t="s">
        <v>2415</v>
      </c>
      <c r="L648" s="9" t="s">
        <v>2416</v>
      </c>
      <c r="M648" s="12" t="s">
        <v>24</v>
      </c>
    </row>
    <row r="649" s="3" customFormat="1" ht="67.5" spans="1:13">
      <c r="A649" s="8">
        <v>647</v>
      </c>
      <c r="B649" s="9" t="s">
        <v>2417</v>
      </c>
      <c r="C649" s="9" t="s">
        <v>37</v>
      </c>
      <c r="D649" s="9" t="s">
        <v>2418</v>
      </c>
      <c r="E649" s="9" t="s">
        <v>32</v>
      </c>
      <c r="F649" s="8">
        <v>3</v>
      </c>
      <c r="G649" s="8" t="s">
        <v>18</v>
      </c>
      <c r="H649" s="9" t="s">
        <v>19</v>
      </c>
      <c r="I649" s="9" t="s">
        <v>2419</v>
      </c>
      <c r="J649" s="9" t="s">
        <v>34</v>
      </c>
      <c r="K649" s="9" t="s">
        <v>2420</v>
      </c>
      <c r="L649" s="9" t="s">
        <v>2421</v>
      </c>
      <c r="M649" s="12" t="s">
        <v>24</v>
      </c>
    </row>
    <row r="650" s="3" customFormat="1" ht="81" spans="1:13">
      <c r="A650" s="8">
        <v>648</v>
      </c>
      <c r="B650" s="9" t="s">
        <v>2417</v>
      </c>
      <c r="C650" s="9" t="s">
        <v>167</v>
      </c>
      <c r="D650" s="9" t="s">
        <v>2422</v>
      </c>
      <c r="E650" s="9" t="s">
        <v>81</v>
      </c>
      <c r="F650" s="8">
        <v>2</v>
      </c>
      <c r="G650" s="8" t="s">
        <v>18</v>
      </c>
      <c r="H650" s="9" t="s">
        <v>19</v>
      </c>
      <c r="I650" s="9" t="s">
        <v>2423</v>
      </c>
      <c r="J650" s="9" t="s">
        <v>34</v>
      </c>
      <c r="K650" s="9" t="s">
        <v>2420</v>
      </c>
      <c r="L650" s="9" t="s">
        <v>2421</v>
      </c>
      <c r="M650" s="12" t="s">
        <v>24</v>
      </c>
    </row>
    <row r="651" s="3" customFormat="1" ht="54" spans="1:13">
      <c r="A651" s="8">
        <v>649</v>
      </c>
      <c r="B651" s="10" t="s">
        <v>2417</v>
      </c>
      <c r="C651" s="10" t="s">
        <v>37</v>
      </c>
      <c r="D651" s="10" t="s">
        <v>2424</v>
      </c>
      <c r="E651" s="10" t="s">
        <v>32</v>
      </c>
      <c r="F651" s="11">
        <v>10</v>
      </c>
      <c r="G651" s="11" t="s">
        <v>43</v>
      </c>
      <c r="H651" s="10" t="s">
        <v>19</v>
      </c>
      <c r="I651" s="10" t="s">
        <v>2425</v>
      </c>
      <c r="J651" s="10" t="s">
        <v>70</v>
      </c>
      <c r="K651" s="10" t="s">
        <v>2420</v>
      </c>
      <c r="L651" s="10" t="s">
        <v>2421</v>
      </c>
      <c r="M651" s="12" t="s">
        <v>24</v>
      </c>
    </row>
    <row r="652" s="3" customFormat="1" ht="121.5" spans="1:13">
      <c r="A652" s="8">
        <v>650</v>
      </c>
      <c r="B652" s="9" t="s">
        <v>2417</v>
      </c>
      <c r="C652" s="9" t="s">
        <v>150</v>
      </c>
      <c r="D652" s="9" t="s">
        <v>2426</v>
      </c>
      <c r="E652" s="9" t="s">
        <v>32</v>
      </c>
      <c r="F652" s="8">
        <v>10</v>
      </c>
      <c r="G652" s="8" t="s">
        <v>18</v>
      </c>
      <c r="H652" s="9" t="s">
        <v>19</v>
      </c>
      <c r="I652" s="9" t="s">
        <v>2427</v>
      </c>
      <c r="J652" s="9" t="s">
        <v>70</v>
      </c>
      <c r="K652" s="9" t="s">
        <v>2420</v>
      </c>
      <c r="L652" s="9" t="s">
        <v>2421</v>
      </c>
      <c r="M652" s="12" t="s">
        <v>24</v>
      </c>
    </row>
    <row r="653" s="3" customFormat="1" ht="27" spans="1:13">
      <c r="A653" s="8">
        <v>651</v>
      </c>
      <c r="B653" s="9" t="s">
        <v>2428</v>
      </c>
      <c r="C653" s="9" t="s">
        <v>167</v>
      </c>
      <c r="D653" s="9" t="s">
        <v>2429</v>
      </c>
      <c r="E653" s="9" t="s">
        <v>258</v>
      </c>
      <c r="F653" s="8">
        <v>1</v>
      </c>
      <c r="G653" s="8" t="s">
        <v>18</v>
      </c>
      <c r="H653" s="9" t="s">
        <v>19</v>
      </c>
      <c r="I653" s="9" t="s">
        <v>2430</v>
      </c>
      <c r="J653" s="9" t="s">
        <v>40</v>
      </c>
      <c r="K653" s="9" t="s">
        <v>2431</v>
      </c>
      <c r="L653" s="9" t="s">
        <v>2432</v>
      </c>
      <c r="M653" s="12" t="s">
        <v>24</v>
      </c>
    </row>
    <row r="654" s="3" customFormat="1" ht="40.5" spans="1:13">
      <c r="A654" s="8">
        <v>652</v>
      </c>
      <c r="B654" s="10" t="s">
        <v>2433</v>
      </c>
      <c r="C654" s="10" t="s">
        <v>37</v>
      </c>
      <c r="D654" s="10" t="s">
        <v>2434</v>
      </c>
      <c r="E654" s="10" t="s">
        <v>2435</v>
      </c>
      <c r="F654" s="11">
        <v>3</v>
      </c>
      <c r="G654" s="11" t="s">
        <v>43</v>
      </c>
      <c r="H654" s="10" t="s">
        <v>76</v>
      </c>
      <c r="I654" s="10" t="s">
        <v>2436</v>
      </c>
      <c r="J654" s="10" t="s">
        <v>59</v>
      </c>
      <c r="K654" s="10" t="s">
        <v>2437</v>
      </c>
      <c r="L654" s="10" t="s">
        <v>2438</v>
      </c>
      <c r="M654" s="12" t="s">
        <v>24</v>
      </c>
    </row>
    <row r="655" s="3" customFormat="1" ht="27" spans="1:13">
      <c r="A655" s="8">
        <v>653</v>
      </c>
      <c r="B655" s="9" t="s">
        <v>2439</v>
      </c>
      <c r="C655" s="9" t="s">
        <v>2440</v>
      </c>
      <c r="D655" s="9" t="s">
        <v>2441</v>
      </c>
      <c r="E655" s="9" t="s">
        <v>1932</v>
      </c>
      <c r="F655" s="8">
        <v>1</v>
      </c>
      <c r="G655" s="8" t="s">
        <v>18</v>
      </c>
      <c r="H655" s="9" t="s">
        <v>19</v>
      </c>
      <c r="I655" s="9" t="s">
        <v>2442</v>
      </c>
      <c r="J655" s="9" t="s">
        <v>40</v>
      </c>
      <c r="K655" s="9" t="s">
        <v>101</v>
      </c>
      <c r="L655" s="9" t="s">
        <v>2443</v>
      </c>
      <c r="M655" s="12" t="s">
        <v>24</v>
      </c>
    </row>
    <row r="656" s="3" customFormat="1" ht="81" spans="1:13">
      <c r="A656" s="8">
        <v>654</v>
      </c>
      <c r="B656" s="10" t="s">
        <v>2444</v>
      </c>
      <c r="C656" s="10" t="s">
        <v>2445</v>
      </c>
      <c r="D656" s="10" t="s">
        <v>2446</v>
      </c>
      <c r="E656" s="10" t="s">
        <v>99</v>
      </c>
      <c r="F656" s="11">
        <v>6</v>
      </c>
      <c r="G656" s="11" t="s">
        <v>43</v>
      </c>
      <c r="H656" s="10" t="s">
        <v>19</v>
      </c>
      <c r="I656" s="10" t="s">
        <v>2447</v>
      </c>
      <c r="J656" s="10" t="s">
        <v>40</v>
      </c>
      <c r="K656" s="10" t="s">
        <v>2448</v>
      </c>
      <c r="L656" s="10" t="s">
        <v>2449</v>
      </c>
      <c r="M656" s="12" t="s">
        <v>24</v>
      </c>
    </row>
    <row r="657" s="3" customFormat="1" ht="94.5" spans="1:13">
      <c r="A657" s="8">
        <v>655</v>
      </c>
      <c r="B657" s="9" t="s">
        <v>2444</v>
      </c>
      <c r="C657" s="9" t="s">
        <v>109</v>
      </c>
      <c r="D657" s="9" t="s">
        <v>2450</v>
      </c>
      <c r="E657" s="9" t="s">
        <v>119</v>
      </c>
      <c r="F657" s="8">
        <v>1</v>
      </c>
      <c r="G657" s="8" t="s">
        <v>18</v>
      </c>
      <c r="H657" s="9" t="s">
        <v>19</v>
      </c>
      <c r="I657" s="9" t="s">
        <v>2451</v>
      </c>
      <c r="J657" s="9" t="s">
        <v>40</v>
      </c>
      <c r="K657" s="9" t="s">
        <v>2448</v>
      </c>
      <c r="L657" s="9" t="s">
        <v>2449</v>
      </c>
      <c r="M657" s="12" t="s">
        <v>24</v>
      </c>
    </row>
    <row r="658" s="3" customFormat="1" ht="54" spans="1:13">
      <c r="A658" s="8">
        <v>656</v>
      </c>
      <c r="B658" s="9" t="s">
        <v>2452</v>
      </c>
      <c r="C658" s="9" t="s">
        <v>109</v>
      </c>
      <c r="D658" s="9" t="s">
        <v>2453</v>
      </c>
      <c r="E658" s="9" t="s">
        <v>119</v>
      </c>
      <c r="F658" s="8">
        <v>1</v>
      </c>
      <c r="G658" s="8" t="s">
        <v>18</v>
      </c>
      <c r="H658" s="9" t="s">
        <v>19</v>
      </c>
      <c r="I658" s="9" t="s">
        <v>2454</v>
      </c>
      <c r="J658" s="9" t="s">
        <v>59</v>
      </c>
      <c r="K658" s="9" t="s">
        <v>2455</v>
      </c>
      <c r="L658" s="9" t="s">
        <v>2456</v>
      </c>
      <c r="M658" s="12" t="s">
        <v>24</v>
      </c>
    </row>
    <row r="659" s="3" customFormat="1" ht="54" spans="1:13">
      <c r="A659" s="8">
        <v>657</v>
      </c>
      <c r="B659" s="9" t="s">
        <v>2457</v>
      </c>
      <c r="C659" s="9" t="s">
        <v>344</v>
      </c>
      <c r="D659" s="9" t="s">
        <v>2458</v>
      </c>
      <c r="E659" s="9" t="s">
        <v>119</v>
      </c>
      <c r="F659" s="8">
        <v>3</v>
      </c>
      <c r="G659" s="8" t="s">
        <v>18</v>
      </c>
      <c r="H659" s="9" t="s">
        <v>19</v>
      </c>
      <c r="I659" s="9" t="s">
        <v>2458</v>
      </c>
      <c r="J659" s="9" t="s">
        <v>40</v>
      </c>
      <c r="K659" s="9" t="s">
        <v>132</v>
      </c>
      <c r="L659" s="9" t="s">
        <v>2459</v>
      </c>
      <c r="M659" s="12" t="s">
        <v>24</v>
      </c>
    </row>
    <row r="660" s="3" customFormat="1" ht="54" spans="1:13">
      <c r="A660" s="8">
        <v>658</v>
      </c>
      <c r="B660" s="9" t="s">
        <v>2460</v>
      </c>
      <c r="C660" s="9" t="s">
        <v>150</v>
      </c>
      <c r="D660" s="9" t="s">
        <v>2461</v>
      </c>
      <c r="E660" s="9" t="s">
        <v>152</v>
      </c>
      <c r="F660" s="8">
        <v>2</v>
      </c>
      <c r="G660" s="8" t="s">
        <v>18</v>
      </c>
      <c r="H660" s="9" t="s">
        <v>76</v>
      </c>
      <c r="I660" s="9" t="s">
        <v>2462</v>
      </c>
      <c r="J660" s="9" t="s">
        <v>59</v>
      </c>
      <c r="K660" s="9" t="s">
        <v>2463</v>
      </c>
      <c r="L660" s="9" t="s">
        <v>2464</v>
      </c>
      <c r="M660" s="12" t="s">
        <v>24</v>
      </c>
    </row>
    <row r="661" s="3" customFormat="1" ht="54" spans="1:13">
      <c r="A661" s="8">
        <v>659</v>
      </c>
      <c r="B661" s="9" t="s">
        <v>2465</v>
      </c>
      <c r="C661" s="9" t="s">
        <v>66</v>
      </c>
      <c r="D661" s="9" t="s">
        <v>735</v>
      </c>
      <c r="E661" s="9" t="s">
        <v>119</v>
      </c>
      <c r="F661" s="8">
        <v>1</v>
      </c>
      <c r="G661" s="8" t="s">
        <v>18</v>
      </c>
      <c r="H661" s="9" t="s">
        <v>19</v>
      </c>
      <c r="I661" s="9" t="s">
        <v>228</v>
      </c>
      <c r="J661" s="9" t="s">
        <v>40</v>
      </c>
      <c r="K661" s="9" t="s">
        <v>2466</v>
      </c>
      <c r="L661" s="9" t="s">
        <v>2467</v>
      </c>
      <c r="M661" s="12" t="s">
        <v>24</v>
      </c>
    </row>
    <row r="662" s="3" customFormat="1" ht="121.5" spans="1:13">
      <c r="A662" s="8">
        <v>660</v>
      </c>
      <c r="B662" s="10" t="s">
        <v>2468</v>
      </c>
      <c r="C662" s="10" t="s">
        <v>66</v>
      </c>
      <c r="D662" s="10" t="s">
        <v>2469</v>
      </c>
      <c r="E662" s="10" t="s">
        <v>32</v>
      </c>
      <c r="F662" s="11">
        <v>10</v>
      </c>
      <c r="G662" s="11" t="s">
        <v>43</v>
      </c>
      <c r="H662" s="10" t="s">
        <v>19</v>
      </c>
      <c r="I662" s="10" t="s">
        <v>2470</v>
      </c>
      <c r="J662" s="10" t="s">
        <v>40</v>
      </c>
      <c r="K662" s="10" t="s">
        <v>2471</v>
      </c>
      <c r="L662" s="10" t="s">
        <v>2472</v>
      </c>
      <c r="M662" s="12" t="s">
        <v>24</v>
      </c>
    </row>
    <row r="663" s="3" customFormat="1" spans="1:13">
      <c r="A663" s="8">
        <v>661</v>
      </c>
      <c r="B663" s="10" t="s">
        <v>2473</v>
      </c>
      <c r="C663" s="10" t="s">
        <v>66</v>
      </c>
      <c r="D663" s="10" t="s">
        <v>2474</v>
      </c>
      <c r="E663" s="10" t="s">
        <v>19</v>
      </c>
      <c r="F663" s="11">
        <v>3</v>
      </c>
      <c r="G663" s="11" t="s">
        <v>43</v>
      </c>
      <c r="H663" s="10" t="s">
        <v>19</v>
      </c>
      <c r="I663" s="10" t="s">
        <v>703</v>
      </c>
      <c r="J663" s="10" t="s">
        <v>40</v>
      </c>
      <c r="K663" s="10" t="s">
        <v>2475</v>
      </c>
      <c r="L663" s="10" t="s">
        <v>2476</v>
      </c>
      <c r="M663" s="12" t="s">
        <v>24</v>
      </c>
    </row>
    <row r="664" s="3" customFormat="1" ht="67.5" spans="1:13">
      <c r="A664" s="8">
        <v>662</v>
      </c>
      <c r="B664" s="9" t="s">
        <v>2477</v>
      </c>
      <c r="C664" s="9" t="s">
        <v>1456</v>
      </c>
      <c r="D664" s="9" t="s">
        <v>2478</v>
      </c>
      <c r="E664" s="9" t="s">
        <v>137</v>
      </c>
      <c r="F664" s="8">
        <v>1</v>
      </c>
      <c r="G664" s="8" t="s">
        <v>18</v>
      </c>
      <c r="H664" s="9" t="s">
        <v>19</v>
      </c>
      <c r="I664" s="9" t="s">
        <v>2479</v>
      </c>
      <c r="J664" s="9" t="s">
        <v>40</v>
      </c>
      <c r="K664" s="9" t="s">
        <v>2480</v>
      </c>
      <c r="L664" s="9" t="s">
        <v>2481</v>
      </c>
      <c r="M664" s="12" t="s">
        <v>24</v>
      </c>
    </row>
    <row r="665" s="3" customFormat="1" ht="27" spans="1:13">
      <c r="A665" s="8">
        <v>663</v>
      </c>
      <c r="B665" s="10" t="s">
        <v>2482</v>
      </c>
      <c r="C665" s="10" t="s">
        <v>150</v>
      </c>
      <c r="D665" s="10" t="s">
        <v>2483</v>
      </c>
      <c r="E665" s="10" t="s">
        <v>32</v>
      </c>
      <c r="F665" s="11">
        <v>2</v>
      </c>
      <c r="G665" s="11" t="s">
        <v>39</v>
      </c>
      <c r="H665" s="10" t="s">
        <v>19</v>
      </c>
      <c r="I665" s="10" t="s">
        <v>2484</v>
      </c>
      <c r="J665" s="10" t="s">
        <v>59</v>
      </c>
      <c r="K665" s="10" t="s">
        <v>2485</v>
      </c>
      <c r="L665" s="10" t="s">
        <v>2486</v>
      </c>
      <c r="M665" s="12" t="s">
        <v>24</v>
      </c>
    </row>
    <row r="666" s="3" customFormat="1" ht="27" spans="1:13">
      <c r="A666" s="8">
        <v>664</v>
      </c>
      <c r="B666" s="10" t="s">
        <v>2487</v>
      </c>
      <c r="C666" s="10" t="s">
        <v>37</v>
      </c>
      <c r="D666" s="10" t="s">
        <v>2488</v>
      </c>
      <c r="E666" s="10" t="s">
        <v>19</v>
      </c>
      <c r="F666" s="11">
        <v>5</v>
      </c>
      <c r="G666" s="11" t="s">
        <v>43</v>
      </c>
      <c r="H666" s="10" t="s">
        <v>19</v>
      </c>
      <c r="I666" s="10" t="s">
        <v>2489</v>
      </c>
      <c r="J666" s="10" t="s">
        <v>59</v>
      </c>
      <c r="K666" s="10" t="s">
        <v>2490</v>
      </c>
      <c r="L666" s="10" t="s">
        <v>2491</v>
      </c>
      <c r="M666" s="12" t="s">
        <v>24</v>
      </c>
    </row>
    <row r="667" s="3" customFormat="1" ht="54" spans="1:13">
      <c r="A667" s="8">
        <v>665</v>
      </c>
      <c r="B667" s="9" t="s">
        <v>2492</v>
      </c>
      <c r="C667" s="9" t="s">
        <v>842</v>
      </c>
      <c r="D667" s="9" t="s">
        <v>755</v>
      </c>
      <c r="E667" s="9" t="s">
        <v>350</v>
      </c>
      <c r="F667" s="8">
        <v>2</v>
      </c>
      <c r="G667" s="8" t="s">
        <v>18</v>
      </c>
      <c r="H667" s="9" t="s">
        <v>19</v>
      </c>
      <c r="I667" s="9" t="s">
        <v>756</v>
      </c>
      <c r="J667" s="9" t="s">
        <v>40</v>
      </c>
      <c r="K667" s="9" t="s">
        <v>2493</v>
      </c>
      <c r="L667" s="9" t="s">
        <v>2494</v>
      </c>
      <c r="M667" s="12" t="s">
        <v>24</v>
      </c>
    </row>
    <row r="668" s="3" customFormat="1" ht="108" spans="1:13">
      <c r="A668" s="8">
        <v>666</v>
      </c>
      <c r="B668" s="9" t="s">
        <v>2492</v>
      </c>
      <c r="C668" s="9" t="s">
        <v>109</v>
      </c>
      <c r="D668" s="9" t="s">
        <v>181</v>
      </c>
      <c r="E668" s="9" t="s">
        <v>111</v>
      </c>
      <c r="F668" s="8">
        <v>2</v>
      </c>
      <c r="G668" s="8" t="s">
        <v>18</v>
      </c>
      <c r="H668" s="9" t="s">
        <v>19</v>
      </c>
      <c r="I668" s="9" t="s">
        <v>182</v>
      </c>
      <c r="J668" s="9" t="s">
        <v>40</v>
      </c>
      <c r="K668" s="9" t="s">
        <v>2493</v>
      </c>
      <c r="L668" s="9" t="s">
        <v>2494</v>
      </c>
      <c r="M668" s="12" t="s">
        <v>24</v>
      </c>
    </row>
    <row r="669" s="3" customFormat="1" spans="1:13">
      <c r="A669" s="8">
        <v>667</v>
      </c>
      <c r="B669" s="10" t="s">
        <v>2495</v>
      </c>
      <c r="C669" s="10" t="s">
        <v>135</v>
      </c>
      <c r="D669" s="10" t="s">
        <v>2496</v>
      </c>
      <c r="E669" s="10" t="s">
        <v>137</v>
      </c>
      <c r="F669" s="11">
        <v>1</v>
      </c>
      <c r="G669" s="11" t="s">
        <v>43</v>
      </c>
      <c r="H669" s="10" t="s">
        <v>19</v>
      </c>
      <c r="I669" s="10" t="s">
        <v>434</v>
      </c>
      <c r="J669" s="10" t="s">
        <v>59</v>
      </c>
      <c r="K669" s="10" t="s">
        <v>2497</v>
      </c>
      <c r="L669" s="10" t="s">
        <v>2498</v>
      </c>
      <c r="M669" s="12" t="s">
        <v>24</v>
      </c>
    </row>
    <row r="670" s="3" customFormat="1" ht="27" spans="1:13">
      <c r="A670" s="8">
        <v>668</v>
      </c>
      <c r="B670" s="10" t="s">
        <v>2499</v>
      </c>
      <c r="C670" s="10" t="s">
        <v>37</v>
      </c>
      <c r="D670" s="10" t="s">
        <v>2500</v>
      </c>
      <c r="E670" s="10" t="s">
        <v>32</v>
      </c>
      <c r="F670" s="11">
        <v>5</v>
      </c>
      <c r="G670" s="11" t="s">
        <v>43</v>
      </c>
      <c r="H670" s="10" t="s">
        <v>19</v>
      </c>
      <c r="I670" s="10" t="s">
        <v>2501</v>
      </c>
      <c r="J670" s="10" t="s">
        <v>40</v>
      </c>
      <c r="K670" s="10" t="s">
        <v>2502</v>
      </c>
      <c r="L670" s="10" t="s">
        <v>2503</v>
      </c>
      <c r="M670" s="12" t="s">
        <v>24</v>
      </c>
    </row>
    <row r="671" s="3" customFormat="1" ht="40.5" spans="1:13">
      <c r="A671" s="8">
        <v>669</v>
      </c>
      <c r="B671" s="10" t="s">
        <v>2504</v>
      </c>
      <c r="C671" s="10" t="s">
        <v>1199</v>
      </c>
      <c r="D671" s="10" t="s">
        <v>2505</v>
      </c>
      <c r="E671" s="10" t="s">
        <v>176</v>
      </c>
      <c r="F671" s="11">
        <v>5</v>
      </c>
      <c r="G671" s="11" t="s">
        <v>43</v>
      </c>
      <c r="H671" s="10" t="s">
        <v>19</v>
      </c>
      <c r="I671" s="10" t="s">
        <v>2506</v>
      </c>
      <c r="J671" s="10" t="s">
        <v>59</v>
      </c>
      <c r="K671" s="10" t="s">
        <v>2507</v>
      </c>
      <c r="L671" s="10" t="s">
        <v>2508</v>
      </c>
      <c r="M671" s="12" t="s">
        <v>24</v>
      </c>
    </row>
    <row r="672" s="3" customFormat="1" ht="81" spans="1:13">
      <c r="A672" s="8">
        <v>670</v>
      </c>
      <c r="B672" s="9" t="s">
        <v>2509</v>
      </c>
      <c r="C672" s="9" t="s">
        <v>403</v>
      </c>
      <c r="D672" s="9" t="s">
        <v>2510</v>
      </c>
      <c r="E672" s="9" t="s">
        <v>57</v>
      </c>
      <c r="F672" s="8">
        <v>2</v>
      </c>
      <c r="G672" s="8" t="s">
        <v>18</v>
      </c>
      <c r="H672" s="9" t="s">
        <v>76</v>
      </c>
      <c r="I672" s="9" t="s">
        <v>716</v>
      </c>
      <c r="J672" s="9" t="s">
        <v>59</v>
      </c>
      <c r="K672" s="9" t="s">
        <v>2511</v>
      </c>
      <c r="L672" s="9" t="s">
        <v>2512</v>
      </c>
      <c r="M672" s="12" t="s">
        <v>24</v>
      </c>
    </row>
    <row r="673" s="3" customFormat="1" ht="54" spans="1:13">
      <c r="A673" s="8">
        <v>671</v>
      </c>
      <c r="B673" s="9" t="s">
        <v>2513</v>
      </c>
      <c r="C673" s="9" t="s">
        <v>66</v>
      </c>
      <c r="D673" s="9" t="s">
        <v>2514</v>
      </c>
      <c r="E673" s="9" t="s">
        <v>119</v>
      </c>
      <c r="F673" s="8">
        <v>3</v>
      </c>
      <c r="G673" s="8" t="s">
        <v>18</v>
      </c>
      <c r="H673" s="9" t="s">
        <v>19</v>
      </c>
      <c r="I673" s="9" t="s">
        <v>893</v>
      </c>
      <c r="J673" s="9" t="s">
        <v>40</v>
      </c>
      <c r="K673" s="9" t="s">
        <v>2515</v>
      </c>
      <c r="L673" s="9" t="s">
        <v>2516</v>
      </c>
      <c r="M673" s="12" t="s">
        <v>24</v>
      </c>
    </row>
    <row r="674" s="3" customFormat="1" ht="67.5" spans="1:13">
      <c r="A674" s="8">
        <v>672</v>
      </c>
      <c r="B674" s="9" t="s">
        <v>2517</v>
      </c>
      <c r="C674" s="9" t="s">
        <v>574</v>
      </c>
      <c r="D674" s="9" t="s">
        <v>2518</v>
      </c>
      <c r="E674" s="9" t="s">
        <v>159</v>
      </c>
      <c r="F674" s="8">
        <v>1</v>
      </c>
      <c r="G674" s="8" t="s">
        <v>18</v>
      </c>
      <c r="H674" s="9" t="s">
        <v>19</v>
      </c>
      <c r="I674" s="9" t="s">
        <v>2519</v>
      </c>
      <c r="J674" s="9" t="s">
        <v>59</v>
      </c>
      <c r="K674" s="9" t="s">
        <v>2520</v>
      </c>
      <c r="L674" s="9" t="s">
        <v>2521</v>
      </c>
      <c r="M674" s="12" t="s">
        <v>24</v>
      </c>
    </row>
    <row r="675" s="3" customFormat="1" ht="40.5" spans="1:13">
      <c r="A675" s="8">
        <v>673</v>
      </c>
      <c r="B675" s="9" t="s">
        <v>2522</v>
      </c>
      <c r="C675" s="9" t="s">
        <v>348</v>
      </c>
      <c r="D675" s="9" t="s">
        <v>569</v>
      </c>
      <c r="E675" s="9" t="s">
        <v>350</v>
      </c>
      <c r="F675" s="8">
        <v>1</v>
      </c>
      <c r="G675" s="8" t="s">
        <v>18</v>
      </c>
      <c r="H675" s="9" t="s">
        <v>19</v>
      </c>
      <c r="I675" s="9" t="s">
        <v>755</v>
      </c>
      <c r="J675" s="9" t="s">
        <v>40</v>
      </c>
      <c r="K675" s="9" t="s">
        <v>2523</v>
      </c>
      <c r="L675" s="9" t="s">
        <v>2524</v>
      </c>
      <c r="M675" s="12" t="s">
        <v>24</v>
      </c>
    </row>
    <row r="676" s="3" customFormat="1" ht="40.5" spans="1:13">
      <c r="A676" s="8">
        <v>674</v>
      </c>
      <c r="B676" s="9" t="s">
        <v>2522</v>
      </c>
      <c r="C676" s="9" t="s">
        <v>109</v>
      </c>
      <c r="D676" s="9" t="s">
        <v>323</v>
      </c>
      <c r="E676" s="9" t="s">
        <v>137</v>
      </c>
      <c r="F676" s="8">
        <v>1</v>
      </c>
      <c r="G676" s="8" t="s">
        <v>18</v>
      </c>
      <c r="H676" s="9" t="s">
        <v>19</v>
      </c>
      <c r="I676" s="9" t="s">
        <v>797</v>
      </c>
      <c r="J676" s="9" t="s">
        <v>40</v>
      </c>
      <c r="K676" s="9" t="s">
        <v>2523</v>
      </c>
      <c r="L676" s="9" t="s">
        <v>2524</v>
      </c>
      <c r="M676" s="12" t="s">
        <v>24</v>
      </c>
    </row>
    <row r="677" s="3" customFormat="1" ht="54" spans="1:13">
      <c r="A677" s="8">
        <v>675</v>
      </c>
      <c r="B677" s="9" t="s">
        <v>2525</v>
      </c>
      <c r="C677" s="9" t="s">
        <v>66</v>
      </c>
      <c r="D677" s="9" t="s">
        <v>2144</v>
      </c>
      <c r="E677" s="9" t="s">
        <v>119</v>
      </c>
      <c r="F677" s="8">
        <v>1</v>
      </c>
      <c r="G677" s="8" t="s">
        <v>18</v>
      </c>
      <c r="H677" s="9" t="s">
        <v>76</v>
      </c>
      <c r="I677" s="9" t="s">
        <v>2526</v>
      </c>
      <c r="J677" s="9" t="s">
        <v>34</v>
      </c>
      <c r="K677" s="9" t="s">
        <v>2527</v>
      </c>
      <c r="L677" s="9" t="s">
        <v>2528</v>
      </c>
      <c r="M677" s="12" t="s">
        <v>24</v>
      </c>
    </row>
    <row r="678" s="3" customFormat="1" ht="108" spans="1:13">
      <c r="A678" s="8">
        <v>676</v>
      </c>
      <c r="B678" s="9" t="s">
        <v>2529</v>
      </c>
      <c r="C678" s="9" t="s">
        <v>66</v>
      </c>
      <c r="D678" s="9" t="s">
        <v>745</v>
      </c>
      <c r="E678" s="9" t="s">
        <v>119</v>
      </c>
      <c r="F678" s="8">
        <v>2</v>
      </c>
      <c r="G678" s="8" t="s">
        <v>18</v>
      </c>
      <c r="H678" s="9" t="s">
        <v>76</v>
      </c>
      <c r="I678" s="9" t="s">
        <v>2530</v>
      </c>
      <c r="J678" s="9" t="s">
        <v>59</v>
      </c>
      <c r="K678" s="9" t="s">
        <v>2531</v>
      </c>
      <c r="L678" s="9" t="s">
        <v>2532</v>
      </c>
      <c r="M678" s="12" t="s">
        <v>24</v>
      </c>
    </row>
    <row r="679" s="3" customFormat="1" ht="40.5" spans="1:13">
      <c r="A679" s="8">
        <v>677</v>
      </c>
      <c r="B679" s="9" t="s">
        <v>2533</v>
      </c>
      <c r="C679" s="9" t="s">
        <v>37</v>
      </c>
      <c r="D679" s="9" t="s">
        <v>2534</v>
      </c>
      <c r="E679" s="9" t="s">
        <v>32</v>
      </c>
      <c r="F679" s="8">
        <v>1</v>
      </c>
      <c r="G679" s="8" t="s">
        <v>18</v>
      </c>
      <c r="H679" s="9" t="s">
        <v>19</v>
      </c>
      <c r="I679" s="9" t="s">
        <v>2535</v>
      </c>
      <c r="J679" s="9" t="s">
        <v>40</v>
      </c>
      <c r="K679" s="9" t="s">
        <v>2536</v>
      </c>
      <c r="L679" s="9" t="s">
        <v>2537</v>
      </c>
      <c r="M679" s="12" t="s">
        <v>24</v>
      </c>
    </row>
    <row r="680" s="3" customFormat="1" ht="135" spans="1:13">
      <c r="A680" s="8">
        <v>678</v>
      </c>
      <c r="B680" s="10" t="s">
        <v>2538</v>
      </c>
      <c r="C680" s="10" t="s">
        <v>37</v>
      </c>
      <c r="D680" s="10" t="s">
        <v>2539</v>
      </c>
      <c r="E680" s="10" t="s">
        <v>258</v>
      </c>
      <c r="F680" s="11">
        <v>1</v>
      </c>
      <c r="G680" s="11" t="s">
        <v>43</v>
      </c>
      <c r="H680" s="10" t="s">
        <v>19</v>
      </c>
      <c r="I680" s="10" t="s">
        <v>2540</v>
      </c>
      <c r="J680" s="10" t="s">
        <v>59</v>
      </c>
      <c r="K680" s="10" t="s">
        <v>2541</v>
      </c>
      <c r="L680" s="10" t="s">
        <v>2542</v>
      </c>
      <c r="M680" s="12" t="s">
        <v>24</v>
      </c>
    </row>
    <row r="681" s="3" customFormat="1" ht="54" spans="1:13">
      <c r="A681" s="8">
        <v>679</v>
      </c>
      <c r="B681" s="9" t="s">
        <v>2543</v>
      </c>
      <c r="C681" s="9" t="s">
        <v>109</v>
      </c>
      <c r="D681" s="9" t="s">
        <v>110</v>
      </c>
      <c r="E681" s="9" t="s">
        <v>111</v>
      </c>
      <c r="F681" s="8">
        <v>2</v>
      </c>
      <c r="G681" s="8" t="s">
        <v>18</v>
      </c>
      <c r="H681" s="9" t="s">
        <v>19</v>
      </c>
      <c r="I681" s="9" t="s">
        <v>756</v>
      </c>
      <c r="J681" s="9" t="s">
        <v>59</v>
      </c>
      <c r="K681" s="9" t="s">
        <v>2544</v>
      </c>
      <c r="L681" s="9" t="s">
        <v>2545</v>
      </c>
      <c r="M681" s="12" t="s">
        <v>24</v>
      </c>
    </row>
    <row r="682" s="3" customFormat="1" ht="40.5" spans="1:13">
      <c r="A682" s="8">
        <v>680</v>
      </c>
      <c r="B682" s="9" t="s">
        <v>2543</v>
      </c>
      <c r="C682" s="9" t="s">
        <v>37</v>
      </c>
      <c r="D682" s="9" t="s">
        <v>115</v>
      </c>
      <c r="E682" s="9" t="s">
        <v>111</v>
      </c>
      <c r="F682" s="8">
        <v>2</v>
      </c>
      <c r="G682" s="8" t="s">
        <v>18</v>
      </c>
      <c r="H682" s="9" t="s">
        <v>19</v>
      </c>
      <c r="I682" s="9" t="s">
        <v>116</v>
      </c>
      <c r="J682" s="9" t="s">
        <v>59</v>
      </c>
      <c r="K682" s="9" t="s">
        <v>2544</v>
      </c>
      <c r="L682" s="9" t="s">
        <v>2545</v>
      </c>
      <c r="M682" s="12" t="s">
        <v>24</v>
      </c>
    </row>
    <row r="683" s="3" customFormat="1" ht="40.5" spans="1:13">
      <c r="A683" s="8">
        <v>681</v>
      </c>
      <c r="B683" s="9" t="s">
        <v>2546</v>
      </c>
      <c r="C683" s="9" t="s">
        <v>954</v>
      </c>
      <c r="D683" s="9" t="s">
        <v>2547</v>
      </c>
      <c r="E683" s="9" t="s">
        <v>1988</v>
      </c>
      <c r="F683" s="8">
        <v>1</v>
      </c>
      <c r="G683" s="8" t="s">
        <v>18</v>
      </c>
      <c r="H683" s="9" t="s">
        <v>76</v>
      </c>
      <c r="I683" s="9" t="s">
        <v>2548</v>
      </c>
      <c r="J683" s="9" t="s">
        <v>59</v>
      </c>
      <c r="K683" s="9" t="s">
        <v>2549</v>
      </c>
      <c r="L683" s="9" t="s">
        <v>2550</v>
      </c>
      <c r="M683" s="12" t="s">
        <v>24</v>
      </c>
    </row>
    <row r="684" s="3" customFormat="1" ht="81" spans="1:13">
      <c r="A684" s="8">
        <v>682</v>
      </c>
      <c r="B684" s="10" t="s">
        <v>2551</v>
      </c>
      <c r="C684" s="10" t="s">
        <v>150</v>
      </c>
      <c r="D684" s="10" t="s">
        <v>150</v>
      </c>
      <c r="E684" s="10" t="s">
        <v>152</v>
      </c>
      <c r="F684" s="11">
        <v>2</v>
      </c>
      <c r="G684" s="11" t="s">
        <v>43</v>
      </c>
      <c r="H684" s="10" t="s">
        <v>19</v>
      </c>
      <c r="I684" s="10" t="s">
        <v>2552</v>
      </c>
      <c r="J684" s="10" t="s">
        <v>59</v>
      </c>
      <c r="K684" s="10" t="s">
        <v>2553</v>
      </c>
      <c r="L684" s="10" t="s">
        <v>2554</v>
      </c>
      <c r="M684" s="12" t="s">
        <v>24</v>
      </c>
    </row>
    <row r="685" s="3" customFormat="1" ht="27" spans="1:13">
      <c r="A685" s="8">
        <v>683</v>
      </c>
      <c r="B685" s="9" t="s">
        <v>2555</v>
      </c>
      <c r="C685" s="9" t="s">
        <v>628</v>
      </c>
      <c r="D685" s="9" t="s">
        <v>2556</v>
      </c>
      <c r="E685" s="9" t="s">
        <v>1041</v>
      </c>
      <c r="F685" s="8">
        <v>1</v>
      </c>
      <c r="G685" s="8" t="s">
        <v>18</v>
      </c>
      <c r="H685" s="9" t="s">
        <v>19</v>
      </c>
      <c r="I685" s="9" t="s">
        <v>2557</v>
      </c>
      <c r="J685" s="9" t="s">
        <v>59</v>
      </c>
      <c r="K685" s="9" t="s">
        <v>2558</v>
      </c>
      <c r="L685" s="9" t="s">
        <v>2559</v>
      </c>
      <c r="M685" s="12" t="s">
        <v>24</v>
      </c>
    </row>
    <row r="686" s="3" customFormat="1" ht="67.5" spans="1:13">
      <c r="A686" s="8">
        <v>684</v>
      </c>
      <c r="B686" s="10" t="s">
        <v>2560</v>
      </c>
      <c r="C686" s="10" t="s">
        <v>150</v>
      </c>
      <c r="D686" s="10" t="s">
        <v>2561</v>
      </c>
      <c r="E686" s="10" t="s">
        <v>32</v>
      </c>
      <c r="F686" s="11">
        <v>4</v>
      </c>
      <c r="G686" s="11" t="s">
        <v>43</v>
      </c>
      <c r="H686" s="10" t="s">
        <v>76</v>
      </c>
      <c r="I686" s="10" t="s">
        <v>2562</v>
      </c>
      <c r="J686" s="10" t="s">
        <v>59</v>
      </c>
      <c r="K686" s="10" t="s">
        <v>2563</v>
      </c>
      <c r="L686" s="10" t="s">
        <v>2564</v>
      </c>
      <c r="M686" s="12" t="s">
        <v>24</v>
      </c>
    </row>
    <row r="687" s="3" customFormat="1" ht="54" spans="1:13">
      <c r="A687" s="8">
        <v>685</v>
      </c>
      <c r="B687" s="9" t="s">
        <v>2560</v>
      </c>
      <c r="C687" s="9" t="s">
        <v>141</v>
      </c>
      <c r="D687" s="9" t="s">
        <v>2565</v>
      </c>
      <c r="E687" s="9" t="s">
        <v>119</v>
      </c>
      <c r="F687" s="8">
        <v>2</v>
      </c>
      <c r="G687" s="8" t="s">
        <v>18</v>
      </c>
      <c r="H687" s="9" t="s">
        <v>19</v>
      </c>
      <c r="I687" s="9" t="s">
        <v>2566</v>
      </c>
      <c r="J687" s="9" t="s">
        <v>59</v>
      </c>
      <c r="K687" s="9" t="s">
        <v>2563</v>
      </c>
      <c r="L687" s="9" t="s">
        <v>2564</v>
      </c>
      <c r="M687" s="12" t="s">
        <v>24</v>
      </c>
    </row>
    <row r="688" s="3" customFormat="1" ht="27" spans="1:13">
      <c r="A688" s="8">
        <v>686</v>
      </c>
      <c r="B688" s="9" t="s">
        <v>2567</v>
      </c>
      <c r="C688" s="9" t="s">
        <v>51</v>
      </c>
      <c r="D688" s="9" t="s">
        <v>2568</v>
      </c>
      <c r="E688" s="9" t="s">
        <v>350</v>
      </c>
      <c r="F688" s="8">
        <v>1</v>
      </c>
      <c r="G688" s="8" t="s">
        <v>18</v>
      </c>
      <c r="H688" s="9" t="s">
        <v>19</v>
      </c>
      <c r="I688" s="9" t="s">
        <v>2569</v>
      </c>
      <c r="J688" s="9" t="s">
        <v>40</v>
      </c>
      <c r="K688" s="9" t="s">
        <v>2570</v>
      </c>
      <c r="L688" s="9" t="s">
        <v>2571</v>
      </c>
      <c r="M688" s="12" t="s">
        <v>24</v>
      </c>
    </row>
    <row r="689" s="3" customFormat="1" ht="40.5" spans="1:13">
      <c r="A689" s="8">
        <v>687</v>
      </c>
      <c r="B689" s="9" t="s">
        <v>2572</v>
      </c>
      <c r="C689" s="9" t="s">
        <v>2573</v>
      </c>
      <c r="D689" s="9" t="s">
        <v>2574</v>
      </c>
      <c r="E689" s="9" t="s">
        <v>19</v>
      </c>
      <c r="F689" s="8">
        <v>2</v>
      </c>
      <c r="G689" s="8" t="s">
        <v>18</v>
      </c>
      <c r="H689" s="9" t="s">
        <v>19</v>
      </c>
      <c r="I689" s="9" t="s">
        <v>2575</v>
      </c>
      <c r="J689" s="9" t="s">
        <v>40</v>
      </c>
      <c r="K689" s="9" t="s">
        <v>2576</v>
      </c>
      <c r="L689" s="9" t="s">
        <v>2577</v>
      </c>
      <c r="M689" s="12" t="s">
        <v>24</v>
      </c>
    </row>
    <row r="690" s="3" customFormat="1" ht="27" spans="1:13">
      <c r="A690" s="8">
        <v>688</v>
      </c>
      <c r="B690" s="9" t="s">
        <v>2578</v>
      </c>
      <c r="C690" s="9" t="s">
        <v>150</v>
      </c>
      <c r="D690" s="9" t="s">
        <v>2579</v>
      </c>
      <c r="E690" s="9" t="s">
        <v>32</v>
      </c>
      <c r="F690" s="8">
        <v>1</v>
      </c>
      <c r="G690" s="8" t="s">
        <v>18</v>
      </c>
      <c r="H690" s="9" t="s">
        <v>19</v>
      </c>
      <c r="I690" s="9" t="s">
        <v>434</v>
      </c>
      <c r="J690" s="9" t="s">
        <v>59</v>
      </c>
      <c r="K690" s="9" t="s">
        <v>2580</v>
      </c>
      <c r="L690" s="9" t="s">
        <v>2581</v>
      </c>
      <c r="M690" s="12" t="s">
        <v>24</v>
      </c>
    </row>
    <row r="691" s="3" customFormat="1" ht="67.5" spans="1:13">
      <c r="A691" s="8">
        <v>689</v>
      </c>
      <c r="B691" s="10" t="s">
        <v>2582</v>
      </c>
      <c r="C691" s="10" t="s">
        <v>711</v>
      </c>
      <c r="D691" s="10" t="s">
        <v>2583</v>
      </c>
      <c r="E691" s="10" t="s">
        <v>32</v>
      </c>
      <c r="F691" s="11">
        <v>6</v>
      </c>
      <c r="G691" s="11" t="s">
        <v>43</v>
      </c>
      <c r="H691" s="10" t="s">
        <v>19</v>
      </c>
      <c r="I691" s="10" t="s">
        <v>2584</v>
      </c>
      <c r="J691" s="10" t="s">
        <v>40</v>
      </c>
      <c r="K691" s="10" t="s">
        <v>132</v>
      </c>
      <c r="L691" s="10" t="s">
        <v>2585</v>
      </c>
      <c r="M691" s="12" t="s">
        <v>24</v>
      </c>
    </row>
    <row r="692" s="3" customFormat="1" ht="54" spans="1:13">
      <c r="A692" s="8">
        <v>690</v>
      </c>
      <c r="B692" s="9" t="s">
        <v>2586</v>
      </c>
      <c r="C692" s="9" t="s">
        <v>66</v>
      </c>
      <c r="D692" s="9" t="s">
        <v>2587</v>
      </c>
      <c r="E692" s="9" t="s">
        <v>119</v>
      </c>
      <c r="F692" s="8">
        <v>5</v>
      </c>
      <c r="G692" s="8" t="s">
        <v>18</v>
      </c>
      <c r="H692" s="9" t="s">
        <v>19</v>
      </c>
      <c r="I692" s="9" t="s">
        <v>2587</v>
      </c>
      <c r="J692" s="9" t="s">
        <v>40</v>
      </c>
      <c r="K692" s="9" t="s">
        <v>132</v>
      </c>
      <c r="L692" s="9" t="s">
        <v>2588</v>
      </c>
      <c r="M692" s="12" t="s">
        <v>24</v>
      </c>
    </row>
    <row r="693" s="3" customFormat="1" ht="81" spans="1:13">
      <c r="A693" s="8">
        <v>691</v>
      </c>
      <c r="B693" s="10" t="s">
        <v>2589</v>
      </c>
      <c r="C693" s="10" t="s">
        <v>711</v>
      </c>
      <c r="D693" s="10" t="s">
        <v>2590</v>
      </c>
      <c r="E693" s="10" t="s">
        <v>32</v>
      </c>
      <c r="F693" s="11">
        <v>2</v>
      </c>
      <c r="G693" s="11" t="s">
        <v>43</v>
      </c>
      <c r="H693" s="10" t="s">
        <v>19</v>
      </c>
      <c r="I693" s="10" t="s">
        <v>2591</v>
      </c>
      <c r="J693" s="10" t="s">
        <v>40</v>
      </c>
      <c r="K693" s="10" t="s">
        <v>2592</v>
      </c>
      <c r="L693" s="10" t="s">
        <v>2593</v>
      </c>
      <c r="M693" s="12" t="s">
        <v>24</v>
      </c>
    </row>
    <row r="694" s="3" customFormat="1" ht="27" spans="1:13">
      <c r="A694" s="8">
        <v>692</v>
      </c>
      <c r="B694" s="9" t="s">
        <v>2594</v>
      </c>
      <c r="C694" s="9" t="s">
        <v>2595</v>
      </c>
      <c r="D694" s="9" t="s">
        <v>2595</v>
      </c>
      <c r="E694" s="9" t="s">
        <v>1887</v>
      </c>
      <c r="F694" s="8">
        <v>1</v>
      </c>
      <c r="G694" s="8" t="s">
        <v>18</v>
      </c>
      <c r="H694" s="9" t="s">
        <v>19</v>
      </c>
      <c r="I694" s="9" t="s">
        <v>2596</v>
      </c>
      <c r="J694" s="9" t="s">
        <v>40</v>
      </c>
      <c r="K694" s="9" t="s">
        <v>101</v>
      </c>
      <c r="L694" s="9" t="s">
        <v>2597</v>
      </c>
      <c r="M694" s="12" t="s">
        <v>24</v>
      </c>
    </row>
    <row r="695" s="3" customFormat="1" ht="40.5" spans="1:13">
      <c r="A695" s="8">
        <v>693</v>
      </c>
      <c r="B695" s="9" t="s">
        <v>2598</v>
      </c>
      <c r="C695" s="9" t="s">
        <v>348</v>
      </c>
      <c r="D695" s="9" t="s">
        <v>569</v>
      </c>
      <c r="E695" s="9" t="s">
        <v>350</v>
      </c>
      <c r="F695" s="8">
        <v>1</v>
      </c>
      <c r="G695" s="8" t="s">
        <v>18</v>
      </c>
      <c r="H695" s="9" t="s">
        <v>19</v>
      </c>
      <c r="I695" s="9" t="s">
        <v>755</v>
      </c>
      <c r="J695" s="9" t="s">
        <v>40</v>
      </c>
      <c r="K695" s="9" t="s">
        <v>2599</v>
      </c>
      <c r="L695" s="9" t="s">
        <v>2600</v>
      </c>
      <c r="M695" s="12" t="s">
        <v>24</v>
      </c>
    </row>
    <row r="696" s="3" customFormat="1" ht="54" spans="1:13">
      <c r="A696" s="8">
        <v>694</v>
      </c>
      <c r="B696" s="9" t="s">
        <v>2598</v>
      </c>
      <c r="C696" s="9" t="s">
        <v>322</v>
      </c>
      <c r="D696" s="9" t="s">
        <v>323</v>
      </c>
      <c r="E696" s="9" t="s">
        <v>119</v>
      </c>
      <c r="F696" s="8">
        <v>1</v>
      </c>
      <c r="G696" s="8" t="s">
        <v>18</v>
      </c>
      <c r="H696" s="9" t="s">
        <v>19</v>
      </c>
      <c r="I696" s="9" t="s">
        <v>110</v>
      </c>
      <c r="J696" s="9" t="s">
        <v>40</v>
      </c>
      <c r="K696" s="9" t="s">
        <v>2599</v>
      </c>
      <c r="L696" s="9" t="s">
        <v>2600</v>
      </c>
      <c r="M696" s="12" t="s">
        <v>24</v>
      </c>
    </row>
    <row r="697" s="3" customFormat="1" ht="54" spans="1:13">
      <c r="A697" s="8">
        <v>695</v>
      </c>
      <c r="B697" s="9" t="s">
        <v>2601</v>
      </c>
      <c r="C697" s="9" t="s">
        <v>1526</v>
      </c>
      <c r="D697" s="9" t="s">
        <v>2602</v>
      </c>
      <c r="E697" s="9" t="s">
        <v>32</v>
      </c>
      <c r="F697" s="8">
        <v>1</v>
      </c>
      <c r="G697" s="8" t="s">
        <v>18</v>
      </c>
      <c r="H697" s="9" t="s">
        <v>19</v>
      </c>
      <c r="I697" s="9" t="s">
        <v>2603</v>
      </c>
      <c r="J697" s="9" t="s">
        <v>59</v>
      </c>
      <c r="K697" s="9" t="s">
        <v>2604</v>
      </c>
      <c r="L697" s="9" t="s">
        <v>2605</v>
      </c>
      <c r="M697" s="12" t="s">
        <v>24</v>
      </c>
    </row>
    <row r="698" s="3" customFormat="1" ht="40.5" spans="1:13">
      <c r="A698" s="8">
        <v>696</v>
      </c>
      <c r="B698" s="9" t="s">
        <v>2606</v>
      </c>
      <c r="C698" s="9" t="s">
        <v>30</v>
      </c>
      <c r="D698" s="9" t="s">
        <v>2607</v>
      </c>
      <c r="E698" s="9" t="s">
        <v>57</v>
      </c>
      <c r="F698" s="8">
        <v>1</v>
      </c>
      <c r="G698" s="8" t="s">
        <v>18</v>
      </c>
      <c r="H698" s="9" t="s">
        <v>474</v>
      </c>
      <c r="I698" s="9" t="s">
        <v>2608</v>
      </c>
      <c r="J698" s="9" t="s">
        <v>34</v>
      </c>
      <c r="K698" s="9" t="s">
        <v>2609</v>
      </c>
      <c r="L698" s="9" t="s">
        <v>2610</v>
      </c>
      <c r="M698" s="12" t="s">
        <v>24</v>
      </c>
    </row>
    <row r="699" s="3" customFormat="1" spans="1:13">
      <c r="A699" s="8">
        <v>697</v>
      </c>
      <c r="B699" s="10" t="s">
        <v>2611</v>
      </c>
      <c r="C699" s="10" t="s">
        <v>37</v>
      </c>
      <c r="D699" s="10" t="s">
        <v>2612</v>
      </c>
      <c r="E699" s="10" t="s">
        <v>19</v>
      </c>
      <c r="F699" s="11">
        <v>20</v>
      </c>
      <c r="G699" s="11" t="s">
        <v>39</v>
      </c>
      <c r="H699" s="10" t="s">
        <v>19</v>
      </c>
      <c r="I699" s="10" t="s">
        <v>1429</v>
      </c>
      <c r="J699" s="10" t="s">
        <v>40</v>
      </c>
      <c r="K699" s="10" t="s">
        <v>2613</v>
      </c>
      <c r="L699" s="10" t="s">
        <v>2614</v>
      </c>
      <c r="M699" s="12" t="s">
        <v>24</v>
      </c>
    </row>
    <row r="700" s="3" customFormat="1" ht="40.5" spans="1:13">
      <c r="A700" s="8">
        <v>698</v>
      </c>
      <c r="B700" s="9" t="s">
        <v>2615</v>
      </c>
      <c r="C700" s="9" t="s">
        <v>537</v>
      </c>
      <c r="D700" s="9" t="s">
        <v>2616</v>
      </c>
      <c r="E700" s="9" t="s">
        <v>37</v>
      </c>
      <c r="F700" s="8">
        <v>2</v>
      </c>
      <c r="G700" s="8" t="s">
        <v>18</v>
      </c>
      <c r="H700" s="9" t="s">
        <v>474</v>
      </c>
      <c r="I700" s="9" t="s">
        <v>2617</v>
      </c>
      <c r="J700" s="9" t="s">
        <v>59</v>
      </c>
      <c r="K700" s="9" t="s">
        <v>2618</v>
      </c>
      <c r="L700" s="9" t="s">
        <v>2619</v>
      </c>
      <c r="M700" s="12" t="s">
        <v>24</v>
      </c>
    </row>
    <row r="701" s="3" customFormat="1" ht="27" spans="1:13">
      <c r="A701" s="8">
        <v>699</v>
      </c>
      <c r="B701" s="9" t="s">
        <v>2620</v>
      </c>
      <c r="C701" s="9" t="s">
        <v>799</v>
      </c>
      <c r="D701" s="9" t="s">
        <v>799</v>
      </c>
      <c r="E701" s="9" t="s">
        <v>359</v>
      </c>
      <c r="F701" s="8">
        <v>1</v>
      </c>
      <c r="G701" s="8" t="s">
        <v>18</v>
      </c>
      <c r="H701" s="9" t="s">
        <v>19</v>
      </c>
      <c r="I701" s="9" t="s">
        <v>2621</v>
      </c>
      <c r="J701" s="9" t="s">
        <v>40</v>
      </c>
      <c r="K701" s="9" t="s">
        <v>101</v>
      </c>
      <c r="L701" s="9" t="s">
        <v>2622</v>
      </c>
      <c r="M701" s="12" t="s">
        <v>24</v>
      </c>
    </row>
    <row r="702" s="3" customFormat="1" ht="27" spans="1:13">
      <c r="A702" s="8">
        <v>700</v>
      </c>
      <c r="B702" s="9" t="s">
        <v>2623</v>
      </c>
      <c r="C702" s="9" t="s">
        <v>150</v>
      </c>
      <c r="D702" s="9" t="s">
        <v>1596</v>
      </c>
      <c r="E702" s="9" t="s">
        <v>364</v>
      </c>
      <c r="F702" s="8">
        <v>1</v>
      </c>
      <c r="G702" s="8" t="s">
        <v>18</v>
      </c>
      <c r="H702" s="9" t="s">
        <v>19</v>
      </c>
      <c r="I702" s="9" t="s">
        <v>2624</v>
      </c>
      <c r="J702" s="9" t="s">
        <v>59</v>
      </c>
      <c r="K702" s="9" t="s">
        <v>101</v>
      </c>
      <c r="L702" s="9" t="s">
        <v>2625</v>
      </c>
      <c r="M702" s="12" t="s">
        <v>24</v>
      </c>
    </row>
    <row r="703" s="3" customFormat="1" ht="27" spans="1:13">
      <c r="A703" s="8">
        <v>701</v>
      </c>
      <c r="B703" s="9" t="s">
        <v>2626</v>
      </c>
      <c r="C703" s="9" t="s">
        <v>607</v>
      </c>
      <c r="D703" s="9" t="s">
        <v>669</v>
      </c>
      <c r="E703" s="9" t="s">
        <v>17</v>
      </c>
      <c r="F703" s="8">
        <v>2</v>
      </c>
      <c r="G703" s="8" t="s">
        <v>18</v>
      </c>
      <c r="H703" s="9" t="s">
        <v>19</v>
      </c>
      <c r="I703" s="9" t="s">
        <v>2627</v>
      </c>
      <c r="J703" s="9" t="s">
        <v>59</v>
      </c>
      <c r="K703" s="9" t="s">
        <v>2628</v>
      </c>
      <c r="L703" s="9" t="s">
        <v>2629</v>
      </c>
      <c r="M703" s="12" t="s">
        <v>24</v>
      </c>
    </row>
    <row r="704" s="3" customFormat="1" ht="40.5" spans="1:13">
      <c r="A704" s="8">
        <v>702</v>
      </c>
      <c r="B704" s="10" t="s">
        <v>2630</v>
      </c>
      <c r="C704" s="10" t="s">
        <v>37</v>
      </c>
      <c r="D704" s="10" t="s">
        <v>1045</v>
      </c>
      <c r="E704" s="10" t="s">
        <v>111</v>
      </c>
      <c r="F704" s="11">
        <v>2</v>
      </c>
      <c r="G704" s="11" t="s">
        <v>43</v>
      </c>
      <c r="H704" s="10" t="s">
        <v>19</v>
      </c>
      <c r="I704" s="10" t="s">
        <v>1046</v>
      </c>
      <c r="J704" s="10" t="s">
        <v>40</v>
      </c>
      <c r="K704" s="10" t="s">
        <v>2631</v>
      </c>
      <c r="L704" s="10" t="s">
        <v>2632</v>
      </c>
      <c r="M704" s="12" t="s">
        <v>24</v>
      </c>
    </row>
    <row r="705" s="3" customFormat="1" ht="108" spans="1:13">
      <c r="A705" s="8">
        <v>703</v>
      </c>
      <c r="B705" s="9" t="s">
        <v>2630</v>
      </c>
      <c r="C705" s="9" t="s">
        <v>37</v>
      </c>
      <c r="D705" s="9" t="s">
        <v>181</v>
      </c>
      <c r="E705" s="9" t="s">
        <v>111</v>
      </c>
      <c r="F705" s="8">
        <v>2</v>
      </c>
      <c r="G705" s="8" t="s">
        <v>18</v>
      </c>
      <c r="H705" s="9" t="s">
        <v>19</v>
      </c>
      <c r="I705" s="9" t="s">
        <v>182</v>
      </c>
      <c r="J705" s="9" t="s">
        <v>40</v>
      </c>
      <c r="K705" s="9" t="s">
        <v>2631</v>
      </c>
      <c r="L705" s="9" t="s">
        <v>2632</v>
      </c>
      <c r="M705" s="12" t="s">
        <v>24</v>
      </c>
    </row>
    <row r="706" s="3" customFormat="1" ht="54" spans="1:13">
      <c r="A706" s="8">
        <v>704</v>
      </c>
      <c r="B706" s="9" t="s">
        <v>2633</v>
      </c>
      <c r="C706" s="9" t="s">
        <v>842</v>
      </c>
      <c r="D706" s="9" t="s">
        <v>755</v>
      </c>
      <c r="E706" s="9" t="s">
        <v>350</v>
      </c>
      <c r="F706" s="8">
        <v>2</v>
      </c>
      <c r="G706" s="8" t="s">
        <v>18</v>
      </c>
      <c r="H706" s="9" t="s">
        <v>19</v>
      </c>
      <c r="I706" s="9" t="s">
        <v>756</v>
      </c>
      <c r="J706" s="9" t="s">
        <v>59</v>
      </c>
      <c r="K706" s="9" t="s">
        <v>2634</v>
      </c>
      <c r="L706" s="9" t="s">
        <v>2635</v>
      </c>
      <c r="M706" s="12" t="s">
        <v>24</v>
      </c>
    </row>
    <row r="707" s="3" customFormat="1" ht="108" spans="1:13">
      <c r="A707" s="8">
        <v>705</v>
      </c>
      <c r="B707" s="9" t="s">
        <v>2633</v>
      </c>
      <c r="C707" s="9" t="s">
        <v>109</v>
      </c>
      <c r="D707" s="9" t="s">
        <v>181</v>
      </c>
      <c r="E707" s="9" t="s">
        <v>111</v>
      </c>
      <c r="F707" s="8">
        <v>2</v>
      </c>
      <c r="G707" s="8" t="s">
        <v>18</v>
      </c>
      <c r="H707" s="9" t="s">
        <v>19</v>
      </c>
      <c r="I707" s="9" t="s">
        <v>182</v>
      </c>
      <c r="J707" s="9" t="s">
        <v>59</v>
      </c>
      <c r="K707" s="9" t="s">
        <v>2634</v>
      </c>
      <c r="L707" s="9" t="s">
        <v>2635</v>
      </c>
      <c r="M707" s="12" t="s">
        <v>24</v>
      </c>
    </row>
    <row r="708" s="3" customFormat="1" ht="108" spans="1:13">
      <c r="A708" s="8">
        <v>706</v>
      </c>
      <c r="B708" s="10" t="s">
        <v>2636</v>
      </c>
      <c r="C708" s="10" t="s">
        <v>1302</v>
      </c>
      <c r="D708" s="10" t="s">
        <v>2637</v>
      </c>
      <c r="E708" s="10" t="s">
        <v>2638</v>
      </c>
      <c r="F708" s="11">
        <v>2</v>
      </c>
      <c r="G708" s="11" t="s">
        <v>43</v>
      </c>
      <c r="H708" s="10" t="s">
        <v>19</v>
      </c>
      <c r="I708" s="10" t="s">
        <v>2639</v>
      </c>
      <c r="J708" s="10" t="s">
        <v>40</v>
      </c>
      <c r="K708" s="10" t="s">
        <v>2640</v>
      </c>
      <c r="L708" s="10" t="s">
        <v>2641</v>
      </c>
      <c r="M708" s="12" t="s">
        <v>24</v>
      </c>
    </row>
    <row r="709" s="3" customFormat="1" ht="94.5" spans="1:13">
      <c r="A709" s="8">
        <v>707</v>
      </c>
      <c r="B709" s="10" t="s">
        <v>2636</v>
      </c>
      <c r="C709" s="10" t="s">
        <v>150</v>
      </c>
      <c r="D709" s="10" t="s">
        <v>2642</v>
      </c>
      <c r="E709" s="10" t="s">
        <v>32</v>
      </c>
      <c r="F709" s="11">
        <v>2</v>
      </c>
      <c r="G709" s="11" t="s">
        <v>43</v>
      </c>
      <c r="H709" s="10" t="s">
        <v>19</v>
      </c>
      <c r="I709" s="10" t="s">
        <v>2643</v>
      </c>
      <c r="J709" s="10" t="s">
        <v>40</v>
      </c>
      <c r="K709" s="10" t="s">
        <v>2640</v>
      </c>
      <c r="L709" s="10" t="s">
        <v>2641</v>
      </c>
      <c r="M709" s="12" t="s">
        <v>24</v>
      </c>
    </row>
    <row r="710" s="3" customFormat="1" ht="135" spans="1:13">
      <c r="A710" s="8">
        <v>708</v>
      </c>
      <c r="B710" s="10" t="s">
        <v>2636</v>
      </c>
      <c r="C710" s="10" t="s">
        <v>1526</v>
      </c>
      <c r="D710" s="10" t="s">
        <v>2644</v>
      </c>
      <c r="E710" s="10" t="s">
        <v>258</v>
      </c>
      <c r="F710" s="11">
        <v>2</v>
      </c>
      <c r="G710" s="11" t="s">
        <v>43</v>
      </c>
      <c r="H710" s="10" t="s">
        <v>19</v>
      </c>
      <c r="I710" s="10" t="s">
        <v>2645</v>
      </c>
      <c r="J710" s="10" t="s">
        <v>40</v>
      </c>
      <c r="K710" s="10" t="s">
        <v>2640</v>
      </c>
      <c r="L710" s="10" t="s">
        <v>2641</v>
      </c>
      <c r="M710" s="12" t="s">
        <v>24</v>
      </c>
    </row>
    <row r="711" s="3" customFormat="1" ht="67.5" spans="1:13">
      <c r="A711" s="8">
        <v>709</v>
      </c>
      <c r="B711" s="9" t="s">
        <v>2646</v>
      </c>
      <c r="C711" s="9" t="s">
        <v>66</v>
      </c>
      <c r="D711" s="9" t="s">
        <v>2647</v>
      </c>
      <c r="E711" s="9" t="s">
        <v>119</v>
      </c>
      <c r="F711" s="8">
        <v>2</v>
      </c>
      <c r="G711" s="8" t="s">
        <v>18</v>
      </c>
      <c r="H711" s="9" t="s">
        <v>76</v>
      </c>
      <c r="I711" s="9" t="s">
        <v>2648</v>
      </c>
      <c r="J711" s="9" t="s">
        <v>59</v>
      </c>
      <c r="K711" s="9" t="s">
        <v>2649</v>
      </c>
      <c r="L711" s="9" t="s">
        <v>2650</v>
      </c>
      <c r="M711" s="12" t="s">
        <v>24</v>
      </c>
    </row>
    <row r="712" s="3" customFormat="1" ht="40.5" spans="1:13">
      <c r="A712" s="8">
        <v>710</v>
      </c>
      <c r="B712" s="10" t="s">
        <v>2651</v>
      </c>
      <c r="C712" s="10" t="s">
        <v>37</v>
      </c>
      <c r="D712" s="10" t="s">
        <v>2652</v>
      </c>
      <c r="E712" s="10" t="s">
        <v>2653</v>
      </c>
      <c r="F712" s="11">
        <v>2</v>
      </c>
      <c r="G712" s="11" t="s">
        <v>43</v>
      </c>
      <c r="H712" s="10" t="s">
        <v>19</v>
      </c>
      <c r="I712" s="10" t="s">
        <v>2654</v>
      </c>
      <c r="J712" s="10" t="s">
        <v>59</v>
      </c>
      <c r="K712" s="10" t="s">
        <v>2655</v>
      </c>
      <c r="L712" s="10" t="s">
        <v>2656</v>
      </c>
      <c r="M712" s="12" t="s">
        <v>24</v>
      </c>
    </row>
    <row r="713" s="3" customFormat="1" ht="54" spans="1:13">
      <c r="A713" s="8">
        <v>711</v>
      </c>
      <c r="B713" s="9" t="s">
        <v>2657</v>
      </c>
      <c r="C713" s="9" t="s">
        <v>66</v>
      </c>
      <c r="D713" s="9" t="s">
        <v>2658</v>
      </c>
      <c r="E713" s="9" t="s">
        <v>119</v>
      </c>
      <c r="F713" s="8">
        <v>3</v>
      </c>
      <c r="G713" s="8" t="s">
        <v>18</v>
      </c>
      <c r="H713" s="9" t="s">
        <v>76</v>
      </c>
      <c r="I713" s="9" t="s">
        <v>2659</v>
      </c>
      <c r="J713" s="9" t="s">
        <v>59</v>
      </c>
      <c r="K713" s="9" t="s">
        <v>2660</v>
      </c>
      <c r="L713" s="9" t="s">
        <v>2661</v>
      </c>
      <c r="M713" s="12" t="s">
        <v>24</v>
      </c>
    </row>
    <row r="714" s="3" customFormat="1" ht="27" spans="1:13">
      <c r="A714" s="8">
        <v>712</v>
      </c>
      <c r="B714" s="10" t="s">
        <v>2662</v>
      </c>
      <c r="C714" s="10" t="s">
        <v>2440</v>
      </c>
      <c r="D714" s="10" t="s">
        <v>2663</v>
      </c>
      <c r="E714" s="10" t="s">
        <v>2664</v>
      </c>
      <c r="F714" s="11">
        <v>3</v>
      </c>
      <c r="G714" s="11" t="s">
        <v>43</v>
      </c>
      <c r="H714" s="10" t="s">
        <v>19</v>
      </c>
      <c r="I714" s="10" t="s">
        <v>2663</v>
      </c>
      <c r="J714" s="10" t="s">
        <v>40</v>
      </c>
      <c r="K714" s="10" t="s">
        <v>2665</v>
      </c>
      <c r="L714" s="10" t="s">
        <v>2666</v>
      </c>
      <c r="M714" s="12" t="s">
        <v>24</v>
      </c>
    </row>
    <row r="715" s="3" customFormat="1" ht="27" spans="1:13">
      <c r="A715" s="8">
        <v>713</v>
      </c>
      <c r="B715" s="10" t="s">
        <v>2667</v>
      </c>
      <c r="C715" s="10" t="s">
        <v>37</v>
      </c>
      <c r="D715" s="10" t="s">
        <v>2668</v>
      </c>
      <c r="E715" s="10" t="s">
        <v>32</v>
      </c>
      <c r="F715" s="11">
        <v>15</v>
      </c>
      <c r="G715" s="11" t="s">
        <v>43</v>
      </c>
      <c r="H715" s="10" t="s">
        <v>19</v>
      </c>
      <c r="I715" s="10" t="s">
        <v>2669</v>
      </c>
      <c r="J715" s="10" t="s">
        <v>40</v>
      </c>
      <c r="K715" s="10" t="s">
        <v>2670</v>
      </c>
      <c r="L715" s="10" t="s">
        <v>2671</v>
      </c>
      <c r="M715" s="12" t="s">
        <v>24</v>
      </c>
    </row>
    <row r="716" s="3" customFormat="1" spans="1:13">
      <c r="A716" s="8">
        <v>714</v>
      </c>
      <c r="B716" s="9" t="s">
        <v>2672</v>
      </c>
      <c r="C716" s="9" t="s">
        <v>55</v>
      </c>
      <c r="D716" s="9" t="s">
        <v>1861</v>
      </c>
      <c r="E716" s="9" t="s">
        <v>57</v>
      </c>
      <c r="F716" s="8">
        <v>4</v>
      </c>
      <c r="G716" s="8" t="s">
        <v>18</v>
      </c>
      <c r="H716" s="9" t="s">
        <v>19</v>
      </c>
      <c r="I716" s="9" t="s">
        <v>782</v>
      </c>
      <c r="J716" s="9" t="s">
        <v>40</v>
      </c>
      <c r="K716" s="9" t="s">
        <v>2673</v>
      </c>
      <c r="L716" s="9" t="s">
        <v>2674</v>
      </c>
      <c r="M716" s="12" t="s">
        <v>24</v>
      </c>
    </row>
    <row r="717" s="3" customFormat="1" ht="27" spans="1:13">
      <c r="A717" s="8">
        <v>715</v>
      </c>
      <c r="B717" s="9" t="s">
        <v>2675</v>
      </c>
      <c r="C717" s="9" t="s">
        <v>403</v>
      </c>
      <c r="D717" s="9" t="s">
        <v>2676</v>
      </c>
      <c r="E717" s="9" t="s">
        <v>1213</v>
      </c>
      <c r="F717" s="8">
        <v>1</v>
      </c>
      <c r="G717" s="8" t="s">
        <v>18</v>
      </c>
      <c r="H717" s="9" t="s">
        <v>19</v>
      </c>
      <c r="I717" s="9" t="s">
        <v>2676</v>
      </c>
      <c r="J717" s="9" t="s">
        <v>40</v>
      </c>
      <c r="K717" s="9" t="s">
        <v>2677</v>
      </c>
      <c r="L717" s="9" t="s">
        <v>2678</v>
      </c>
      <c r="M717" s="12" t="s">
        <v>24</v>
      </c>
    </row>
    <row r="718" s="3" customFormat="1" ht="27" spans="1:13">
      <c r="A718" s="8">
        <v>716</v>
      </c>
      <c r="B718" s="9" t="s">
        <v>2675</v>
      </c>
      <c r="C718" s="9" t="s">
        <v>45</v>
      </c>
      <c r="D718" s="9" t="s">
        <v>2679</v>
      </c>
      <c r="E718" s="9" t="s">
        <v>2186</v>
      </c>
      <c r="F718" s="8">
        <v>1</v>
      </c>
      <c r="G718" s="8" t="s">
        <v>18</v>
      </c>
      <c r="H718" s="9" t="s">
        <v>19</v>
      </c>
      <c r="I718" s="9" t="s">
        <v>2680</v>
      </c>
      <c r="J718" s="9" t="s">
        <v>40</v>
      </c>
      <c r="K718" s="9" t="s">
        <v>2677</v>
      </c>
      <c r="L718" s="9" t="s">
        <v>2678</v>
      </c>
      <c r="M718" s="12" t="s">
        <v>24</v>
      </c>
    </row>
    <row r="719" s="3" customFormat="1" ht="40.5" spans="1:13">
      <c r="A719" s="8">
        <v>717</v>
      </c>
      <c r="B719" s="9" t="s">
        <v>2681</v>
      </c>
      <c r="C719" s="9" t="s">
        <v>55</v>
      </c>
      <c r="D719" s="9" t="s">
        <v>254</v>
      </c>
      <c r="E719" s="9" t="s">
        <v>124</v>
      </c>
      <c r="F719" s="8">
        <v>1</v>
      </c>
      <c r="G719" s="8" t="s">
        <v>18</v>
      </c>
      <c r="H719" s="9" t="s">
        <v>19</v>
      </c>
      <c r="I719" s="9" t="s">
        <v>254</v>
      </c>
      <c r="J719" s="9" t="s">
        <v>40</v>
      </c>
      <c r="K719" s="9" t="s">
        <v>2682</v>
      </c>
      <c r="L719" s="9" t="s">
        <v>2683</v>
      </c>
      <c r="M719" s="12" t="s">
        <v>24</v>
      </c>
    </row>
    <row r="720" s="3" customFormat="1" ht="54" spans="1:13">
      <c r="A720" s="8">
        <v>718</v>
      </c>
      <c r="B720" s="9" t="s">
        <v>2681</v>
      </c>
      <c r="C720" s="9" t="s">
        <v>66</v>
      </c>
      <c r="D720" s="9" t="s">
        <v>120</v>
      </c>
      <c r="E720" s="9" t="s">
        <v>119</v>
      </c>
      <c r="F720" s="8">
        <v>1</v>
      </c>
      <c r="G720" s="8" t="s">
        <v>18</v>
      </c>
      <c r="H720" s="9" t="s">
        <v>19</v>
      </c>
      <c r="I720" s="9" t="s">
        <v>120</v>
      </c>
      <c r="J720" s="9" t="s">
        <v>40</v>
      </c>
      <c r="K720" s="9" t="s">
        <v>2682</v>
      </c>
      <c r="L720" s="9" t="s">
        <v>2683</v>
      </c>
      <c r="M720" s="12" t="s">
        <v>24</v>
      </c>
    </row>
    <row r="721" s="3" customFormat="1" ht="121.5" spans="1:13">
      <c r="A721" s="8">
        <v>719</v>
      </c>
      <c r="B721" s="9" t="s">
        <v>2684</v>
      </c>
      <c r="C721" s="9" t="s">
        <v>66</v>
      </c>
      <c r="D721" s="9" t="s">
        <v>2685</v>
      </c>
      <c r="E721" s="9" t="s">
        <v>119</v>
      </c>
      <c r="F721" s="8">
        <v>5</v>
      </c>
      <c r="G721" s="8" t="s">
        <v>18</v>
      </c>
      <c r="H721" s="9" t="s">
        <v>19</v>
      </c>
      <c r="I721" s="9" t="s">
        <v>2686</v>
      </c>
      <c r="J721" s="9" t="s">
        <v>40</v>
      </c>
      <c r="K721" s="9" t="s">
        <v>2687</v>
      </c>
      <c r="L721" s="9" t="s">
        <v>2688</v>
      </c>
      <c r="M721" s="12" t="s">
        <v>24</v>
      </c>
    </row>
    <row r="722" s="3" customFormat="1" ht="108" spans="1:13">
      <c r="A722" s="8">
        <v>720</v>
      </c>
      <c r="B722" s="9" t="s">
        <v>2689</v>
      </c>
      <c r="C722" s="9" t="s">
        <v>55</v>
      </c>
      <c r="D722" s="9" t="s">
        <v>2690</v>
      </c>
      <c r="E722" s="9" t="s">
        <v>57</v>
      </c>
      <c r="F722" s="8">
        <v>5</v>
      </c>
      <c r="G722" s="8" t="s">
        <v>18</v>
      </c>
      <c r="H722" s="9" t="s">
        <v>19</v>
      </c>
      <c r="I722" s="9" t="s">
        <v>2691</v>
      </c>
      <c r="J722" s="9" t="s">
        <v>28</v>
      </c>
      <c r="K722" s="9" t="s">
        <v>2692</v>
      </c>
      <c r="L722" s="9" t="s">
        <v>2693</v>
      </c>
      <c r="M722" s="12" t="s">
        <v>24</v>
      </c>
    </row>
    <row r="723" s="3" customFormat="1" ht="54" spans="1:13">
      <c r="A723" s="8">
        <v>721</v>
      </c>
      <c r="B723" s="9" t="s">
        <v>2689</v>
      </c>
      <c r="C723" s="9" t="s">
        <v>141</v>
      </c>
      <c r="D723" s="9" t="s">
        <v>2694</v>
      </c>
      <c r="E723" s="9" t="s">
        <v>137</v>
      </c>
      <c r="F723" s="8">
        <v>1</v>
      </c>
      <c r="G723" s="8" t="s">
        <v>18</v>
      </c>
      <c r="H723" s="9" t="s">
        <v>19</v>
      </c>
      <c r="I723" s="9" t="s">
        <v>2695</v>
      </c>
      <c r="J723" s="9" t="s">
        <v>28</v>
      </c>
      <c r="K723" s="9" t="s">
        <v>2692</v>
      </c>
      <c r="L723" s="9" t="s">
        <v>2693</v>
      </c>
      <c r="M723" s="12" t="s">
        <v>24</v>
      </c>
    </row>
    <row r="724" s="3" customFormat="1" ht="27" spans="1:13">
      <c r="A724" s="8">
        <v>722</v>
      </c>
      <c r="B724" s="10" t="s">
        <v>2689</v>
      </c>
      <c r="C724" s="10" t="s">
        <v>30</v>
      </c>
      <c r="D724" s="10" t="s">
        <v>2696</v>
      </c>
      <c r="E724" s="10" t="s">
        <v>137</v>
      </c>
      <c r="F724" s="11">
        <v>10</v>
      </c>
      <c r="G724" s="11" t="s">
        <v>43</v>
      </c>
      <c r="H724" s="10" t="s">
        <v>19</v>
      </c>
      <c r="I724" s="10" t="s">
        <v>2697</v>
      </c>
      <c r="J724" s="10" t="s">
        <v>59</v>
      </c>
      <c r="K724" s="10" t="s">
        <v>2692</v>
      </c>
      <c r="L724" s="10" t="s">
        <v>2693</v>
      </c>
      <c r="M724" s="12" t="s">
        <v>24</v>
      </c>
    </row>
    <row r="725" s="3" customFormat="1" ht="27" spans="1:13">
      <c r="A725" s="8">
        <v>723</v>
      </c>
      <c r="B725" s="9" t="s">
        <v>2698</v>
      </c>
      <c r="C725" s="9" t="s">
        <v>348</v>
      </c>
      <c r="D725" s="9" t="s">
        <v>2699</v>
      </c>
      <c r="E725" s="9" t="s">
        <v>350</v>
      </c>
      <c r="F725" s="8">
        <v>2</v>
      </c>
      <c r="G725" s="8" t="s">
        <v>18</v>
      </c>
      <c r="H725" s="9" t="s">
        <v>19</v>
      </c>
      <c r="I725" s="9" t="s">
        <v>2699</v>
      </c>
      <c r="J725" s="9" t="s">
        <v>40</v>
      </c>
      <c r="K725" s="9" t="s">
        <v>2700</v>
      </c>
      <c r="L725" s="9" t="s">
        <v>2701</v>
      </c>
      <c r="M725" s="12" t="s">
        <v>24</v>
      </c>
    </row>
    <row r="726" s="3" customFormat="1" ht="67.5" spans="1:13">
      <c r="A726" s="8">
        <v>724</v>
      </c>
      <c r="B726" s="9" t="s">
        <v>2702</v>
      </c>
      <c r="C726" s="9" t="s">
        <v>1302</v>
      </c>
      <c r="D726" s="9" t="s">
        <v>2703</v>
      </c>
      <c r="E726" s="9" t="s">
        <v>2638</v>
      </c>
      <c r="F726" s="8">
        <v>1</v>
      </c>
      <c r="G726" s="8" t="s">
        <v>18</v>
      </c>
      <c r="H726" s="9" t="s">
        <v>76</v>
      </c>
      <c r="I726" s="9" t="s">
        <v>2704</v>
      </c>
      <c r="J726" s="9" t="s">
        <v>40</v>
      </c>
      <c r="K726" s="9" t="s">
        <v>2705</v>
      </c>
      <c r="L726" s="9" t="s">
        <v>2706</v>
      </c>
      <c r="M726" s="12" t="s">
        <v>24</v>
      </c>
    </row>
    <row r="727" s="3" customFormat="1" ht="81" spans="1:13">
      <c r="A727" s="8">
        <v>725</v>
      </c>
      <c r="B727" s="9" t="s">
        <v>2707</v>
      </c>
      <c r="C727" s="9" t="s">
        <v>55</v>
      </c>
      <c r="D727" s="9" t="s">
        <v>2708</v>
      </c>
      <c r="E727" s="9" t="s">
        <v>57</v>
      </c>
      <c r="F727" s="8">
        <v>2</v>
      </c>
      <c r="G727" s="8" t="s">
        <v>18</v>
      </c>
      <c r="H727" s="9" t="s">
        <v>474</v>
      </c>
      <c r="I727" s="9" t="s">
        <v>2709</v>
      </c>
      <c r="J727" s="9" t="s">
        <v>59</v>
      </c>
      <c r="K727" s="9" t="s">
        <v>2710</v>
      </c>
      <c r="L727" s="9" t="s">
        <v>2711</v>
      </c>
      <c r="M727" s="12" t="s">
        <v>24</v>
      </c>
    </row>
    <row r="728" s="3" customFormat="1" ht="40.5" spans="1:13">
      <c r="A728" s="8">
        <v>726</v>
      </c>
      <c r="B728" s="9" t="s">
        <v>2712</v>
      </c>
      <c r="C728" s="9" t="s">
        <v>37</v>
      </c>
      <c r="D728" s="9" t="s">
        <v>115</v>
      </c>
      <c r="E728" s="9" t="s">
        <v>111</v>
      </c>
      <c r="F728" s="8">
        <v>1</v>
      </c>
      <c r="G728" s="8" t="s">
        <v>18</v>
      </c>
      <c r="H728" s="9" t="s">
        <v>19</v>
      </c>
      <c r="I728" s="9" t="s">
        <v>116</v>
      </c>
      <c r="J728" s="9" t="s">
        <v>40</v>
      </c>
      <c r="K728" s="9" t="s">
        <v>2713</v>
      </c>
      <c r="L728" s="9" t="s">
        <v>2714</v>
      </c>
      <c r="M728" s="12" t="s">
        <v>24</v>
      </c>
    </row>
    <row r="729" s="3" customFormat="1" ht="54" spans="1:13">
      <c r="A729" s="8">
        <v>727</v>
      </c>
      <c r="B729" s="9" t="s">
        <v>2712</v>
      </c>
      <c r="C729" s="9" t="s">
        <v>109</v>
      </c>
      <c r="D729" s="9" t="s">
        <v>110</v>
      </c>
      <c r="E729" s="9" t="s">
        <v>111</v>
      </c>
      <c r="F729" s="8">
        <v>1</v>
      </c>
      <c r="G729" s="8" t="s">
        <v>18</v>
      </c>
      <c r="H729" s="9" t="s">
        <v>19</v>
      </c>
      <c r="I729" s="9" t="s">
        <v>1973</v>
      </c>
      <c r="J729" s="9" t="s">
        <v>40</v>
      </c>
      <c r="K729" s="9" t="s">
        <v>2713</v>
      </c>
      <c r="L729" s="9" t="s">
        <v>2714</v>
      </c>
      <c r="M729" s="12" t="s">
        <v>24</v>
      </c>
    </row>
    <row r="730" s="3" customFormat="1" ht="27" spans="1:13">
      <c r="A730" s="8">
        <v>728</v>
      </c>
      <c r="B730" s="10" t="s">
        <v>2715</v>
      </c>
      <c r="C730" s="10" t="s">
        <v>66</v>
      </c>
      <c r="D730" s="10" t="s">
        <v>2716</v>
      </c>
      <c r="E730" s="10" t="s">
        <v>137</v>
      </c>
      <c r="F730" s="11">
        <v>1</v>
      </c>
      <c r="G730" s="11" t="s">
        <v>43</v>
      </c>
      <c r="H730" s="10" t="s">
        <v>19</v>
      </c>
      <c r="I730" s="10" t="s">
        <v>434</v>
      </c>
      <c r="J730" s="10" t="s">
        <v>59</v>
      </c>
      <c r="K730" s="10" t="s">
        <v>2717</v>
      </c>
      <c r="L730" s="10" t="s">
        <v>2718</v>
      </c>
      <c r="M730" s="12" t="s">
        <v>24</v>
      </c>
    </row>
    <row r="731" s="3" customFormat="1" ht="27" spans="1:13">
      <c r="A731" s="8">
        <v>729</v>
      </c>
      <c r="B731" s="9" t="s">
        <v>2719</v>
      </c>
      <c r="C731" s="9" t="s">
        <v>1526</v>
      </c>
      <c r="D731" s="9" t="s">
        <v>1526</v>
      </c>
      <c r="E731" s="9" t="s">
        <v>32</v>
      </c>
      <c r="F731" s="8">
        <v>1</v>
      </c>
      <c r="G731" s="8" t="s">
        <v>18</v>
      </c>
      <c r="H731" s="9" t="s">
        <v>19</v>
      </c>
      <c r="I731" s="9" t="s">
        <v>2720</v>
      </c>
      <c r="J731" s="9" t="s">
        <v>40</v>
      </c>
      <c r="K731" s="9" t="s">
        <v>101</v>
      </c>
      <c r="L731" s="9" t="s">
        <v>2721</v>
      </c>
      <c r="M731" s="12" t="s">
        <v>24</v>
      </c>
    </row>
    <row r="732" s="3" customFormat="1" ht="27" spans="1:13">
      <c r="A732" s="8">
        <v>730</v>
      </c>
      <c r="B732" s="10" t="s">
        <v>2722</v>
      </c>
      <c r="C732" s="10" t="s">
        <v>37</v>
      </c>
      <c r="D732" s="10" t="s">
        <v>1240</v>
      </c>
      <c r="E732" s="10" t="s">
        <v>32</v>
      </c>
      <c r="F732" s="11">
        <v>10</v>
      </c>
      <c r="G732" s="11" t="s">
        <v>43</v>
      </c>
      <c r="H732" s="10" t="s">
        <v>19</v>
      </c>
      <c r="I732" s="10" t="s">
        <v>2723</v>
      </c>
      <c r="J732" s="10" t="s">
        <v>40</v>
      </c>
      <c r="K732" s="10" t="s">
        <v>2724</v>
      </c>
      <c r="L732" s="10" t="s">
        <v>2725</v>
      </c>
      <c r="M732" s="12" t="s">
        <v>24</v>
      </c>
    </row>
    <row r="733" s="3" customFormat="1" ht="27" spans="1:13">
      <c r="A733" s="8">
        <v>731</v>
      </c>
      <c r="B733" s="10" t="s">
        <v>2722</v>
      </c>
      <c r="C733" s="10" t="s">
        <v>37</v>
      </c>
      <c r="D733" s="10" t="s">
        <v>38</v>
      </c>
      <c r="E733" s="10" t="s">
        <v>32</v>
      </c>
      <c r="F733" s="11">
        <v>20</v>
      </c>
      <c r="G733" s="11" t="s">
        <v>39</v>
      </c>
      <c r="H733" s="10" t="s">
        <v>19</v>
      </c>
      <c r="I733" s="10" t="s">
        <v>19</v>
      </c>
      <c r="J733" s="10" t="s">
        <v>40</v>
      </c>
      <c r="K733" s="10" t="s">
        <v>2724</v>
      </c>
      <c r="L733" s="10" t="s">
        <v>2725</v>
      </c>
      <c r="M733" s="12" t="s">
        <v>24</v>
      </c>
    </row>
    <row r="734" s="3" customFormat="1" ht="27" spans="1:13">
      <c r="A734" s="8">
        <v>732</v>
      </c>
      <c r="B734" s="10" t="s">
        <v>2726</v>
      </c>
      <c r="C734" s="10" t="s">
        <v>37</v>
      </c>
      <c r="D734" s="10" t="s">
        <v>2727</v>
      </c>
      <c r="E734" s="10" t="s">
        <v>37</v>
      </c>
      <c r="F734" s="11">
        <v>15</v>
      </c>
      <c r="G734" s="11" t="s">
        <v>43</v>
      </c>
      <c r="H734" s="10" t="s">
        <v>19</v>
      </c>
      <c r="I734" s="10" t="s">
        <v>2728</v>
      </c>
      <c r="J734" s="10" t="s">
        <v>40</v>
      </c>
      <c r="K734" s="10" t="s">
        <v>2729</v>
      </c>
      <c r="L734" s="10" t="s">
        <v>2730</v>
      </c>
      <c r="M734" s="12" t="s">
        <v>24</v>
      </c>
    </row>
    <row r="735" s="3" customFormat="1" ht="40.5" spans="1:13">
      <c r="A735" s="8">
        <v>733</v>
      </c>
      <c r="B735" s="9" t="s">
        <v>2731</v>
      </c>
      <c r="C735" s="9" t="s">
        <v>66</v>
      </c>
      <c r="D735" s="9" t="s">
        <v>2732</v>
      </c>
      <c r="E735" s="9" t="s">
        <v>137</v>
      </c>
      <c r="F735" s="8">
        <v>1</v>
      </c>
      <c r="G735" s="8" t="s">
        <v>18</v>
      </c>
      <c r="H735" s="9" t="s">
        <v>19</v>
      </c>
      <c r="I735" s="9" t="s">
        <v>434</v>
      </c>
      <c r="J735" s="9" t="s">
        <v>40</v>
      </c>
      <c r="K735" s="9" t="s">
        <v>963</v>
      </c>
      <c r="L735" s="9" t="s">
        <v>964</v>
      </c>
      <c r="M735" s="12" t="s">
        <v>24</v>
      </c>
    </row>
    <row r="736" s="3" customFormat="1" ht="40.5" spans="1:13">
      <c r="A736" s="8">
        <v>734</v>
      </c>
      <c r="B736" s="9" t="s">
        <v>2733</v>
      </c>
      <c r="C736" s="9" t="s">
        <v>66</v>
      </c>
      <c r="D736" s="9" t="s">
        <v>2734</v>
      </c>
      <c r="E736" s="9" t="s">
        <v>137</v>
      </c>
      <c r="F736" s="8">
        <v>1</v>
      </c>
      <c r="G736" s="8" t="s">
        <v>18</v>
      </c>
      <c r="H736" s="9" t="s">
        <v>19</v>
      </c>
      <c r="I736" s="9" t="s">
        <v>171</v>
      </c>
      <c r="J736" s="9" t="s">
        <v>40</v>
      </c>
      <c r="K736" s="9" t="s">
        <v>2735</v>
      </c>
      <c r="L736" s="9" t="s">
        <v>2736</v>
      </c>
      <c r="M736" s="12" t="s">
        <v>24</v>
      </c>
    </row>
    <row r="737" s="3" customFormat="1" ht="27" spans="1:13">
      <c r="A737" s="8">
        <v>735</v>
      </c>
      <c r="B737" s="9" t="s">
        <v>2737</v>
      </c>
      <c r="C737" s="9" t="s">
        <v>467</v>
      </c>
      <c r="D737" s="9" t="s">
        <v>467</v>
      </c>
      <c r="E737" s="9" t="s">
        <v>1127</v>
      </c>
      <c r="F737" s="8">
        <v>1</v>
      </c>
      <c r="G737" s="8" t="s">
        <v>18</v>
      </c>
      <c r="H737" s="9" t="s">
        <v>19</v>
      </c>
      <c r="I737" s="9" t="s">
        <v>2738</v>
      </c>
      <c r="J737" s="9" t="s">
        <v>59</v>
      </c>
      <c r="K737" s="9" t="s">
        <v>101</v>
      </c>
      <c r="L737" s="9" t="s">
        <v>1807</v>
      </c>
      <c r="M737" s="12" t="s">
        <v>24</v>
      </c>
    </row>
    <row r="738" s="3" customFormat="1" ht="94.5" spans="1:13">
      <c r="A738" s="8">
        <v>736</v>
      </c>
      <c r="B738" s="9" t="s">
        <v>2739</v>
      </c>
      <c r="C738" s="9" t="s">
        <v>66</v>
      </c>
      <c r="D738" s="9" t="s">
        <v>2740</v>
      </c>
      <c r="E738" s="9" t="s">
        <v>137</v>
      </c>
      <c r="F738" s="8">
        <v>1</v>
      </c>
      <c r="G738" s="8" t="s">
        <v>18</v>
      </c>
      <c r="H738" s="9" t="s">
        <v>19</v>
      </c>
      <c r="I738" s="9" t="s">
        <v>434</v>
      </c>
      <c r="J738" s="9" t="s">
        <v>59</v>
      </c>
      <c r="K738" s="9" t="s">
        <v>2741</v>
      </c>
      <c r="L738" s="9" t="s">
        <v>2742</v>
      </c>
      <c r="M738" s="12" t="s">
        <v>24</v>
      </c>
    </row>
    <row r="739" s="3" customFormat="1" ht="27" spans="1:13">
      <c r="A739" s="8">
        <v>737</v>
      </c>
      <c r="B739" s="9" t="s">
        <v>2743</v>
      </c>
      <c r="C739" s="9" t="s">
        <v>485</v>
      </c>
      <c r="D739" s="9" t="s">
        <v>485</v>
      </c>
      <c r="E739" s="9" t="s">
        <v>2186</v>
      </c>
      <c r="F739" s="8">
        <v>1</v>
      </c>
      <c r="G739" s="8" t="s">
        <v>18</v>
      </c>
      <c r="H739" s="9" t="s">
        <v>19</v>
      </c>
      <c r="I739" s="9" t="s">
        <v>2744</v>
      </c>
      <c r="J739" s="9" t="s">
        <v>40</v>
      </c>
      <c r="K739" s="9" t="s">
        <v>101</v>
      </c>
      <c r="L739" s="9" t="s">
        <v>2745</v>
      </c>
      <c r="M739" s="12" t="s">
        <v>24</v>
      </c>
    </row>
    <row r="740" s="3" customFormat="1" ht="54" spans="1:13">
      <c r="A740" s="8">
        <v>738</v>
      </c>
      <c r="B740" s="9" t="s">
        <v>2746</v>
      </c>
      <c r="C740" s="9" t="s">
        <v>348</v>
      </c>
      <c r="D740" s="9" t="s">
        <v>755</v>
      </c>
      <c r="E740" s="9" t="s">
        <v>350</v>
      </c>
      <c r="F740" s="8">
        <v>1</v>
      </c>
      <c r="G740" s="8" t="s">
        <v>18</v>
      </c>
      <c r="H740" s="9" t="s">
        <v>19</v>
      </c>
      <c r="I740" s="9" t="s">
        <v>756</v>
      </c>
      <c r="J740" s="9" t="s">
        <v>59</v>
      </c>
      <c r="K740" s="9" t="s">
        <v>2747</v>
      </c>
      <c r="L740" s="9" t="s">
        <v>2748</v>
      </c>
      <c r="M740" s="12" t="s">
        <v>24</v>
      </c>
    </row>
    <row r="741" s="3" customFormat="1" ht="27" spans="1:13">
      <c r="A741" s="8">
        <v>739</v>
      </c>
      <c r="B741" s="9" t="s">
        <v>2749</v>
      </c>
      <c r="C741" s="9" t="s">
        <v>467</v>
      </c>
      <c r="D741" s="9" t="s">
        <v>467</v>
      </c>
      <c r="E741" s="9" t="s">
        <v>469</v>
      </c>
      <c r="F741" s="8">
        <v>1</v>
      </c>
      <c r="G741" s="8" t="s">
        <v>18</v>
      </c>
      <c r="H741" s="9" t="s">
        <v>19</v>
      </c>
      <c r="I741" s="9" t="s">
        <v>2750</v>
      </c>
      <c r="J741" s="9" t="s">
        <v>40</v>
      </c>
      <c r="K741" s="9" t="s">
        <v>101</v>
      </c>
      <c r="L741" s="9" t="s">
        <v>2751</v>
      </c>
      <c r="M741" s="12" t="s">
        <v>24</v>
      </c>
    </row>
    <row r="742" s="3" customFormat="1" ht="27" spans="1:13">
      <c r="A742" s="8">
        <v>740</v>
      </c>
      <c r="B742" s="10" t="s">
        <v>2752</v>
      </c>
      <c r="C742" s="10" t="s">
        <v>150</v>
      </c>
      <c r="D742" s="10" t="s">
        <v>246</v>
      </c>
      <c r="E742" s="10" t="s">
        <v>364</v>
      </c>
      <c r="F742" s="11">
        <v>3</v>
      </c>
      <c r="G742" s="11" t="s">
        <v>43</v>
      </c>
      <c r="H742" s="10" t="s">
        <v>19</v>
      </c>
      <c r="I742" s="10" t="s">
        <v>246</v>
      </c>
      <c r="J742" s="10" t="s">
        <v>40</v>
      </c>
      <c r="K742" s="10" t="s">
        <v>132</v>
      </c>
      <c r="L742" s="10" t="s">
        <v>2753</v>
      </c>
      <c r="M742" s="12" t="s">
        <v>24</v>
      </c>
    </row>
    <row r="743" s="3" customFormat="1" ht="40.5" spans="1:13">
      <c r="A743" s="8">
        <v>741</v>
      </c>
      <c r="B743" s="10" t="s">
        <v>2754</v>
      </c>
      <c r="C743" s="10" t="s">
        <v>150</v>
      </c>
      <c r="D743" s="10" t="s">
        <v>2755</v>
      </c>
      <c r="E743" s="10" t="s">
        <v>19</v>
      </c>
      <c r="F743" s="11">
        <v>2</v>
      </c>
      <c r="G743" s="11" t="s">
        <v>43</v>
      </c>
      <c r="H743" s="10" t="s">
        <v>19</v>
      </c>
      <c r="I743" s="10" t="s">
        <v>2756</v>
      </c>
      <c r="J743" s="10" t="s">
        <v>40</v>
      </c>
      <c r="K743" s="10" t="s">
        <v>2757</v>
      </c>
      <c r="L743" s="10" t="s">
        <v>2758</v>
      </c>
      <c r="M743" s="12" t="s">
        <v>24</v>
      </c>
    </row>
    <row r="744" s="3" customFormat="1" ht="54" spans="1:13">
      <c r="A744" s="8">
        <v>742</v>
      </c>
      <c r="B744" s="9" t="s">
        <v>2759</v>
      </c>
      <c r="C744" s="9" t="s">
        <v>348</v>
      </c>
      <c r="D744" s="9" t="s">
        <v>755</v>
      </c>
      <c r="E744" s="9" t="s">
        <v>119</v>
      </c>
      <c r="F744" s="8">
        <v>2</v>
      </c>
      <c r="G744" s="8" t="s">
        <v>18</v>
      </c>
      <c r="H744" s="9" t="s">
        <v>19</v>
      </c>
      <c r="I744" s="9" t="s">
        <v>756</v>
      </c>
      <c r="J744" s="9" t="s">
        <v>40</v>
      </c>
      <c r="K744" s="9" t="s">
        <v>2760</v>
      </c>
      <c r="L744" s="9" t="s">
        <v>2761</v>
      </c>
      <c r="M744" s="12" t="s">
        <v>24</v>
      </c>
    </row>
    <row r="745" s="3" customFormat="1" ht="40.5" spans="1:13">
      <c r="A745" s="8">
        <v>743</v>
      </c>
      <c r="B745" s="9" t="s">
        <v>2759</v>
      </c>
      <c r="C745" s="9" t="s">
        <v>109</v>
      </c>
      <c r="D745" s="9" t="s">
        <v>519</v>
      </c>
      <c r="E745" s="9" t="s">
        <v>111</v>
      </c>
      <c r="F745" s="8">
        <v>2</v>
      </c>
      <c r="G745" s="8" t="s">
        <v>18</v>
      </c>
      <c r="H745" s="9" t="s">
        <v>19</v>
      </c>
      <c r="I745" s="9" t="s">
        <v>520</v>
      </c>
      <c r="J745" s="9" t="s">
        <v>40</v>
      </c>
      <c r="K745" s="9" t="s">
        <v>2760</v>
      </c>
      <c r="L745" s="9" t="s">
        <v>2761</v>
      </c>
      <c r="M745" s="12" t="s">
        <v>24</v>
      </c>
    </row>
    <row r="746" s="3" customFormat="1" ht="67.5" spans="1:13">
      <c r="A746" s="8">
        <v>744</v>
      </c>
      <c r="B746" s="9" t="s">
        <v>2762</v>
      </c>
      <c r="C746" s="9" t="s">
        <v>508</v>
      </c>
      <c r="D746" s="9" t="s">
        <v>2763</v>
      </c>
      <c r="E746" s="9" t="s">
        <v>68</v>
      </c>
      <c r="F746" s="8">
        <v>1</v>
      </c>
      <c r="G746" s="8" t="s">
        <v>18</v>
      </c>
      <c r="H746" s="9" t="s">
        <v>19</v>
      </c>
      <c r="I746" s="9" t="s">
        <v>2764</v>
      </c>
      <c r="J746" s="9" t="s">
        <v>40</v>
      </c>
      <c r="K746" s="9" t="s">
        <v>2765</v>
      </c>
      <c r="L746" s="9" t="s">
        <v>2766</v>
      </c>
      <c r="M746" s="12" t="s">
        <v>24</v>
      </c>
    </row>
    <row r="747" s="3" customFormat="1" ht="54" spans="1:13">
      <c r="A747" s="8">
        <v>745</v>
      </c>
      <c r="B747" s="9" t="s">
        <v>2767</v>
      </c>
      <c r="C747" s="9" t="s">
        <v>1077</v>
      </c>
      <c r="D747" s="9" t="s">
        <v>120</v>
      </c>
      <c r="E747" s="9" t="s">
        <v>119</v>
      </c>
      <c r="F747" s="8">
        <v>1</v>
      </c>
      <c r="G747" s="8" t="s">
        <v>18</v>
      </c>
      <c r="H747" s="9" t="s">
        <v>19</v>
      </c>
      <c r="I747" s="9" t="s">
        <v>120</v>
      </c>
      <c r="J747" s="9" t="s">
        <v>40</v>
      </c>
      <c r="K747" s="9" t="s">
        <v>2768</v>
      </c>
      <c r="L747" s="9" t="s">
        <v>2769</v>
      </c>
      <c r="M747" s="12" t="s">
        <v>24</v>
      </c>
    </row>
    <row r="748" s="3" customFormat="1" ht="54" spans="1:13">
      <c r="A748" s="8">
        <v>746</v>
      </c>
      <c r="B748" s="9" t="s">
        <v>2767</v>
      </c>
      <c r="C748" s="9" t="s">
        <v>2770</v>
      </c>
      <c r="D748" s="9" t="s">
        <v>569</v>
      </c>
      <c r="E748" s="9" t="s">
        <v>119</v>
      </c>
      <c r="F748" s="8">
        <v>1</v>
      </c>
      <c r="G748" s="8" t="s">
        <v>18</v>
      </c>
      <c r="H748" s="9" t="s">
        <v>19</v>
      </c>
      <c r="I748" s="9" t="s">
        <v>569</v>
      </c>
      <c r="J748" s="9" t="s">
        <v>40</v>
      </c>
      <c r="K748" s="9" t="s">
        <v>2768</v>
      </c>
      <c r="L748" s="9" t="s">
        <v>2769</v>
      </c>
      <c r="M748" s="12" t="s">
        <v>24</v>
      </c>
    </row>
    <row r="749" s="3" customFormat="1" ht="40.5" spans="1:13">
      <c r="A749" s="8">
        <v>747</v>
      </c>
      <c r="B749" s="9" t="s">
        <v>2771</v>
      </c>
      <c r="C749" s="9" t="s">
        <v>55</v>
      </c>
      <c r="D749" s="9" t="s">
        <v>254</v>
      </c>
      <c r="E749" s="9" t="s">
        <v>124</v>
      </c>
      <c r="F749" s="8">
        <v>1</v>
      </c>
      <c r="G749" s="8" t="s">
        <v>18</v>
      </c>
      <c r="H749" s="9" t="s">
        <v>19</v>
      </c>
      <c r="I749" s="9" t="s">
        <v>254</v>
      </c>
      <c r="J749" s="9" t="s">
        <v>40</v>
      </c>
      <c r="K749" s="9" t="s">
        <v>2772</v>
      </c>
      <c r="L749" s="9" t="s">
        <v>2773</v>
      </c>
      <c r="M749" s="12" t="s">
        <v>24</v>
      </c>
    </row>
    <row r="750" s="3" customFormat="1" ht="27" spans="1:13">
      <c r="A750" s="8">
        <v>748</v>
      </c>
      <c r="B750" s="9" t="s">
        <v>2771</v>
      </c>
      <c r="C750" s="9" t="s">
        <v>62</v>
      </c>
      <c r="D750" s="9" t="s">
        <v>123</v>
      </c>
      <c r="E750" s="9" t="s">
        <v>124</v>
      </c>
      <c r="F750" s="8">
        <v>1</v>
      </c>
      <c r="G750" s="8" t="s">
        <v>18</v>
      </c>
      <c r="H750" s="9" t="s">
        <v>19</v>
      </c>
      <c r="I750" s="9" t="s">
        <v>123</v>
      </c>
      <c r="J750" s="9" t="s">
        <v>40</v>
      </c>
      <c r="K750" s="9" t="s">
        <v>2772</v>
      </c>
      <c r="L750" s="9" t="s">
        <v>2773</v>
      </c>
      <c r="M750" s="12" t="s">
        <v>24</v>
      </c>
    </row>
    <row r="751" s="3" customFormat="1" ht="40.5" spans="1:13">
      <c r="A751" s="8">
        <v>749</v>
      </c>
      <c r="B751" s="10" t="s">
        <v>2774</v>
      </c>
      <c r="C751" s="10" t="s">
        <v>150</v>
      </c>
      <c r="D751" s="10" t="s">
        <v>1729</v>
      </c>
      <c r="E751" s="10" t="s">
        <v>32</v>
      </c>
      <c r="F751" s="11">
        <v>2</v>
      </c>
      <c r="G751" s="11" t="s">
        <v>43</v>
      </c>
      <c r="H751" s="10" t="s">
        <v>19</v>
      </c>
      <c r="I751" s="10" t="s">
        <v>1729</v>
      </c>
      <c r="J751" s="10" t="s">
        <v>40</v>
      </c>
      <c r="K751" s="10" t="s">
        <v>132</v>
      </c>
      <c r="L751" s="10" t="s">
        <v>2775</v>
      </c>
      <c r="M751" s="12" t="s">
        <v>24</v>
      </c>
    </row>
    <row r="752" s="3" customFormat="1" ht="27" spans="1:13">
      <c r="A752" s="8">
        <v>750</v>
      </c>
      <c r="B752" s="9" t="s">
        <v>2776</v>
      </c>
      <c r="C752" s="9" t="s">
        <v>55</v>
      </c>
      <c r="D752" s="9" t="s">
        <v>2777</v>
      </c>
      <c r="E752" s="9" t="s">
        <v>57</v>
      </c>
      <c r="F752" s="8">
        <v>2</v>
      </c>
      <c r="G752" s="8" t="s">
        <v>18</v>
      </c>
      <c r="H752" s="9" t="s">
        <v>19</v>
      </c>
      <c r="I752" s="9" t="s">
        <v>2778</v>
      </c>
      <c r="J752" s="9" t="s">
        <v>59</v>
      </c>
      <c r="K752" s="9" t="s">
        <v>2779</v>
      </c>
      <c r="L752" s="9" t="s">
        <v>2780</v>
      </c>
      <c r="M752" s="12" t="s">
        <v>24</v>
      </c>
    </row>
    <row r="753" s="3" customFormat="1" ht="135" spans="1:13">
      <c r="A753" s="8">
        <v>751</v>
      </c>
      <c r="B753" s="9" t="s">
        <v>2781</v>
      </c>
      <c r="C753" s="9" t="s">
        <v>37</v>
      </c>
      <c r="D753" s="9" t="s">
        <v>2782</v>
      </c>
      <c r="E753" s="9" t="s">
        <v>32</v>
      </c>
      <c r="F753" s="8">
        <v>10</v>
      </c>
      <c r="G753" s="8" t="s">
        <v>18</v>
      </c>
      <c r="H753" s="9" t="s">
        <v>19</v>
      </c>
      <c r="I753" s="9" t="s">
        <v>2783</v>
      </c>
      <c r="J753" s="9" t="s">
        <v>40</v>
      </c>
      <c r="K753" s="9" t="s">
        <v>2784</v>
      </c>
      <c r="L753" s="9" t="s">
        <v>2785</v>
      </c>
      <c r="M753" s="12" t="s">
        <v>24</v>
      </c>
    </row>
    <row r="754" s="3" customFormat="1" ht="27" spans="1:13">
      <c r="A754" s="8">
        <v>752</v>
      </c>
      <c r="B754" s="9" t="s">
        <v>2786</v>
      </c>
      <c r="C754" s="9" t="s">
        <v>799</v>
      </c>
      <c r="D754" s="9" t="s">
        <v>799</v>
      </c>
      <c r="E754" s="9" t="s">
        <v>359</v>
      </c>
      <c r="F754" s="8">
        <v>1</v>
      </c>
      <c r="G754" s="8" t="s">
        <v>18</v>
      </c>
      <c r="H754" s="9" t="s">
        <v>19</v>
      </c>
      <c r="I754" s="9" t="s">
        <v>2621</v>
      </c>
      <c r="J754" s="9" t="s">
        <v>40</v>
      </c>
      <c r="K754" s="9" t="s">
        <v>101</v>
      </c>
      <c r="L754" s="9" t="s">
        <v>2787</v>
      </c>
      <c r="M754" s="12" t="s">
        <v>24</v>
      </c>
    </row>
    <row r="755" s="3" customFormat="1" ht="27" spans="1:13">
      <c r="A755" s="8">
        <v>753</v>
      </c>
      <c r="B755" s="9" t="s">
        <v>2788</v>
      </c>
      <c r="C755" s="9" t="s">
        <v>150</v>
      </c>
      <c r="D755" s="9" t="s">
        <v>150</v>
      </c>
      <c r="E755" s="9" t="s">
        <v>32</v>
      </c>
      <c r="F755" s="8">
        <v>1</v>
      </c>
      <c r="G755" s="8" t="s">
        <v>18</v>
      </c>
      <c r="H755" s="9" t="s">
        <v>19</v>
      </c>
      <c r="I755" s="9" t="s">
        <v>1527</v>
      </c>
      <c r="J755" s="9" t="s">
        <v>40</v>
      </c>
      <c r="K755" s="9" t="s">
        <v>101</v>
      </c>
      <c r="L755" s="9" t="s">
        <v>2789</v>
      </c>
      <c r="M755" s="12" t="s">
        <v>24</v>
      </c>
    </row>
    <row r="756" s="3" customFormat="1" ht="27" spans="1:13">
      <c r="A756" s="8">
        <v>754</v>
      </c>
      <c r="B756" s="9" t="s">
        <v>2790</v>
      </c>
      <c r="C756" s="9" t="s">
        <v>2791</v>
      </c>
      <c r="D756" s="9" t="s">
        <v>2792</v>
      </c>
      <c r="E756" s="9" t="s">
        <v>2793</v>
      </c>
      <c r="F756" s="8">
        <v>1</v>
      </c>
      <c r="G756" s="8" t="s">
        <v>18</v>
      </c>
      <c r="H756" s="9" t="s">
        <v>19</v>
      </c>
      <c r="I756" s="9" t="s">
        <v>2794</v>
      </c>
      <c r="J756" s="9" t="s">
        <v>59</v>
      </c>
      <c r="K756" s="9" t="s">
        <v>2795</v>
      </c>
      <c r="L756" s="9" t="s">
        <v>2796</v>
      </c>
      <c r="M756" s="12" t="s">
        <v>24</v>
      </c>
    </row>
    <row r="757" s="3" customFormat="1" ht="27" spans="1:13">
      <c r="A757" s="8">
        <v>755</v>
      </c>
      <c r="B757" s="9" t="s">
        <v>2797</v>
      </c>
      <c r="C757" s="9" t="s">
        <v>150</v>
      </c>
      <c r="D757" s="9" t="s">
        <v>2798</v>
      </c>
      <c r="E757" s="9" t="s">
        <v>32</v>
      </c>
      <c r="F757" s="8">
        <v>1</v>
      </c>
      <c r="G757" s="8" t="s">
        <v>18</v>
      </c>
      <c r="H757" s="9" t="s">
        <v>19</v>
      </c>
      <c r="I757" s="9" t="s">
        <v>2799</v>
      </c>
      <c r="J757" s="9" t="s">
        <v>59</v>
      </c>
      <c r="K757" s="9" t="s">
        <v>2800</v>
      </c>
      <c r="L757" s="9" t="s">
        <v>2801</v>
      </c>
      <c r="M757" s="12" t="s">
        <v>24</v>
      </c>
    </row>
    <row r="758" s="3" customFormat="1" ht="27" spans="1:13">
      <c r="A758" s="8">
        <v>756</v>
      </c>
      <c r="B758" s="9" t="s">
        <v>2802</v>
      </c>
      <c r="C758" s="9" t="s">
        <v>37</v>
      </c>
      <c r="D758" s="9" t="s">
        <v>2803</v>
      </c>
      <c r="E758" s="9" t="s">
        <v>124</v>
      </c>
      <c r="F758" s="8">
        <v>2</v>
      </c>
      <c r="G758" s="8" t="s">
        <v>18</v>
      </c>
      <c r="H758" s="9" t="s">
        <v>19</v>
      </c>
      <c r="I758" s="9" t="s">
        <v>2804</v>
      </c>
      <c r="J758" s="9" t="s">
        <v>34</v>
      </c>
      <c r="K758" s="9" t="s">
        <v>2805</v>
      </c>
      <c r="L758" s="9" t="s">
        <v>2806</v>
      </c>
      <c r="M758" s="12" t="s">
        <v>24</v>
      </c>
    </row>
    <row r="759" s="3" customFormat="1" ht="81" spans="1:13">
      <c r="A759" s="8">
        <v>757</v>
      </c>
      <c r="B759" s="9" t="s">
        <v>2807</v>
      </c>
      <c r="C759" s="9" t="s">
        <v>167</v>
      </c>
      <c r="D759" s="9" t="s">
        <v>2808</v>
      </c>
      <c r="E759" s="9" t="s">
        <v>32</v>
      </c>
      <c r="F759" s="8">
        <v>2</v>
      </c>
      <c r="G759" s="8" t="s">
        <v>18</v>
      </c>
      <c r="H759" s="9" t="s">
        <v>19</v>
      </c>
      <c r="I759" s="9" t="s">
        <v>2809</v>
      </c>
      <c r="J759" s="9" t="s">
        <v>34</v>
      </c>
      <c r="K759" s="9" t="s">
        <v>2810</v>
      </c>
      <c r="L759" s="9" t="s">
        <v>2811</v>
      </c>
      <c r="M759" s="12" t="s">
        <v>24</v>
      </c>
    </row>
    <row r="760" s="3" customFormat="1" ht="54" spans="1:13">
      <c r="A760" s="8">
        <v>758</v>
      </c>
      <c r="B760" s="9" t="s">
        <v>2812</v>
      </c>
      <c r="C760" s="9" t="s">
        <v>66</v>
      </c>
      <c r="D760" s="9" t="s">
        <v>2813</v>
      </c>
      <c r="E760" s="9" t="s">
        <v>119</v>
      </c>
      <c r="F760" s="8">
        <v>1</v>
      </c>
      <c r="G760" s="8" t="s">
        <v>18</v>
      </c>
      <c r="H760" s="9" t="s">
        <v>76</v>
      </c>
      <c r="I760" s="9" t="s">
        <v>405</v>
      </c>
      <c r="J760" s="9" t="s">
        <v>59</v>
      </c>
      <c r="K760" s="9" t="s">
        <v>2814</v>
      </c>
      <c r="L760" s="9" t="s">
        <v>2815</v>
      </c>
      <c r="M760" s="12" t="s">
        <v>24</v>
      </c>
    </row>
    <row r="761" s="3" customFormat="1" ht="40.5" spans="1:13">
      <c r="A761" s="8">
        <v>759</v>
      </c>
      <c r="B761" s="9" t="s">
        <v>2812</v>
      </c>
      <c r="C761" s="9" t="s">
        <v>150</v>
      </c>
      <c r="D761" s="9" t="s">
        <v>2816</v>
      </c>
      <c r="E761" s="9" t="s">
        <v>364</v>
      </c>
      <c r="F761" s="8">
        <v>1</v>
      </c>
      <c r="G761" s="8" t="s">
        <v>18</v>
      </c>
      <c r="H761" s="9" t="s">
        <v>76</v>
      </c>
      <c r="I761" s="9" t="s">
        <v>405</v>
      </c>
      <c r="J761" s="9" t="s">
        <v>40</v>
      </c>
      <c r="K761" s="9" t="s">
        <v>2814</v>
      </c>
      <c r="L761" s="9" t="s">
        <v>2815</v>
      </c>
      <c r="M761" s="12" t="s">
        <v>24</v>
      </c>
    </row>
    <row r="762" s="3" customFormat="1" ht="40.5" spans="1:13">
      <c r="A762" s="8">
        <v>760</v>
      </c>
      <c r="B762" s="9" t="s">
        <v>2817</v>
      </c>
      <c r="C762" s="9" t="s">
        <v>55</v>
      </c>
      <c r="D762" s="9" t="s">
        <v>2818</v>
      </c>
      <c r="E762" s="9" t="s">
        <v>124</v>
      </c>
      <c r="F762" s="8">
        <v>2</v>
      </c>
      <c r="G762" s="8" t="s">
        <v>18</v>
      </c>
      <c r="H762" s="9" t="s">
        <v>19</v>
      </c>
      <c r="I762" s="9" t="s">
        <v>254</v>
      </c>
      <c r="J762" s="9" t="s">
        <v>40</v>
      </c>
      <c r="K762" s="9" t="s">
        <v>2819</v>
      </c>
      <c r="L762" s="9" t="s">
        <v>2820</v>
      </c>
      <c r="M762" s="12" t="s">
        <v>24</v>
      </c>
    </row>
    <row r="763" s="3" customFormat="1" ht="108" spans="1:13">
      <c r="A763" s="8">
        <v>761</v>
      </c>
      <c r="B763" s="9" t="s">
        <v>2817</v>
      </c>
      <c r="C763" s="9" t="s">
        <v>109</v>
      </c>
      <c r="D763" s="9" t="s">
        <v>2821</v>
      </c>
      <c r="E763" s="9" t="s">
        <v>119</v>
      </c>
      <c r="F763" s="8">
        <v>2</v>
      </c>
      <c r="G763" s="8" t="s">
        <v>18</v>
      </c>
      <c r="H763" s="9" t="s">
        <v>19</v>
      </c>
      <c r="I763" s="9" t="s">
        <v>1286</v>
      </c>
      <c r="J763" s="9" t="s">
        <v>40</v>
      </c>
      <c r="K763" s="9" t="s">
        <v>2819</v>
      </c>
      <c r="L763" s="9" t="s">
        <v>2820</v>
      </c>
      <c r="M763" s="12" t="s">
        <v>24</v>
      </c>
    </row>
    <row r="764" s="3" customFormat="1" ht="27" spans="1:13">
      <c r="A764" s="8">
        <v>762</v>
      </c>
      <c r="B764" s="10" t="s">
        <v>2822</v>
      </c>
      <c r="C764" s="10" t="s">
        <v>37</v>
      </c>
      <c r="D764" s="10" t="s">
        <v>1498</v>
      </c>
      <c r="E764" s="10" t="s">
        <v>32</v>
      </c>
      <c r="F764" s="11">
        <v>5</v>
      </c>
      <c r="G764" s="11" t="s">
        <v>43</v>
      </c>
      <c r="H764" s="10" t="s">
        <v>19</v>
      </c>
      <c r="I764" s="10" t="s">
        <v>19</v>
      </c>
      <c r="J764" s="10" t="s">
        <v>40</v>
      </c>
      <c r="K764" s="10" t="s">
        <v>2823</v>
      </c>
      <c r="L764" s="10" t="s">
        <v>2824</v>
      </c>
      <c r="M764" s="12" t="s">
        <v>24</v>
      </c>
    </row>
    <row r="765" s="3" customFormat="1" ht="54" spans="1:13">
      <c r="A765" s="8">
        <v>763</v>
      </c>
      <c r="B765" s="10" t="s">
        <v>2825</v>
      </c>
      <c r="C765" s="10" t="s">
        <v>150</v>
      </c>
      <c r="D765" s="10" t="s">
        <v>2826</v>
      </c>
      <c r="E765" s="10" t="s">
        <v>32</v>
      </c>
      <c r="F765" s="11">
        <v>2</v>
      </c>
      <c r="G765" s="11" t="s">
        <v>39</v>
      </c>
      <c r="H765" s="10" t="s">
        <v>19</v>
      </c>
      <c r="I765" s="10" t="s">
        <v>2827</v>
      </c>
      <c r="J765" s="10" t="s">
        <v>70</v>
      </c>
      <c r="K765" s="10" t="s">
        <v>2828</v>
      </c>
      <c r="L765" s="10" t="s">
        <v>2829</v>
      </c>
      <c r="M765" s="12" t="s">
        <v>24</v>
      </c>
    </row>
    <row r="766" s="3" customFormat="1" ht="108" spans="1:13">
      <c r="A766" s="8">
        <v>764</v>
      </c>
      <c r="B766" s="10" t="s">
        <v>2825</v>
      </c>
      <c r="C766" s="10" t="s">
        <v>150</v>
      </c>
      <c r="D766" s="10" t="s">
        <v>2830</v>
      </c>
      <c r="E766" s="10" t="s">
        <v>2664</v>
      </c>
      <c r="F766" s="11">
        <v>2</v>
      </c>
      <c r="G766" s="11" t="s">
        <v>39</v>
      </c>
      <c r="H766" s="10" t="s">
        <v>19</v>
      </c>
      <c r="I766" s="10" t="s">
        <v>2831</v>
      </c>
      <c r="J766" s="10" t="s">
        <v>70</v>
      </c>
      <c r="K766" s="10" t="s">
        <v>2828</v>
      </c>
      <c r="L766" s="10" t="s">
        <v>2829</v>
      </c>
      <c r="M766" s="12" t="s">
        <v>24</v>
      </c>
    </row>
    <row r="767" s="3" customFormat="1" ht="40.5" spans="1:13">
      <c r="A767" s="8">
        <v>765</v>
      </c>
      <c r="B767" s="10" t="s">
        <v>2832</v>
      </c>
      <c r="C767" s="10" t="s">
        <v>2833</v>
      </c>
      <c r="D767" s="10" t="s">
        <v>2834</v>
      </c>
      <c r="E767" s="10" t="s">
        <v>364</v>
      </c>
      <c r="F767" s="11">
        <v>1</v>
      </c>
      <c r="G767" s="11" t="s">
        <v>43</v>
      </c>
      <c r="H767" s="10" t="s">
        <v>19</v>
      </c>
      <c r="I767" s="10" t="s">
        <v>2835</v>
      </c>
      <c r="J767" s="10" t="s">
        <v>59</v>
      </c>
      <c r="K767" s="10" t="s">
        <v>2836</v>
      </c>
      <c r="L767" s="10" t="s">
        <v>2837</v>
      </c>
      <c r="M767" s="12" t="s">
        <v>24</v>
      </c>
    </row>
    <row r="768" s="3" customFormat="1" ht="40.5" spans="1:13">
      <c r="A768" s="8">
        <v>766</v>
      </c>
      <c r="B768" s="9" t="s">
        <v>2832</v>
      </c>
      <c r="C768" s="9" t="s">
        <v>2838</v>
      </c>
      <c r="D768" s="9" t="s">
        <v>2839</v>
      </c>
      <c r="E768" s="9" t="s">
        <v>2840</v>
      </c>
      <c r="F768" s="8">
        <v>1</v>
      </c>
      <c r="G768" s="8" t="s">
        <v>18</v>
      </c>
      <c r="H768" s="9" t="s">
        <v>19</v>
      </c>
      <c r="I768" s="9" t="s">
        <v>2841</v>
      </c>
      <c r="J768" s="9" t="s">
        <v>59</v>
      </c>
      <c r="K768" s="9" t="s">
        <v>2836</v>
      </c>
      <c r="L768" s="9" t="s">
        <v>2837</v>
      </c>
      <c r="M768" s="12" t="s">
        <v>24</v>
      </c>
    </row>
    <row r="769" s="3" customFormat="1" ht="40.5" spans="1:13">
      <c r="A769" s="8">
        <v>767</v>
      </c>
      <c r="B769" s="9" t="s">
        <v>2832</v>
      </c>
      <c r="C769" s="9" t="s">
        <v>37</v>
      </c>
      <c r="D769" s="9" t="s">
        <v>2842</v>
      </c>
      <c r="E769" s="9" t="s">
        <v>32</v>
      </c>
      <c r="F769" s="8">
        <v>1</v>
      </c>
      <c r="G769" s="8" t="s">
        <v>18</v>
      </c>
      <c r="H769" s="9" t="s">
        <v>19</v>
      </c>
      <c r="I769" s="9" t="s">
        <v>2843</v>
      </c>
      <c r="J769" s="9" t="s">
        <v>59</v>
      </c>
      <c r="K769" s="9" t="s">
        <v>2836</v>
      </c>
      <c r="L769" s="9" t="s">
        <v>2837</v>
      </c>
      <c r="M769" s="12" t="s">
        <v>24</v>
      </c>
    </row>
    <row r="770" s="3" customFormat="1" ht="67.5" spans="1:13">
      <c r="A770" s="8">
        <v>768</v>
      </c>
      <c r="B770" s="9" t="s">
        <v>2832</v>
      </c>
      <c r="C770" s="9" t="s">
        <v>711</v>
      </c>
      <c r="D770" s="9" t="s">
        <v>2844</v>
      </c>
      <c r="E770" s="9" t="s">
        <v>32</v>
      </c>
      <c r="F770" s="8">
        <v>1</v>
      </c>
      <c r="G770" s="8" t="s">
        <v>18</v>
      </c>
      <c r="H770" s="9" t="s">
        <v>19</v>
      </c>
      <c r="I770" s="9" t="s">
        <v>2845</v>
      </c>
      <c r="J770" s="9" t="s">
        <v>59</v>
      </c>
      <c r="K770" s="9" t="s">
        <v>2836</v>
      </c>
      <c r="L770" s="9" t="s">
        <v>2837</v>
      </c>
      <c r="M770" s="12" t="s">
        <v>24</v>
      </c>
    </row>
    <row r="771" s="3" customFormat="1" ht="40.5" spans="1:13">
      <c r="A771" s="8">
        <v>769</v>
      </c>
      <c r="B771" s="9" t="s">
        <v>2832</v>
      </c>
      <c r="C771" s="9" t="s">
        <v>1302</v>
      </c>
      <c r="D771" s="9" t="s">
        <v>2846</v>
      </c>
      <c r="E771" s="9" t="s">
        <v>2847</v>
      </c>
      <c r="F771" s="8">
        <v>1</v>
      </c>
      <c r="G771" s="8" t="s">
        <v>18</v>
      </c>
      <c r="H771" s="9" t="s">
        <v>19</v>
      </c>
      <c r="I771" s="9" t="s">
        <v>2848</v>
      </c>
      <c r="J771" s="9" t="s">
        <v>40</v>
      </c>
      <c r="K771" s="9" t="s">
        <v>2836</v>
      </c>
      <c r="L771" s="9" t="s">
        <v>2837</v>
      </c>
      <c r="M771" s="12" t="s">
        <v>24</v>
      </c>
    </row>
    <row r="772" s="3" customFormat="1" ht="40.5" spans="1:13">
      <c r="A772" s="8">
        <v>770</v>
      </c>
      <c r="B772" s="9" t="s">
        <v>2832</v>
      </c>
      <c r="C772" s="9" t="s">
        <v>1302</v>
      </c>
      <c r="D772" s="9" t="s">
        <v>2849</v>
      </c>
      <c r="E772" s="9" t="s">
        <v>2850</v>
      </c>
      <c r="F772" s="8">
        <v>1</v>
      </c>
      <c r="G772" s="8" t="s">
        <v>18</v>
      </c>
      <c r="H772" s="9" t="s">
        <v>19</v>
      </c>
      <c r="I772" s="9" t="s">
        <v>2851</v>
      </c>
      <c r="J772" s="9" t="s">
        <v>40</v>
      </c>
      <c r="K772" s="9" t="s">
        <v>2836</v>
      </c>
      <c r="L772" s="9" t="s">
        <v>2837</v>
      </c>
      <c r="M772" s="12" t="s">
        <v>24</v>
      </c>
    </row>
    <row r="773" s="3" customFormat="1" spans="1:13">
      <c r="A773" s="8">
        <v>771</v>
      </c>
      <c r="B773" s="9" t="s">
        <v>2832</v>
      </c>
      <c r="C773" s="9" t="s">
        <v>2852</v>
      </c>
      <c r="D773" s="9" t="s">
        <v>2853</v>
      </c>
      <c r="E773" s="9" t="s">
        <v>1724</v>
      </c>
      <c r="F773" s="8">
        <v>1</v>
      </c>
      <c r="G773" s="8" t="s">
        <v>18</v>
      </c>
      <c r="H773" s="9" t="s">
        <v>19</v>
      </c>
      <c r="I773" s="9" t="s">
        <v>2854</v>
      </c>
      <c r="J773" s="9" t="s">
        <v>40</v>
      </c>
      <c r="K773" s="9" t="s">
        <v>2836</v>
      </c>
      <c r="L773" s="9" t="s">
        <v>2837</v>
      </c>
      <c r="M773" s="12" t="s">
        <v>24</v>
      </c>
    </row>
    <row r="774" s="3" customFormat="1" ht="40.5" spans="1:13">
      <c r="A774" s="8">
        <v>772</v>
      </c>
      <c r="B774" s="9" t="s">
        <v>2832</v>
      </c>
      <c r="C774" s="9" t="s">
        <v>448</v>
      </c>
      <c r="D774" s="9" t="s">
        <v>2855</v>
      </c>
      <c r="E774" s="9" t="s">
        <v>32</v>
      </c>
      <c r="F774" s="8">
        <v>1</v>
      </c>
      <c r="G774" s="8" t="s">
        <v>18</v>
      </c>
      <c r="H774" s="9" t="s">
        <v>19</v>
      </c>
      <c r="I774" s="9" t="s">
        <v>2856</v>
      </c>
      <c r="J774" s="9" t="s">
        <v>40</v>
      </c>
      <c r="K774" s="9" t="s">
        <v>2836</v>
      </c>
      <c r="L774" s="9" t="s">
        <v>2837</v>
      </c>
      <c r="M774" s="12" t="s">
        <v>24</v>
      </c>
    </row>
    <row r="775" s="3" customFormat="1" ht="27" spans="1:13">
      <c r="A775" s="8">
        <v>773</v>
      </c>
      <c r="B775" s="10" t="s">
        <v>2857</v>
      </c>
      <c r="C775" s="10" t="s">
        <v>150</v>
      </c>
      <c r="D775" s="10" t="s">
        <v>2858</v>
      </c>
      <c r="E775" s="10" t="s">
        <v>19</v>
      </c>
      <c r="F775" s="11">
        <v>5</v>
      </c>
      <c r="G775" s="11" t="s">
        <v>39</v>
      </c>
      <c r="H775" s="10" t="s">
        <v>19</v>
      </c>
      <c r="I775" s="10" t="s">
        <v>2859</v>
      </c>
      <c r="J775" s="10" t="s">
        <v>40</v>
      </c>
      <c r="K775" s="10" t="s">
        <v>2860</v>
      </c>
      <c r="L775" s="10" t="s">
        <v>2861</v>
      </c>
      <c r="M775" s="12" t="s">
        <v>24</v>
      </c>
    </row>
    <row r="776" s="3" customFormat="1" ht="27" spans="1:13">
      <c r="A776" s="8">
        <v>774</v>
      </c>
      <c r="B776" s="10" t="s">
        <v>2862</v>
      </c>
      <c r="C776" s="10" t="s">
        <v>66</v>
      </c>
      <c r="D776" s="10" t="s">
        <v>2863</v>
      </c>
      <c r="E776" s="10" t="s">
        <v>19</v>
      </c>
      <c r="F776" s="11">
        <v>2</v>
      </c>
      <c r="G776" s="11" t="s">
        <v>43</v>
      </c>
      <c r="H776" s="10" t="s">
        <v>19</v>
      </c>
      <c r="I776" s="10" t="s">
        <v>2864</v>
      </c>
      <c r="J776" s="10" t="s">
        <v>40</v>
      </c>
      <c r="K776" s="10" t="s">
        <v>2865</v>
      </c>
      <c r="L776" s="10" t="s">
        <v>2866</v>
      </c>
      <c r="M776" s="12" t="s">
        <v>24</v>
      </c>
    </row>
    <row r="777" s="3" customFormat="1" ht="27" spans="1:13">
      <c r="A777" s="8">
        <v>775</v>
      </c>
      <c r="B777" s="10" t="s">
        <v>2867</v>
      </c>
      <c r="C777" s="10" t="s">
        <v>37</v>
      </c>
      <c r="D777" s="10" t="s">
        <v>2868</v>
      </c>
      <c r="E777" s="10" t="s">
        <v>2869</v>
      </c>
      <c r="F777" s="11">
        <v>3</v>
      </c>
      <c r="G777" s="11" t="s">
        <v>39</v>
      </c>
      <c r="H777" s="10" t="s">
        <v>19</v>
      </c>
      <c r="I777" s="10" t="s">
        <v>2870</v>
      </c>
      <c r="J777" s="10" t="s">
        <v>40</v>
      </c>
      <c r="K777" s="10" t="s">
        <v>2871</v>
      </c>
      <c r="L777" s="10" t="s">
        <v>2872</v>
      </c>
      <c r="M777" s="12" t="s">
        <v>24</v>
      </c>
    </row>
    <row r="778" s="3" customFormat="1" ht="27" spans="1:13">
      <c r="A778" s="8">
        <v>776</v>
      </c>
      <c r="B778" s="10" t="s">
        <v>2873</v>
      </c>
      <c r="C778" s="10" t="s">
        <v>37</v>
      </c>
      <c r="D778" s="10" t="s">
        <v>2874</v>
      </c>
      <c r="E778" s="10" t="s">
        <v>32</v>
      </c>
      <c r="F778" s="11">
        <v>5</v>
      </c>
      <c r="G778" s="11" t="s">
        <v>43</v>
      </c>
      <c r="H778" s="10" t="s">
        <v>19</v>
      </c>
      <c r="I778" s="10" t="s">
        <v>2874</v>
      </c>
      <c r="J778" s="10" t="s">
        <v>40</v>
      </c>
      <c r="K778" s="10" t="s">
        <v>132</v>
      </c>
      <c r="L778" s="10" t="s">
        <v>2875</v>
      </c>
      <c r="M778" s="12" t="s">
        <v>24</v>
      </c>
    </row>
    <row r="779" s="3" customFormat="1" ht="40.5" spans="1:13">
      <c r="A779" s="8">
        <v>777</v>
      </c>
      <c r="B779" s="10" t="s">
        <v>2876</v>
      </c>
      <c r="C779" s="10" t="s">
        <v>37</v>
      </c>
      <c r="D779" s="10" t="s">
        <v>2877</v>
      </c>
      <c r="E779" s="10" t="s">
        <v>32</v>
      </c>
      <c r="F779" s="11">
        <v>1</v>
      </c>
      <c r="G779" s="11" t="s">
        <v>43</v>
      </c>
      <c r="H779" s="10" t="s">
        <v>19</v>
      </c>
      <c r="I779" s="10" t="s">
        <v>2878</v>
      </c>
      <c r="J779" s="10" t="s">
        <v>40</v>
      </c>
      <c r="K779" s="10" t="s">
        <v>2879</v>
      </c>
      <c r="L779" s="10" t="s">
        <v>2880</v>
      </c>
      <c r="M779" s="12" t="s">
        <v>24</v>
      </c>
    </row>
    <row r="780" s="3" customFormat="1" ht="67.5" spans="1:13">
      <c r="A780" s="8">
        <v>778</v>
      </c>
      <c r="B780" s="10" t="s">
        <v>2876</v>
      </c>
      <c r="C780" s="10" t="s">
        <v>37</v>
      </c>
      <c r="D780" s="10" t="s">
        <v>2881</v>
      </c>
      <c r="E780" s="10" t="s">
        <v>364</v>
      </c>
      <c r="F780" s="11">
        <v>5</v>
      </c>
      <c r="G780" s="11" t="s">
        <v>43</v>
      </c>
      <c r="H780" s="10" t="s">
        <v>19</v>
      </c>
      <c r="I780" s="10" t="s">
        <v>2882</v>
      </c>
      <c r="J780" s="10" t="s">
        <v>591</v>
      </c>
      <c r="K780" s="10" t="s">
        <v>2879</v>
      </c>
      <c r="L780" s="10" t="s">
        <v>2880</v>
      </c>
      <c r="M780" s="12" t="s">
        <v>24</v>
      </c>
    </row>
    <row r="781" s="3" customFormat="1" ht="27" spans="1:13">
      <c r="A781" s="8">
        <v>779</v>
      </c>
      <c r="B781" s="10" t="s">
        <v>2883</v>
      </c>
      <c r="C781" s="10" t="s">
        <v>37</v>
      </c>
      <c r="D781" s="10" t="s">
        <v>2884</v>
      </c>
      <c r="E781" s="10" t="s">
        <v>19</v>
      </c>
      <c r="F781" s="11">
        <v>1</v>
      </c>
      <c r="G781" s="11" t="s">
        <v>43</v>
      </c>
      <c r="H781" s="10" t="s">
        <v>19</v>
      </c>
      <c r="I781" s="10" t="s">
        <v>2884</v>
      </c>
      <c r="J781" s="10" t="s">
        <v>40</v>
      </c>
      <c r="K781" s="10" t="s">
        <v>2885</v>
      </c>
      <c r="L781" s="10" t="s">
        <v>2886</v>
      </c>
      <c r="M781" s="12" t="s">
        <v>24</v>
      </c>
    </row>
    <row r="782" s="3" customFormat="1" ht="54" spans="1:13">
      <c r="A782" s="8">
        <v>780</v>
      </c>
      <c r="B782" s="9" t="s">
        <v>2883</v>
      </c>
      <c r="C782" s="9" t="s">
        <v>37</v>
      </c>
      <c r="D782" s="9" t="s">
        <v>2887</v>
      </c>
      <c r="E782" s="9" t="s">
        <v>19</v>
      </c>
      <c r="F782" s="8">
        <v>1</v>
      </c>
      <c r="G782" s="8" t="s">
        <v>18</v>
      </c>
      <c r="H782" s="9" t="s">
        <v>19</v>
      </c>
      <c r="I782" s="9" t="s">
        <v>2888</v>
      </c>
      <c r="J782" s="9" t="s">
        <v>40</v>
      </c>
      <c r="K782" s="9" t="s">
        <v>2885</v>
      </c>
      <c r="L782" s="9" t="s">
        <v>2886</v>
      </c>
      <c r="M782" s="12" t="s">
        <v>24</v>
      </c>
    </row>
    <row r="783" s="3" customFormat="1" ht="54" spans="1:13">
      <c r="A783" s="8">
        <v>781</v>
      </c>
      <c r="B783" s="9" t="s">
        <v>2889</v>
      </c>
      <c r="C783" s="9" t="s">
        <v>842</v>
      </c>
      <c r="D783" s="9" t="s">
        <v>755</v>
      </c>
      <c r="E783" s="9" t="s">
        <v>350</v>
      </c>
      <c r="F783" s="8">
        <v>1</v>
      </c>
      <c r="G783" s="8" t="s">
        <v>18</v>
      </c>
      <c r="H783" s="9" t="s">
        <v>19</v>
      </c>
      <c r="I783" s="9" t="s">
        <v>756</v>
      </c>
      <c r="J783" s="9" t="s">
        <v>59</v>
      </c>
      <c r="K783" s="9" t="s">
        <v>2890</v>
      </c>
      <c r="L783" s="9" t="s">
        <v>2891</v>
      </c>
      <c r="M783" s="12" t="s">
        <v>24</v>
      </c>
    </row>
    <row r="784" s="3" customFormat="1" ht="108" spans="1:13">
      <c r="A784" s="8">
        <v>782</v>
      </c>
      <c r="B784" s="9" t="s">
        <v>2889</v>
      </c>
      <c r="C784" s="9" t="s">
        <v>109</v>
      </c>
      <c r="D784" s="9" t="s">
        <v>181</v>
      </c>
      <c r="E784" s="9" t="s">
        <v>111</v>
      </c>
      <c r="F784" s="8">
        <v>2</v>
      </c>
      <c r="G784" s="8" t="s">
        <v>18</v>
      </c>
      <c r="H784" s="9" t="s">
        <v>19</v>
      </c>
      <c r="I784" s="9" t="s">
        <v>182</v>
      </c>
      <c r="J784" s="9" t="s">
        <v>59</v>
      </c>
      <c r="K784" s="9" t="s">
        <v>2890</v>
      </c>
      <c r="L784" s="9" t="s">
        <v>2891</v>
      </c>
      <c r="M784" s="12" t="s">
        <v>24</v>
      </c>
    </row>
    <row r="785" s="3" customFormat="1" ht="54" spans="1:13">
      <c r="A785" s="8">
        <v>783</v>
      </c>
      <c r="B785" s="10" t="s">
        <v>2892</v>
      </c>
      <c r="C785" s="10" t="s">
        <v>109</v>
      </c>
      <c r="D785" s="10" t="s">
        <v>1808</v>
      </c>
      <c r="E785" s="10" t="s">
        <v>119</v>
      </c>
      <c r="F785" s="11">
        <v>1</v>
      </c>
      <c r="G785" s="11" t="s">
        <v>43</v>
      </c>
      <c r="H785" s="10" t="s">
        <v>19</v>
      </c>
      <c r="I785" s="10" t="s">
        <v>2170</v>
      </c>
      <c r="J785" s="10" t="s">
        <v>40</v>
      </c>
      <c r="K785" s="10" t="s">
        <v>2893</v>
      </c>
      <c r="L785" s="10" t="s">
        <v>2894</v>
      </c>
      <c r="M785" s="12" t="s">
        <v>24</v>
      </c>
    </row>
    <row r="786" s="3" customFormat="1" ht="27" spans="1:13">
      <c r="A786" s="8">
        <v>784</v>
      </c>
      <c r="B786" s="9" t="s">
        <v>2895</v>
      </c>
      <c r="C786" s="9" t="s">
        <v>150</v>
      </c>
      <c r="D786" s="9" t="s">
        <v>2896</v>
      </c>
      <c r="E786" s="9" t="s">
        <v>32</v>
      </c>
      <c r="F786" s="8">
        <v>1</v>
      </c>
      <c r="G786" s="8" t="s">
        <v>18</v>
      </c>
      <c r="H786" s="9" t="s">
        <v>19</v>
      </c>
      <c r="I786" s="9" t="s">
        <v>2897</v>
      </c>
      <c r="J786" s="9" t="s">
        <v>59</v>
      </c>
      <c r="K786" s="9" t="s">
        <v>2898</v>
      </c>
      <c r="L786" s="9" t="s">
        <v>964</v>
      </c>
      <c r="M786" s="12" t="s">
        <v>24</v>
      </c>
    </row>
    <row r="787" s="3" customFormat="1" ht="40.5" spans="1:13">
      <c r="A787" s="8">
        <v>785</v>
      </c>
      <c r="B787" s="9" t="s">
        <v>2899</v>
      </c>
      <c r="C787" s="9" t="s">
        <v>37</v>
      </c>
      <c r="D787" s="9" t="s">
        <v>115</v>
      </c>
      <c r="E787" s="9" t="s">
        <v>111</v>
      </c>
      <c r="F787" s="8">
        <v>1</v>
      </c>
      <c r="G787" s="8" t="s">
        <v>18</v>
      </c>
      <c r="H787" s="9" t="s">
        <v>19</v>
      </c>
      <c r="I787" s="9" t="s">
        <v>116</v>
      </c>
      <c r="J787" s="9" t="s">
        <v>40</v>
      </c>
      <c r="K787" s="9" t="s">
        <v>2900</v>
      </c>
      <c r="L787" s="9" t="s">
        <v>2901</v>
      </c>
      <c r="M787" s="12" t="s">
        <v>24</v>
      </c>
    </row>
    <row r="788" s="3" customFormat="1" ht="54" spans="1:13">
      <c r="A788" s="8">
        <v>786</v>
      </c>
      <c r="B788" s="9" t="s">
        <v>2899</v>
      </c>
      <c r="C788" s="9" t="s">
        <v>109</v>
      </c>
      <c r="D788" s="9" t="s">
        <v>110</v>
      </c>
      <c r="E788" s="9" t="s">
        <v>111</v>
      </c>
      <c r="F788" s="8">
        <v>1</v>
      </c>
      <c r="G788" s="8" t="s">
        <v>18</v>
      </c>
      <c r="H788" s="9" t="s">
        <v>19</v>
      </c>
      <c r="I788" s="9" t="s">
        <v>756</v>
      </c>
      <c r="J788" s="9" t="s">
        <v>40</v>
      </c>
      <c r="K788" s="9" t="s">
        <v>2900</v>
      </c>
      <c r="L788" s="9" t="s">
        <v>2901</v>
      </c>
      <c r="M788" s="12" t="s">
        <v>24</v>
      </c>
    </row>
    <row r="789" s="3" customFormat="1" ht="54" spans="1:13">
      <c r="A789" s="8">
        <v>787</v>
      </c>
      <c r="B789" s="9" t="s">
        <v>2902</v>
      </c>
      <c r="C789" s="9" t="s">
        <v>799</v>
      </c>
      <c r="D789" s="9" t="s">
        <v>2903</v>
      </c>
      <c r="E789" s="9" t="s">
        <v>1887</v>
      </c>
      <c r="F789" s="8">
        <v>5</v>
      </c>
      <c r="G789" s="8" t="s">
        <v>18</v>
      </c>
      <c r="H789" s="9" t="s">
        <v>19</v>
      </c>
      <c r="I789" s="9" t="s">
        <v>2904</v>
      </c>
      <c r="J789" s="9" t="s">
        <v>40</v>
      </c>
      <c r="K789" s="9" t="s">
        <v>2905</v>
      </c>
      <c r="L789" s="9" t="s">
        <v>2906</v>
      </c>
      <c r="M789" s="12" t="s">
        <v>24</v>
      </c>
    </row>
    <row r="790" s="3" customFormat="1" ht="81" spans="1:13">
      <c r="A790" s="8">
        <v>788</v>
      </c>
      <c r="B790" s="9" t="s">
        <v>2907</v>
      </c>
      <c r="C790" s="9" t="s">
        <v>150</v>
      </c>
      <c r="D790" s="9" t="s">
        <v>2908</v>
      </c>
      <c r="E790" s="9" t="s">
        <v>32</v>
      </c>
      <c r="F790" s="8">
        <v>2</v>
      </c>
      <c r="G790" s="8" t="s">
        <v>18</v>
      </c>
      <c r="H790" s="9" t="s">
        <v>76</v>
      </c>
      <c r="I790" s="9" t="s">
        <v>2909</v>
      </c>
      <c r="J790" s="9" t="s">
        <v>59</v>
      </c>
      <c r="K790" s="9" t="s">
        <v>609</v>
      </c>
      <c r="L790" s="9" t="s">
        <v>2910</v>
      </c>
      <c r="M790" s="12" t="s">
        <v>24</v>
      </c>
    </row>
    <row r="791" s="3" customFormat="1" ht="40.5" spans="1:13">
      <c r="A791" s="8">
        <v>789</v>
      </c>
      <c r="B791" s="9" t="s">
        <v>2911</v>
      </c>
      <c r="C791" s="9" t="s">
        <v>55</v>
      </c>
      <c r="D791" s="9" t="s">
        <v>2912</v>
      </c>
      <c r="E791" s="9" t="s">
        <v>57</v>
      </c>
      <c r="F791" s="8">
        <v>2</v>
      </c>
      <c r="G791" s="8" t="s">
        <v>18</v>
      </c>
      <c r="H791" s="9" t="s">
        <v>19</v>
      </c>
      <c r="I791" s="9" t="s">
        <v>2913</v>
      </c>
      <c r="J791" s="9" t="s">
        <v>59</v>
      </c>
      <c r="K791" s="9" t="s">
        <v>2914</v>
      </c>
      <c r="L791" s="9" t="s">
        <v>2915</v>
      </c>
      <c r="M791" s="12" t="s">
        <v>24</v>
      </c>
    </row>
    <row r="792" s="3" customFormat="1" ht="27" spans="1:13">
      <c r="A792" s="8">
        <v>790</v>
      </c>
      <c r="B792" s="9" t="s">
        <v>2916</v>
      </c>
      <c r="C792" s="9" t="s">
        <v>66</v>
      </c>
      <c r="D792" s="9" t="s">
        <v>2917</v>
      </c>
      <c r="E792" s="9" t="s">
        <v>32</v>
      </c>
      <c r="F792" s="8">
        <v>2</v>
      </c>
      <c r="G792" s="8" t="s">
        <v>18</v>
      </c>
      <c r="H792" s="9" t="s">
        <v>19</v>
      </c>
      <c r="I792" s="9" t="s">
        <v>2918</v>
      </c>
      <c r="J792" s="9" t="s">
        <v>40</v>
      </c>
      <c r="K792" s="9" t="s">
        <v>2919</v>
      </c>
      <c r="L792" s="9" t="s">
        <v>2920</v>
      </c>
      <c r="M792" s="12" t="s">
        <v>24</v>
      </c>
    </row>
    <row r="793" s="3" customFormat="1" ht="67.5" spans="1:13">
      <c r="A793" s="8">
        <v>791</v>
      </c>
      <c r="B793" s="9" t="s">
        <v>2921</v>
      </c>
      <c r="C793" s="9" t="s">
        <v>66</v>
      </c>
      <c r="D793" s="9" t="s">
        <v>2922</v>
      </c>
      <c r="E793" s="9" t="s">
        <v>119</v>
      </c>
      <c r="F793" s="8">
        <v>2</v>
      </c>
      <c r="G793" s="8" t="s">
        <v>18</v>
      </c>
      <c r="H793" s="9" t="s">
        <v>76</v>
      </c>
      <c r="I793" s="9" t="s">
        <v>405</v>
      </c>
      <c r="J793" s="9" t="s">
        <v>59</v>
      </c>
      <c r="K793" s="9" t="s">
        <v>2923</v>
      </c>
      <c r="L793" s="9" t="s">
        <v>2924</v>
      </c>
      <c r="M793" s="12" t="s">
        <v>24</v>
      </c>
    </row>
    <row r="794" s="3" customFormat="1" ht="27" spans="1:13">
      <c r="A794" s="8">
        <v>792</v>
      </c>
      <c r="B794" s="10" t="s">
        <v>2925</v>
      </c>
      <c r="C794" s="10" t="s">
        <v>37</v>
      </c>
      <c r="D794" s="10" t="s">
        <v>2926</v>
      </c>
      <c r="E794" s="10" t="s">
        <v>2664</v>
      </c>
      <c r="F794" s="11">
        <v>5</v>
      </c>
      <c r="G794" s="11" t="s">
        <v>43</v>
      </c>
      <c r="H794" s="10" t="s">
        <v>19</v>
      </c>
      <c r="I794" s="10" t="s">
        <v>2927</v>
      </c>
      <c r="J794" s="10" t="s">
        <v>40</v>
      </c>
      <c r="K794" s="10" t="s">
        <v>132</v>
      </c>
      <c r="L794" s="10" t="s">
        <v>2928</v>
      </c>
      <c r="M794" s="12" t="s">
        <v>24</v>
      </c>
    </row>
    <row r="795" s="3" customFormat="1" ht="40.5" spans="1:13">
      <c r="A795" s="8">
        <v>793</v>
      </c>
      <c r="B795" s="10" t="s">
        <v>2929</v>
      </c>
      <c r="C795" s="10" t="s">
        <v>66</v>
      </c>
      <c r="D795" s="10" t="s">
        <v>2930</v>
      </c>
      <c r="E795" s="10" t="s">
        <v>137</v>
      </c>
      <c r="F795" s="11">
        <v>1</v>
      </c>
      <c r="G795" s="11" t="s">
        <v>43</v>
      </c>
      <c r="H795" s="10" t="s">
        <v>19</v>
      </c>
      <c r="I795" s="10" t="s">
        <v>434</v>
      </c>
      <c r="J795" s="10" t="s">
        <v>40</v>
      </c>
      <c r="K795" s="10" t="s">
        <v>2931</v>
      </c>
      <c r="L795" s="10" t="s">
        <v>2932</v>
      </c>
      <c r="M795" s="12" t="s">
        <v>24</v>
      </c>
    </row>
    <row r="796" s="3" customFormat="1" ht="81" spans="1:13">
      <c r="A796" s="8">
        <v>794</v>
      </c>
      <c r="B796" s="10" t="s">
        <v>2933</v>
      </c>
      <c r="C796" s="10" t="s">
        <v>37</v>
      </c>
      <c r="D796" s="10" t="s">
        <v>2934</v>
      </c>
      <c r="E796" s="10" t="s">
        <v>19</v>
      </c>
      <c r="F796" s="11">
        <v>5</v>
      </c>
      <c r="G796" s="11" t="s">
        <v>43</v>
      </c>
      <c r="H796" s="10" t="s">
        <v>19</v>
      </c>
      <c r="I796" s="10" t="s">
        <v>2935</v>
      </c>
      <c r="J796" s="10" t="s">
        <v>40</v>
      </c>
      <c r="K796" s="10" t="s">
        <v>2936</v>
      </c>
      <c r="L796" s="10" t="s">
        <v>2937</v>
      </c>
      <c r="M796" s="12" t="s">
        <v>24</v>
      </c>
    </row>
    <row r="797" s="3" customFormat="1" ht="67.5" spans="1:13">
      <c r="A797" s="8">
        <v>795</v>
      </c>
      <c r="B797" s="10" t="s">
        <v>2933</v>
      </c>
      <c r="C797" s="10" t="s">
        <v>37</v>
      </c>
      <c r="D797" s="10" t="s">
        <v>2938</v>
      </c>
      <c r="E797" s="10" t="s">
        <v>19</v>
      </c>
      <c r="F797" s="11">
        <v>5</v>
      </c>
      <c r="G797" s="11" t="s">
        <v>43</v>
      </c>
      <c r="H797" s="10" t="s">
        <v>19</v>
      </c>
      <c r="I797" s="10" t="s">
        <v>2939</v>
      </c>
      <c r="J797" s="10" t="s">
        <v>40</v>
      </c>
      <c r="K797" s="10" t="s">
        <v>2936</v>
      </c>
      <c r="L797" s="10" t="s">
        <v>2937</v>
      </c>
      <c r="M797" s="12" t="s">
        <v>24</v>
      </c>
    </row>
    <row r="798" s="3" customFormat="1" ht="67.5" spans="1:13">
      <c r="A798" s="8">
        <v>796</v>
      </c>
      <c r="B798" s="10" t="s">
        <v>2933</v>
      </c>
      <c r="C798" s="10" t="s">
        <v>37</v>
      </c>
      <c r="D798" s="10" t="s">
        <v>2940</v>
      </c>
      <c r="E798" s="10" t="s">
        <v>37</v>
      </c>
      <c r="F798" s="11">
        <v>10</v>
      </c>
      <c r="G798" s="11" t="s">
        <v>43</v>
      </c>
      <c r="H798" s="10" t="s">
        <v>19</v>
      </c>
      <c r="I798" s="10" t="s">
        <v>2939</v>
      </c>
      <c r="J798" s="10" t="s">
        <v>40</v>
      </c>
      <c r="K798" s="10" t="s">
        <v>2936</v>
      </c>
      <c r="L798" s="10" t="s">
        <v>2937</v>
      </c>
      <c r="M798" s="12" t="s">
        <v>24</v>
      </c>
    </row>
    <row r="799" s="3" customFormat="1" ht="81" spans="1:13">
      <c r="A799" s="8">
        <v>797</v>
      </c>
      <c r="B799" s="10" t="s">
        <v>2933</v>
      </c>
      <c r="C799" s="10" t="s">
        <v>37</v>
      </c>
      <c r="D799" s="10" t="s">
        <v>2941</v>
      </c>
      <c r="E799" s="10" t="s">
        <v>19</v>
      </c>
      <c r="F799" s="11">
        <v>10</v>
      </c>
      <c r="G799" s="11" t="s">
        <v>43</v>
      </c>
      <c r="H799" s="10" t="s">
        <v>19</v>
      </c>
      <c r="I799" s="10" t="s">
        <v>2942</v>
      </c>
      <c r="J799" s="10" t="s">
        <v>40</v>
      </c>
      <c r="K799" s="10" t="s">
        <v>2936</v>
      </c>
      <c r="L799" s="10" t="s">
        <v>2937</v>
      </c>
      <c r="M799" s="12" t="s">
        <v>24</v>
      </c>
    </row>
    <row r="800" s="3" customFormat="1" ht="67.5" spans="1:13">
      <c r="A800" s="8">
        <v>798</v>
      </c>
      <c r="B800" s="10" t="s">
        <v>2943</v>
      </c>
      <c r="C800" s="10" t="s">
        <v>83</v>
      </c>
      <c r="D800" s="10" t="s">
        <v>2944</v>
      </c>
      <c r="E800" s="10" t="s">
        <v>85</v>
      </c>
      <c r="F800" s="11">
        <v>3</v>
      </c>
      <c r="G800" s="11" t="s">
        <v>43</v>
      </c>
      <c r="H800" s="10" t="s">
        <v>19</v>
      </c>
      <c r="I800" s="10" t="s">
        <v>2944</v>
      </c>
      <c r="J800" s="10" t="s">
        <v>40</v>
      </c>
      <c r="K800" s="10" t="s">
        <v>132</v>
      </c>
      <c r="L800" s="10" t="s">
        <v>2945</v>
      </c>
      <c r="M800" s="12" t="s">
        <v>24</v>
      </c>
    </row>
    <row r="801" s="3" customFormat="1" ht="108" spans="1:13">
      <c r="A801" s="8">
        <v>799</v>
      </c>
      <c r="B801" s="9" t="s">
        <v>2946</v>
      </c>
      <c r="C801" s="9" t="s">
        <v>55</v>
      </c>
      <c r="D801" s="9" t="s">
        <v>2947</v>
      </c>
      <c r="E801" s="9" t="s">
        <v>1127</v>
      </c>
      <c r="F801" s="8">
        <v>5</v>
      </c>
      <c r="G801" s="8" t="s">
        <v>18</v>
      </c>
      <c r="H801" s="9" t="s">
        <v>19</v>
      </c>
      <c r="I801" s="9" t="s">
        <v>2948</v>
      </c>
      <c r="J801" s="9" t="s">
        <v>59</v>
      </c>
      <c r="K801" s="9" t="s">
        <v>2949</v>
      </c>
      <c r="L801" s="9" t="s">
        <v>2950</v>
      </c>
      <c r="M801" s="12" t="s">
        <v>24</v>
      </c>
    </row>
    <row r="802" s="3" customFormat="1" ht="27" spans="1:13">
      <c r="A802" s="8">
        <v>800</v>
      </c>
      <c r="B802" s="9" t="s">
        <v>2951</v>
      </c>
      <c r="C802" s="9" t="s">
        <v>675</v>
      </c>
      <c r="D802" s="9" t="s">
        <v>2952</v>
      </c>
      <c r="E802" s="9" t="s">
        <v>68</v>
      </c>
      <c r="F802" s="8">
        <v>1</v>
      </c>
      <c r="G802" s="8" t="s">
        <v>18</v>
      </c>
      <c r="H802" s="9" t="s">
        <v>19</v>
      </c>
      <c r="I802" s="9" t="s">
        <v>2953</v>
      </c>
      <c r="J802" s="9" t="s">
        <v>40</v>
      </c>
      <c r="K802" s="9" t="s">
        <v>2954</v>
      </c>
      <c r="L802" s="9" t="s">
        <v>2955</v>
      </c>
      <c r="M802" s="12" t="s">
        <v>24</v>
      </c>
    </row>
    <row r="803" s="3" customFormat="1" ht="108" spans="1:13">
      <c r="A803" s="8">
        <v>801</v>
      </c>
      <c r="B803" s="9" t="s">
        <v>2951</v>
      </c>
      <c r="C803" s="9" t="s">
        <v>109</v>
      </c>
      <c r="D803" s="9" t="s">
        <v>181</v>
      </c>
      <c r="E803" s="9" t="s">
        <v>111</v>
      </c>
      <c r="F803" s="8">
        <v>3</v>
      </c>
      <c r="G803" s="8" t="s">
        <v>18</v>
      </c>
      <c r="H803" s="9" t="s">
        <v>19</v>
      </c>
      <c r="I803" s="9" t="s">
        <v>182</v>
      </c>
      <c r="J803" s="9" t="s">
        <v>40</v>
      </c>
      <c r="K803" s="9" t="s">
        <v>2954</v>
      </c>
      <c r="L803" s="9" t="s">
        <v>2955</v>
      </c>
      <c r="M803" s="12" t="s">
        <v>24</v>
      </c>
    </row>
    <row r="804" s="3" customFormat="1" ht="67.5" spans="1:13">
      <c r="A804" s="8">
        <v>802</v>
      </c>
      <c r="B804" s="9" t="s">
        <v>2956</v>
      </c>
      <c r="C804" s="9" t="s">
        <v>167</v>
      </c>
      <c r="D804" s="9" t="s">
        <v>2957</v>
      </c>
      <c r="E804" s="9" t="s">
        <v>81</v>
      </c>
      <c r="F804" s="8">
        <v>1</v>
      </c>
      <c r="G804" s="8" t="s">
        <v>18</v>
      </c>
      <c r="H804" s="9" t="s">
        <v>76</v>
      </c>
      <c r="I804" s="9" t="s">
        <v>716</v>
      </c>
      <c r="J804" s="9" t="s">
        <v>59</v>
      </c>
      <c r="K804" s="9" t="s">
        <v>614</v>
      </c>
      <c r="L804" s="9" t="s">
        <v>615</v>
      </c>
      <c r="M804" s="12" t="s">
        <v>24</v>
      </c>
    </row>
    <row r="805" s="3" customFormat="1" ht="121.5" spans="1:13">
      <c r="A805" s="8">
        <v>803</v>
      </c>
      <c r="B805" s="10" t="s">
        <v>2958</v>
      </c>
      <c r="C805" s="10" t="s">
        <v>167</v>
      </c>
      <c r="D805" s="10" t="s">
        <v>2959</v>
      </c>
      <c r="E805" s="10" t="s">
        <v>258</v>
      </c>
      <c r="F805" s="11">
        <v>1</v>
      </c>
      <c r="G805" s="11" t="s">
        <v>43</v>
      </c>
      <c r="H805" s="10" t="s">
        <v>19</v>
      </c>
      <c r="I805" s="10" t="s">
        <v>2960</v>
      </c>
      <c r="J805" s="10" t="s">
        <v>59</v>
      </c>
      <c r="K805" s="10" t="s">
        <v>2961</v>
      </c>
      <c r="L805" s="10" t="s">
        <v>2962</v>
      </c>
      <c r="M805" s="12" t="s">
        <v>24</v>
      </c>
    </row>
    <row r="806" s="3" customFormat="1" ht="67.5" spans="1:13">
      <c r="A806" s="8">
        <v>804</v>
      </c>
      <c r="B806" s="10" t="s">
        <v>2958</v>
      </c>
      <c r="C806" s="10" t="s">
        <v>2963</v>
      </c>
      <c r="D806" s="10" t="s">
        <v>2964</v>
      </c>
      <c r="E806" s="10" t="s">
        <v>258</v>
      </c>
      <c r="F806" s="11">
        <v>4</v>
      </c>
      <c r="G806" s="11" t="s">
        <v>39</v>
      </c>
      <c r="H806" s="10" t="s">
        <v>19</v>
      </c>
      <c r="I806" s="10" t="s">
        <v>2965</v>
      </c>
      <c r="J806" s="10" t="s">
        <v>40</v>
      </c>
      <c r="K806" s="10" t="s">
        <v>2961</v>
      </c>
      <c r="L806" s="10" t="s">
        <v>2962</v>
      </c>
      <c r="M806" s="12" t="s">
        <v>24</v>
      </c>
    </row>
    <row r="807" s="3" customFormat="1" ht="40.5" spans="1:13">
      <c r="A807" s="8">
        <v>805</v>
      </c>
      <c r="B807" s="9" t="s">
        <v>2966</v>
      </c>
      <c r="C807" s="9" t="s">
        <v>1526</v>
      </c>
      <c r="D807" s="9" t="s">
        <v>2967</v>
      </c>
      <c r="E807" s="9" t="s">
        <v>81</v>
      </c>
      <c r="F807" s="8">
        <v>10</v>
      </c>
      <c r="G807" s="8" t="s">
        <v>18</v>
      </c>
      <c r="H807" s="9" t="s">
        <v>76</v>
      </c>
      <c r="I807" s="9" t="s">
        <v>2968</v>
      </c>
      <c r="J807" s="9" t="s">
        <v>34</v>
      </c>
      <c r="K807" s="9" t="s">
        <v>1015</v>
      </c>
      <c r="L807" s="9" t="s">
        <v>2969</v>
      </c>
      <c r="M807" s="12" t="s">
        <v>24</v>
      </c>
    </row>
    <row r="808" s="3" customFormat="1" ht="27" spans="1:13">
      <c r="A808" s="8">
        <v>806</v>
      </c>
      <c r="B808" s="10" t="s">
        <v>2966</v>
      </c>
      <c r="C808" s="10" t="s">
        <v>37</v>
      </c>
      <c r="D808" s="10" t="s">
        <v>2970</v>
      </c>
      <c r="E808" s="10" t="s">
        <v>19</v>
      </c>
      <c r="F808" s="11">
        <v>10</v>
      </c>
      <c r="G808" s="11" t="s">
        <v>43</v>
      </c>
      <c r="H808" s="10" t="s">
        <v>19</v>
      </c>
      <c r="I808" s="10" t="s">
        <v>2971</v>
      </c>
      <c r="J808" s="10" t="s">
        <v>40</v>
      </c>
      <c r="K808" s="10" t="s">
        <v>1015</v>
      </c>
      <c r="L808" s="10" t="s">
        <v>2969</v>
      </c>
      <c r="M808" s="12" t="s">
        <v>24</v>
      </c>
    </row>
    <row r="809" s="3" customFormat="1" ht="27" spans="1:13">
      <c r="A809" s="8">
        <v>807</v>
      </c>
      <c r="B809" s="9" t="s">
        <v>2966</v>
      </c>
      <c r="C809" s="9" t="s">
        <v>37</v>
      </c>
      <c r="D809" s="9" t="s">
        <v>2972</v>
      </c>
      <c r="E809" s="9" t="s">
        <v>32</v>
      </c>
      <c r="F809" s="8">
        <v>10</v>
      </c>
      <c r="G809" s="8" t="s">
        <v>18</v>
      </c>
      <c r="H809" s="9" t="s">
        <v>19</v>
      </c>
      <c r="I809" s="9" t="s">
        <v>2973</v>
      </c>
      <c r="J809" s="9" t="s">
        <v>59</v>
      </c>
      <c r="K809" s="9" t="s">
        <v>1015</v>
      </c>
      <c r="L809" s="9" t="s">
        <v>2969</v>
      </c>
      <c r="M809" s="12" t="s">
        <v>24</v>
      </c>
    </row>
    <row r="810" s="3" customFormat="1" ht="67.5" spans="1:13">
      <c r="A810" s="8">
        <v>808</v>
      </c>
      <c r="B810" s="9" t="s">
        <v>2974</v>
      </c>
      <c r="C810" s="9" t="s">
        <v>66</v>
      </c>
      <c r="D810" s="9" t="s">
        <v>2975</v>
      </c>
      <c r="E810" s="9" t="s">
        <v>119</v>
      </c>
      <c r="F810" s="8">
        <v>3</v>
      </c>
      <c r="G810" s="8" t="s">
        <v>18</v>
      </c>
      <c r="H810" s="9" t="s">
        <v>19</v>
      </c>
      <c r="I810" s="9" t="s">
        <v>2167</v>
      </c>
      <c r="J810" s="9" t="s">
        <v>34</v>
      </c>
      <c r="K810" s="9" t="s">
        <v>2976</v>
      </c>
      <c r="L810" s="9" t="s">
        <v>2977</v>
      </c>
      <c r="M810" s="12" t="s">
        <v>24</v>
      </c>
    </row>
    <row r="811" s="3" customFormat="1" ht="40.5" spans="1:13">
      <c r="A811" s="8">
        <v>809</v>
      </c>
      <c r="B811" s="9" t="s">
        <v>2974</v>
      </c>
      <c r="C811" s="9" t="s">
        <v>167</v>
      </c>
      <c r="D811" s="9" t="s">
        <v>2978</v>
      </c>
      <c r="E811" s="9" t="s">
        <v>81</v>
      </c>
      <c r="F811" s="8">
        <v>2</v>
      </c>
      <c r="G811" s="8" t="s">
        <v>18</v>
      </c>
      <c r="H811" s="9" t="s">
        <v>19</v>
      </c>
      <c r="I811" s="9" t="s">
        <v>2213</v>
      </c>
      <c r="J811" s="9" t="s">
        <v>34</v>
      </c>
      <c r="K811" s="9" t="s">
        <v>2976</v>
      </c>
      <c r="L811" s="9" t="s">
        <v>2977</v>
      </c>
      <c r="M811" s="12" t="s">
        <v>24</v>
      </c>
    </row>
    <row r="812" s="3" customFormat="1" ht="54" spans="1:13">
      <c r="A812" s="8">
        <v>810</v>
      </c>
      <c r="B812" s="9" t="s">
        <v>2974</v>
      </c>
      <c r="C812" s="9" t="s">
        <v>37</v>
      </c>
      <c r="D812" s="9" t="s">
        <v>2979</v>
      </c>
      <c r="E812" s="9" t="s">
        <v>258</v>
      </c>
      <c r="F812" s="8">
        <v>2</v>
      </c>
      <c r="G812" s="8" t="s">
        <v>18</v>
      </c>
      <c r="H812" s="9" t="s">
        <v>19</v>
      </c>
      <c r="I812" s="9" t="s">
        <v>2299</v>
      </c>
      <c r="J812" s="9" t="s">
        <v>59</v>
      </c>
      <c r="K812" s="9" t="s">
        <v>2976</v>
      </c>
      <c r="L812" s="9" t="s">
        <v>2977</v>
      </c>
      <c r="M812" s="12" t="s">
        <v>24</v>
      </c>
    </row>
    <row r="813" s="3" customFormat="1" ht="67.5" spans="1:13">
      <c r="A813" s="8">
        <v>811</v>
      </c>
      <c r="B813" s="10" t="s">
        <v>2980</v>
      </c>
      <c r="C813" s="10" t="s">
        <v>2981</v>
      </c>
      <c r="D813" s="10" t="s">
        <v>2982</v>
      </c>
      <c r="E813" s="10" t="s">
        <v>1630</v>
      </c>
      <c r="F813" s="11">
        <v>1</v>
      </c>
      <c r="G813" s="11" t="s">
        <v>43</v>
      </c>
      <c r="H813" s="10" t="s">
        <v>19</v>
      </c>
      <c r="I813" s="10" t="s">
        <v>2983</v>
      </c>
      <c r="J813" s="10" t="s">
        <v>40</v>
      </c>
      <c r="K813" s="10" t="s">
        <v>2984</v>
      </c>
      <c r="L813" s="10" t="s">
        <v>2985</v>
      </c>
      <c r="M813" s="12" t="s">
        <v>24</v>
      </c>
    </row>
    <row r="814" s="3" customFormat="1" spans="1:13">
      <c r="A814" s="8">
        <v>812</v>
      </c>
      <c r="B814" s="9" t="s">
        <v>2986</v>
      </c>
      <c r="C814" s="9" t="s">
        <v>167</v>
      </c>
      <c r="D814" s="9" t="s">
        <v>167</v>
      </c>
      <c r="E814" s="9" t="s">
        <v>81</v>
      </c>
      <c r="F814" s="8">
        <v>1</v>
      </c>
      <c r="G814" s="8" t="s">
        <v>18</v>
      </c>
      <c r="H814" s="9" t="s">
        <v>19</v>
      </c>
      <c r="I814" s="9" t="s">
        <v>2987</v>
      </c>
      <c r="J814" s="9" t="s">
        <v>59</v>
      </c>
      <c r="K814" s="9" t="s">
        <v>101</v>
      </c>
      <c r="L814" s="9" t="s">
        <v>2988</v>
      </c>
      <c r="M814" s="12" t="s">
        <v>24</v>
      </c>
    </row>
    <row r="815" s="3" customFormat="1" ht="108" spans="1:13">
      <c r="A815" s="8">
        <v>813</v>
      </c>
      <c r="B815" s="9" t="s">
        <v>2989</v>
      </c>
      <c r="C815" s="9" t="s">
        <v>167</v>
      </c>
      <c r="D815" s="9" t="s">
        <v>2990</v>
      </c>
      <c r="E815" s="9" t="s">
        <v>81</v>
      </c>
      <c r="F815" s="8">
        <v>1</v>
      </c>
      <c r="G815" s="8" t="s">
        <v>18</v>
      </c>
      <c r="H815" s="9" t="s">
        <v>19</v>
      </c>
      <c r="I815" s="9" t="s">
        <v>2991</v>
      </c>
      <c r="J815" s="9" t="s">
        <v>28</v>
      </c>
      <c r="K815" s="9" t="s">
        <v>2992</v>
      </c>
      <c r="L815" s="9" t="s">
        <v>2993</v>
      </c>
      <c r="M815" s="12" t="s">
        <v>24</v>
      </c>
    </row>
    <row r="816" s="3" customFormat="1" ht="121.5" spans="1:13">
      <c r="A816" s="8">
        <v>814</v>
      </c>
      <c r="B816" s="9" t="s">
        <v>2989</v>
      </c>
      <c r="C816" s="9" t="s">
        <v>150</v>
      </c>
      <c r="D816" s="9" t="s">
        <v>2994</v>
      </c>
      <c r="E816" s="9" t="s">
        <v>32</v>
      </c>
      <c r="F816" s="8">
        <v>1</v>
      </c>
      <c r="G816" s="8" t="s">
        <v>18</v>
      </c>
      <c r="H816" s="9" t="s">
        <v>19</v>
      </c>
      <c r="I816" s="9" t="s">
        <v>2995</v>
      </c>
      <c r="J816" s="9" t="s">
        <v>28</v>
      </c>
      <c r="K816" s="9" t="s">
        <v>2992</v>
      </c>
      <c r="L816" s="9" t="s">
        <v>2993</v>
      </c>
      <c r="M816" s="12" t="s">
        <v>24</v>
      </c>
    </row>
    <row r="817" s="3" customFormat="1" ht="94.5" spans="1:13">
      <c r="A817" s="8">
        <v>815</v>
      </c>
      <c r="B817" s="9" t="s">
        <v>2989</v>
      </c>
      <c r="C817" s="9" t="s">
        <v>2996</v>
      </c>
      <c r="D817" s="9" t="s">
        <v>2997</v>
      </c>
      <c r="E817" s="9" t="s">
        <v>32</v>
      </c>
      <c r="F817" s="8">
        <v>1</v>
      </c>
      <c r="G817" s="8" t="s">
        <v>18</v>
      </c>
      <c r="H817" s="9" t="s">
        <v>474</v>
      </c>
      <c r="I817" s="9" t="s">
        <v>2998</v>
      </c>
      <c r="J817" s="9" t="s">
        <v>28</v>
      </c>
      <c r="K817" s="9" t="s">
        <v>2992</v>
      </c>
      <c r="L817" s="9" t="s">
        <v>2993</v>
      </c>
      <c r="M817" s="12" t="s">
        <v>24</v>
      </c>
    </row>
    <row r="818" s="3" customFormat="1" ht="27" spans="1:13">
      <c r="A818" s="8">
        <v>816</v>
      </c>
      <c r="B818" s="9" t="s">
        <v>2999</v>
      </c>
      <c r="C818" s="9" t="s">
        <v>62</v>
      </c>
      <c r="D818" s="9" t="s">
        <v>62</v>
      </c>
      <c r="E818" s="9" t="s">
        <v>359</v>
      </c>
      <c r="F818" s="8">
        <v>1</v>
      </c>
      <c r="G818" s="8" t="s">
        <v>18</v>
      </c>
      <c r="H818" s="9" t="s">
        <v>19</v>
      </c>
      <c r="I818" s="9" t="s">
        <v>3000</v>
      </c>
      <c r="J818" s="9" t="s">
        <v>59</v>
      </c>
      <c r="K818" s="9" t="s">
        <v>101</v>
      </c>
      <c r="L818" s="9" t="s">
        <v>3001</v>
      </c>
      <c r="M818" s="12" t="s">
        <v>24</v>
      </c>
    </row>
    <row r="819" s="3" customFormat="1" ht="81" spans="1:13">
      <c r="A819" s="8">
        <v>817</v>
      </c>
      <c r="B819" s="10" t="s">
        <v>3002</v>
      </c>
      <c r="C819" s="10" t="s">
        <v>66</v>
      </c>
      <c r="D819" s="10" t="s">
        <v>3003</v>
      </c>
      <c r="E819" s="10" t="s">
        <v>68</v>
      </c>
      <c r="F819" s="11">
        <v>2</v>
      </c>
      <c r="G819" s="11" t="s">
        <v>43</v>
      </c>
      <c r="H819" s="10" t="s">
        <v>19</v>
      </c>
      <c r="I819" s="10" t="s">
        <v>434</v>
      </c>
      <c r="J819" s="10" t="s">
        <v>59</v>
      </c>
      <c r="K819" s="10" t="s">
        <v>3004</v>
      </c>
      <c r="L819" s="10" t="s">
        <v>3005</v>
      </c>
      <c r="M819" s="12" t="s">
        <v>24</v>
      </c>
    </row>
    <row r="820" s="3" customFormat="1" spans="1:13">
      <c r="A820" s="8">
        <v>818</v>
      </c>
      <c r="B820" s="9" t="s">
        <v>3006</v>
      </c>
      <c r="C820" s="9" t="s">
        <v>55</v>
      </c>
      <c r="D820" s="9" t="s">
        <v>3007</v>
      </c>
      <c r="E820" s="9" t="s">
        <v>57</v>
      </c>
      <c r="F820" s="8">
        <v>5</v>
      </c>
      <c r="G820" s="8" t="s">
        <v>18</v>
      </c>
      <c r="H820" s="9" t="s">
        <v>19</v>
      </c>
      <c r="I820" s="9" t="s">
        <v>782</v>
      </c>
      <c r="J820" s="9" t="s">
        <v>40</v>
      </c>
      <c r="K820" s="9" t="s">
        <v>3008</v>
      </c>
      <c r="L820" s="9" t="s">
        <v>3009</v>
      </c>
      <c r="M820" s="12" t="s">
        <v>24</v>
      </c>
    </row>
    <row r="821" s="3" customFormat="1" ht="27" spans="1:13">
      <c r="A821" s="8">
        <v>819</v>
      </c>
      <c r="B821" s="9" t="s">
        <v>3010</v>
      </c>
      <c r="C821" s="9" t="s">
        <v>109</v>
      </c>
      <c r="D821" s="9" t="s">
        <v>3011</v>
      </c>
      <c r="E821" s="9" t="s">
        <v>111</v>
      </c>
      <c r="F821" s="8">
        <v>2</v>
      </c>
      <c r="G821" s="8" t="s">
        <v>18</v>
      </c>
      <c r="H821" s="9" t="s">
        <v>19</v>
      </c>
      <c r="I821" s="9" t="s">
        <v>3011</v>
      </c>
      <c r="J821" s="9" t="s">
        <v>40</v>
      </c>
      <c r="K821" s="9" t="s">
        <v>3012</v>
      </c>
      <c r="L821" s="9" t="s">
        <v>3013</v>
      </c>
      <c r="M821" s="12" t="s">
        <v>24</v>
      </c>
    </row>
    <row r="822" s="3" customFormat="1" spans="1:13">
      <c r="A822" s="8">
        <v>820</v>
      </c>
      <c r="B822" s="10" t="s">
        <v>3014</v>
      </c>
      <c r="C822" s="10" t="s">
        <v>37</v>
      </c>
      <c r="D822" s="10" t="s">
        <v>3015</v>
      </c>
      <c r="E822" s="10" t="s">
        <v>19</v>
      </c>
      <c r="F822" s="11">
        <v>8</v>
      </c>
      <c r="G822" s="11" t="s">
        <v>633</v>
      </c>
      <c r="H822" s="10" t="s">
        <v>19</v>
      </c>
      <c r="I822" s="10" t="s">
        <v>3015</v>
      </c>
      <c r="J822" s="10" t="s">
        <v>70</v>
      </c>
      <c r="K822" s="10" t="s">
        <v>101</v>
      </c>
      <c r="L822" s="10" t="s">
        <v>3016</v>
      </c>
      <c r="M822" s="12" t="s">
        <v>24</v>
      </c>
    </row>
    <row r="823" s="3" customFormat="1" ht="27" spans="1:13">
      <c r="A823" s="8">
        <v>821</v>
      </c>
      <c r="B823" s="10" t="s">
        <v>3017</v>
      </c>
      <c r="C823" s="10" t="s">
        <v>37</v>
      </c>
      <c r="D823" s="10" t="s">
        <v>3018</v>
      </c>
      <c r="E823" s="10" t="s">
        <v>42</v>
      </c>
      <c r="F823" s="11">
        <v>3</v>
      </c>
      <c r="G823" s="11" t="s">
        <v>633</v>
      </c>
      <c r="H823" s="10" t="s">
        <v>19</v>
      </c>
      <c r="I823" s="10" t="s">
        <v>3019</v>
      </c>
      <c r="J823" s="10" t="s">
        <v>40</v>
      </c>
      <c r="K823" s="10" t="s">
        <v>3020</v>
      </c>
      <c r="L823" s="10" t="s">
        <v>3021</v>
      </c>
      <c r="M823" s="12" t="s">
        <v>24</v>
      </c>
    </row>
    <row r="824" s="3" customFormat="1" ht="67.5" spans="1:13">
      <c r="A824" s="8">
        <v>822</v>
      </c>
      <c r="B824" s="10" t="s">
        <v>3022</v>
      </c>
      <c r="C824" s="10" t="s">
        <v>711</v>
      </c>
      <c r="D824" s="10" t="s">
        <v>3023</v>
      </c>
      <c r="E824" s="10" t="s">
        <v>2053</v>
      </c>
      <c r="F824" s="11">
        <v>1</v>
      </c>
      <c r="G824" s="11" t="s">
        <v>43</v>
      </c>
      <c r="H824" s="10" t="s">
        <v>19</v>
      </c>
      <c r="I824" s="10" t="s">
        <v>3024</v>
      </c>
      <c r="J824" s="10" t="s">
        <v>59</v>
      </c>
      <c r="K824" s="10" t="s">
        <v>3025</v>
      </c>
      <c r="L824" s="10" t="s">
        <v>3026</v>
      </c>
      <c r="M824" s="12" t="s">
        <v>24</v>
      </c>
    </row>
    <row r="825" s="3" customFormat="1" ht="54" spans="1:13">
      <c r="A825" s="8">
        <v>823</v>
      </c>
      <c r="B825" s="10" t="s">
        <v>3022</v>
      </c>
      <c r="C825" s="10" t="s">
        <v>344</v>
      </c>
      <c r="D825" s="10" t="s">
        <v>3027</v>
      </c>
      <c r="E825" s="10" t="s">
        <v>119</v>
      </c>
      <c r="F825" s="11">
        <v>2</v>
      </c>
      <c r="G825" s="11" t="s">
        <v>43</v>
      </c>
      <c r="H825" s="10" t="s">
        <v>19</v>
      </c>
      <c r="I825" s="10" t="s">
        <v>3028</v>
      </c>
      <c r="J825" s="10" t="s">
        <v>59</v>
      </c>
      <c r="K825" s="10" t="s">
        <v>3025</v>
      </c>
      <c r="L825" s="10" t="s">
        <v>3026</v>
      </c>
      <c r="M825" s="12" t="s">
        <v>24</v>
      </c>
    </row>
    <row r="826" s="3" customFormat="1" ht="27" spans="1:13">
      <c r="A826" s="8">
        <v>824</v>
      </c>
      <c r="B826" s="9" t="s">
        <v>3029</v>
      </c>
      <c r="C826" s="9" t="s">
        <v>150</v>
      </c>
      <c r="D826" s="9" t="s">
        <v>3030</v>
      </c>
      <c r="E826" s="9" t="s">
        <v>3031</v>
      </c>
      <c r="F826" s="8">
        <v>5</v>
      </c>
      <c r="G826" s="8" t="s">
        <v>18</v>
      </c>
      <c r="H826" s="9" t="s">
        <v>19</v>
      </c>
      <c r="I826" s="9" t="s">
        <v>3032</v>
      </c>
      <c r="J826" s="9" t="s">
        <v>59</v>
      </c>
      <c r="K826" s="9" t="s">
        <v>3033</v>
      </c>
      <c r="L826" s="9" t="s">
        <v>3034</v>
      </c>
      <c r="M826" s="12" t="s">
        <v>24</v>
      </c>
    </row>
    <row r="827" s="3" customFormat="1" ht="81" spans="1:13">
      <c r="A827" s="8">
        <v>825</v>
      </c>
      <c r="B827" s="9" t="s">
        <v>3035</v>
      </c>
      <c r="C827" s="9" t="s">
        <v>150</v>
      </c>
      <c r="D827" s="9" t="s">
        <v>3036</v>
      </c>
      <c r="E827" s="9" t="s">
        <v>1501</v>
      </c>
      <c r="F827" s="8">
        <v>1</v>
      </c>
      <c r="G827" s="8" t="s">
        <v>18</v>
      </c>
      <c r="H827" s="9" t="s">
        <v>76</v>
      </c>
      <c r="I827" s="9" t="s">
        <v>3037</v>
      </c>
      <c r="J827" s="9" t="s">
        <v>59</v>
      </c>
      <c r="K827" s="9" t="s">
        <v>3038</v>
      </c>
      <c r="L827" s="9" t="s">
        <v>3039</v>
      </c>
      <c r="M827" s="12" t="s">
        <v>24</v>
      </c>
    </row>
    <row r="828" s="3" customFormat="1" ht="67.5" spans="1:13">
      <c r="A828" s="8">
        <v>826</v>
      </c>
      <c r="B828" s="9" t="s">
        <v>3040</v>
      </c>
      <c r="C828" s="9" t="s">
        <v>66</v>
      </c>
      <c r="D828" s="9" t="s">
        <v>3041</v>
      </c>
      <c r="E828" s="9" t="s">
        <v>137</v>
      </c>
      <c r="F828" s="8">
        <v>1</v>
      </c>
      <c r="G828" s="8" t="s">
        <v>18</v>
      </c>
      <c r="H828" s="9" t="s">
        <v>19</v>
      </c>
      <c r="I828" s="9" t="s">
        <v>3042</v>
      </c>
      <c r="J828" s="9" t="s">
        <v>40</v>
      </c>
      <c r="K828" s="9" t="s">
        <v>3043</v>
      </c>
      <c r="L828" s="9" t="s">
        <v>3044</v>
      </c>
      <c r="M828" s="12" t="s">
        <v>24</v>
      </c>
    </row>
    <row r="829" s="3" customFormat="1" ht="40.5" spans="1:13">
      <c r="A829" s="8">
        <v>827</v>
      </c>
      <c r="B829" s="10" t="s">
        <v>3045</v>
      </c>
      <c r="C829" s="10" t="s">
        <v>37</v>
      </c>
      <c r="D829" s="10" t="s">
        <v>1045</v>
      </c>
      <c r="E829" s="10" t="s">
        <v>111</v>
      </c>
      <c r="F829" s="11">
        <v>2</v>
      </c>
      <c r="G829" s="11" t="s">
        <v>43</v>
      </c>
      <c r="H829" s="10" t="s">
        <v>19</v>
      </c>
      <c r="I829" s="10" t="s">
        <v>1046</v>
      </c>
      <c r="J829" s="10" t="s">
        <v>40</v>
      </c>
      <c r="K829" s="10" t="s">
        <v>3046</v>
      </c>
      <c r="L829" s="10" t="s">
        <v>3047</v>
      </c>
      <c r="M829" s="12" t="s">
        <v>24</v>
      </c>
    </row>
    <row r="830" s="3" customFormat="1" ht="108" spans="1:13">
      <c r="A830" s="8">
        <v>828</v>
      </c>
      <c r="B830" s="9" t="s">
        <v>3045</v>
      </c>
      <c r="C830" s="9" t="s">
        <v>37</v>
      </c>
      <c r="D830" s="9" t="s">
        <v>181</v>
      </c>
      <c r="E830" s="9" t="s">
        <v>111</v>
      </c>
      <c r="F830" s="8">
        <v>2</v>
      </c>
      <c r="G830" s="8" t="s">
        <v>18</v>
      </c>
      <c r="H830" s="9" t="s">
        <v>19</v>
      </c>
      <c r="I830" s="9" t="s">
        <v>182</v>
      </c>
      <c r="J830" s="9" t="s">
        <v>40</v>
      </c>
      <c r="K830" s="9" t="s">
        <v>3046</v>
      </c>
      <c r="L830" s="9" t="s">
        <v>3047</v>
      </c>
      <c r="M830" s="12" t="s">
        <v>24</v>
      </c>
    </row>
    <row r="831" s="3" customFormat="1" ht="40.5" spans="1:13">
      <c r="A831" s="8">
        <v>829</v>
      </c>
      <c r="B831" s="9" t="s">
        <v>3048</v>
      </c>
      <c r="C831" s="9" t="s">
        <v>3049</v>
      </c>
      <c r="D831" s="9" t="s">
        <v>3050</v>
      </c>
      <c r="E831" s="9" t="s">
        <v>3051</v>
      </c>
      <c r="F831" s="8">
        <v>4</v>
      </c>
      <c r="G831" s="8" t="s">
        <v>18</v>
      </c>
      <c r="H831" s="9" t="s">
        <v>19</v>
      </c>
      <c r="I831" s="9" t="s">
        <v>3052</v>
      </c>
      <c r="J831" s="9" t="s">
        <v>34</v>
      </c>
      <c r="K831" s="9" t="s">
        <v>3053</v>
      </c>
      <c r="L831" s="9" t="s">
        <v>3054</v>
      </c>
      <c r="M831" s="12" t="s">
        <v>24</v>
      </c>
    </row>
    <row r="832" s="3" customFormat="1" ht="54" spans="1:13">
      <c r="A832" s="8">
        <v>830</v>
      </c>
      <c r="B832" s="9" t="s">
        <v>3055</v>
      </c>
      <c r="C832" s="9" t="s">
        <v>348</v>
      </c>
      <c r="D832" s="9" t="s">
        <v>755</v>
      </c>
      <c r="E832" s="9" t="s">
        <v>350</v>
      </c>
      <c r="F832" s="8">
        <v>1</v>
      </c>
      <c r="G832" s="8" t="s">
        <v>18</v>
      </c>
      <c r="H832" s="9" t="s">
        <v>19</v>
      </c>
      <c r="I832" s="9" t="s">
        <v>756</v>
      </c>
      <c r="J832" s="9" t="s">
        <v>40</v>
      </c>
      <c r="K832" s="9" t="s">
        <v>3056</v>
      </c>
      <c r="L832" s="9" t="s">
        <v>3057</v>
      </c>
      <c r="M832" s="12" t="s">
        <v>24</v>
      </c>
    </row>
    <row r="833" s="3" customFormat="1" ht="54" spans="1:13">
      <c r="A833" s="8">
        <v>831</v>
      </c>
      <c r="B833" s="9" t="s">
        <v>3055</v>
      </c>
      <c r="C833" s="9" t="s">
        <v>322</v>
      </c>
      <c r="D833" s="9" t="s">
        <v>110</v>
      </c>
      <c r="E833" s="9" t="s">
        <v>137</v>
      </c>
      <c r="F833" s="8">
        <v>1</v>
      </c>
      <c r="G833" s="8" t="s">
        <v>18</v>
      </c>
      <c r="H833" s="9" t="s">
        <v>19</v>
      </c>
      <c r="I833" s="9" t="s">
        <v>756</v>
      </c>
      <c r="J833" s="9" t="s">
        <v>40</v>
      </c>
      <c r="K833" s="9" t="s">
        <v>3056</v>
      </c>
      <c r="L833" s="9" t="s">
        <v>3057</v>
      </c>
      <c r="M833" s="12" t="s">
        <v>24</v>
      </c>
    </row>
    <row r="834" s="3" customFormat="1" ht="27" spans="1:13">
      <c r="A834" s="8">
        <v>832</v>
      </c>
      <c r="B834" s="9" t="s">
        <v>3058</v>
      </c>
      <c r="C834" s="9" t="s">
        <v>55</v>
      </c>
      <c r="D834" s="9" t="s">
        <v>123</v>
      </c>
      <c r="E834" s="9" t="s">
        <v>124</v>
      </c>
      <c r="F834" s="8">
        <v>1</v>
      </c>
      <c r="G834" s="8" t="s">
        <v>18</v>
      </c>
      <c r="H834" s="9" t="s">
        <v>19</v>
      </c>
      <c r="I834" s="9" t="s">
        <v>3059</v>
      </c>
      <c r="J834" s="9" t="s">
        <v>40</v>
      </c>
      <c r="K834" s="9" t="s">
        <v>3060</v>
      </c>
      <c r="L834" s="9" t="s">
        <v>3061</v>
      </c>
      <c r="M834" s="12" t="s">
        <v>24</v>
      </c>
    </row>
    <row r="835" s="3" customFormat="1" ht="27" spans="1:13">
      <c r="A835" s="8">
        <v>833</v>
      </c>
      <c r="B835" s="9" t="s">
        <v>3058</v>
      </c>
      <c r="C835" s="9" t="s">
        <v>62</v>
      </c>
      <c r="D835" s="9" t="s">
        <v>123</v>
      </c>
      <c r="E835" s="9" t="s">
        <v>159</v>
      </c>
      <c r="F835" s="8">
        <v>1</v>
      </c>
      <c r="G835" s="8" t="s">
        <v>18</v>
      </c>
      <c r="H835" s="9" t="s">
        <v>19</v>
      </c>
      <c r="I835" s="9" t="s">
        <v>530</v>
      </c>
      <c r="J835" s="9" t="s">
        <v>40</v>
      </c>
      <c r="K835" s="9" t="s">
        <v>3060</v>
      </c>
      <c r="L835" s="9" t="s">
        <v>3061</v>
      </c>
      <c r="M835" s="12" t="s">
        <v>24</v>
      </c>
    </row>
    <row r="836" s="3" customFormat="1" ht="27" spans="1:13">
      <c r="A836" s="8">
        <v>834</v>
      </c>
      <c r="B836" s="9" t="s">
        <v>3062</v>
      </c>
      <c r="C836" s="9" t="s">
        <v>62</v>
      </c>
      <c r="D836" s="9" t="s">
        <v>123</v>
      </c>
      <c r="E836" s="9" t="s">
        <v>124</v>
      </c>
      <c r="F836" s="8">
        <v>2</v>
      </c>
      <c r="G836" s="8" t="s">
        <v>18</v>
      </c>
      <c r="H836" s="9" t="s">
        <v>19</v>
      </c>
      <c r="I836" s="9" t="s">
        <v>123</v>
      </c>
      <c r="J836" s="9" t="s">
        <v>40</v>
      </c>
      <c r="K836" s="9" t="s">
        <v>113</v>
      </c>
      <c r="L836" s="9" t="s">
        <v>114</v>
      </c>
      <c r="M836" s="12" t="s">
        <v>24</v>
      </c>
    </row>
    <row r="837" s="3" customFormat="1" ht="54" spans="1:13">
      <c r="A837" s="8">
        <v>835</v>
      </c>
      <c r="B837" s="9" t="s">
        <v>3062</v>
      </c>
      <c r="C837" s="9" t="s">
        <v>1153</v>
      </c>
      <c r="D837" s="9" t="s">
        <v>3063</v>
      </c>
      <c r="E837" s="9" t="s">
        <v>159</v>
      </c>
      <c r="F837" s="8">
        <v>2</v>
      </c>
      <c r="G837" s="8" t="s">
        <v>18</v>
      </c>
      <c r="H837" s="9" t="s">
        <v>19</v>
      </c>
      <c r="I837" s="9" t="s">
        <v>3063</v>
      </c>
      <c r="J837" s="9" t="s">
        <v>40</v>
      </c>
      <c r="K837" s="9" t="s">
        <v>113</v>
      </c>
      <c r="L837" s="9" t="s">
        <v>114</v>
      </c>
      <c r="M837" s="12" t="s">
        <v>24</v>
      </c>
    </row>
    <row r="838" s="3" customFormat="1" ht="27" spans="1:13">
      <c r="A838" s="8">
        <v>836</v>
      </c>
      <c r="B838" s="9" t="s">
        <v>3064</v>
      </c>
      <c r="C838" s="9" t="s">
        <v>1763</v>
      </c>
      <c r="D838" s="9" t="s">
        <v>1763</v>
      </c>
      <c r="E838" s="9" t="s">
        <v>3065</v>
      </c>
      <c r="F838" s="8">
        <v>1</v>
      </c>
      <c r="G838" s="8" t="s">
        <v>18</v>
      </c>
      <c r="H838" s="9" t="s">
        <v>19</v>
      </c>
      <c r="I838" s="9" t="s">
        <v>3066</v>
      </c>
      <c r="J838" s="9" t="s">
        <v>59</v>
      </c>
      <c r="K838" s="9" t="s">
        <v>101</v>
      </c>
      <c r="L838" s="9" t="s">
        <v>3067</v>
      </c>
      <c r="M838" s="12" t="s">
        <v>24</v>
      </c>
    </row>
    <row r="839" s="3" customFormat="1" ht="54" spans="1:13">
      <c r="A839" s="8">
        <v>837</v>
      </c>
      <c r="B839" s="10" t="s">
        <v>3068</v>
      </c>
      <c r="C839" s="10" t="s">
        <v>141</v>
      </c>
      <c r="D839" s="10" t="s">
        <v>1729</v>
      </c>
      <c r="E839" s="10" t="s">
        <v>119</v>
      </c>
      <c r="F839" s="11">
        <v>2</v>
      </c>
      <c r="G839" s="11" t="s">
        <v>43</v>
      </c>
      <c r="H839" s="10" t="s">
        <v>19</v>
      </c>
      <c r="I839" s="10" t="s">
        <v>1729</v>
      </c>
      <c r="J839" s="10" t="s">
        <v>40</v>
      </c>
      <c r="K839" s="10" t="s">
        <v>132</v>
      </c>
      <c r="L839" s="10" t="s">
        <v>3069</v>
      </c>
      <c r="M839" s="12" t="s">
        <v>24</v>
      </c>
    </row>
    <row r="840" s="3" customFormat="1" ht="27" spans="1:13">
      <c r="A840" s="8">
        <v>838</v>
      </c>
      <c r="B840" s="9" t="s">
        <v>3070</v>
      </c>
      <c r="C840" s="9" t="s">
        <v>607</v>
      </c>
      <c r="D840" s="9" t="s">
        <v>3071</v>
      </c>
      <c r="E840" s="9" t="s">
        <v>359</v>
      </c>
      <c r="F840" s="8">
        <v>1</v>
      </c>
      <c r="G840" s="8" t="s">
        <v>18</v>
      </c>
      <c r="H840" s="9" t="s">
        <v>19</v>
      </c>
      <c r="I840" s="9" t="s">
        <v>2621</v>
      </c>
      <c r="J840" s="9" t="s">
        <v>34</v>
      </c>
      <c r="K840" s="9" t="s">
        <v>101</v>
      </c>
      <c r="L840" s="9" t="s">
        <v>3072</v>
      </c>
      <c r="M840" s="12" t="s">
        <v>24</v>
      </c>
    </row>
    <row r="841" s="3" customFormat="1" ht="121.5" spans="1:13">
      <c r="A841" s="8">
        <v>839</v>
      </c>
      <c r="B841" s="9" t="s">
        <v>3073</v>
      </c>
      <c r="C841" s="9" t="s">
        <v>150</v>
      </c>
      <c r="D841" s="9" t="s">
        <v>3074</v>
      </c>
      <c r="E841" s="9" t="s">
        <v>32</v>
      </c>
      <c r="F841" s="8">
        <v>1</v>
      </c>
      <c r="G841" s="8" t="s">
        <v>18</v>
      </c>
      <c r="H841" s="9" t="s">
        <v>19</v>
      </c>
      <c r="I841" s="9" t="s">
        <v>3075</v>
      </c>
      <c r="J841" s="9" t="s">
        <v>34</v>
      </c>
      <c r="K841" s="9" t="s">
        <v>3076</v>
      </c>
      <c r="L841" s="9" t="s">
        <v>3077</v>
      </c>
      <c r="M841" s="12" t="s">
        <v>24</v>
      </c>
    </row>
    <row r="842" s="3" customFormat="1" ht="67.5" spans="1:13">
      <c r="A842" s="8">
        <v>840</v>
      </c>
      <c r="B842" s="10" t="s">
        <v>3073</v>
      </c>
      <c r="C842" s="10" t="s">
        <v>66</v>
      </c>
      <c r="D842" s="10" t="s">
        <v>3078</v>
      </c>
      <c r="E842" s="10" t="s">
        <v>19</v>
      </c>
      <c r="F842" s="11">
        <v>3</v>
      </c>
      <c r="G842" s="11" t="s">
        <v>43</v>
      </c>
      <c r="H842" s="10" t="s">
        <v>19</v>
      </c>
      <c r="I842" s="10" t="s">
        <v>3079</v>
      </c>
      <c r="J842" s="10" t="s">
        <v>40</v>
      </c>
      <c r="K842" s="10" t="s">
        <v>3076</v>
      </c>
      <c r="L842" s="10" t="s">
        <v>3077</v>
      </c>
      <c r="M842" s="12" t="s">
        <v>24</v>
      </c>
    </row>
    <row r="843" s="3" customFormat="1" ht="40.5" spans="1:13">
      <c r="A843" s="8">
        <v>841</v>
      </c>
      <c r="B843" s="9" t="s">
        <v>3073</v>
      </c>
      <c r="C843" s="9" t="s">
        <v>448</v>
      </c>
      <c r="D843" s="9" t="s">
        <v>3080</v>
      </c>
      <c r="E843" s="9" t="s">
        <v>32</v>
      </c>
      <c r="F843" s="8">
        <v>1</v>
      </c>
      <c r="G843" s="8" t="s">
        <v>18</v>
      </c>
      <c r="H843" s="9" t="s">
        <v>19</v>
      </c>
      <c r="I843" s="9" t="s">
        <v>3081</v>
      </c>
      <c r="J843" s="9" t="s">
        <v>59</v>
      </c>
      <c r="K843" s="9" t="s">
        <v>3076</v>
      </c>
      <c r="L843" s="9" t="s">
        <v>3077</v>
      </c>
      <c r="M843" s="12" t="s">
        <v>24</v>
      </c>
    </row>
    <row r="844" s="3" customFormat="1" ht="54" spans="1:13">
      <c r="A844" s="8">
        <v>842</v>
      </c>
      <c r="B844" s="10" t="s">
        <v>3082</v>
      </c>
      <c r="C844" s="10" t="s">
        <v>66</v>
      </c>
      <c r="D844" s="10" t="s">
        <v>735</v>
      </c>
      <c r="E844" s="10" t="s">
        <v>119</v>
      </c>
      <c r="F844" s="11">
        <v>1</v>
      </c>
      <c r="G844" s="11" t="s">
        <v>43</v>
      </c>
      <c r="H844" s="10" t="s">
        <v>19</v>
      </c>
      <c r="I844" s="10" t="s">
        <v>736</v>
      </c>
      <c r="J844" s="10" t="s">
        <v>40</v>
      </c>
      <c r="K844" s="10" t="s">
        <v>3083</v>
      </c>
      <c r="L844" s="10" t="s">
        <v>3084</v>
      </c>
      <c r="M844" s="12" t="s">
        <v>24</v>
      </c>
    </row>
    <row r="845" s="3" customFormat="1" ht="81" spans="1:13">
      <c r="A845" s="8">
        <v>843</v>
      </c>
      <c r="B845" s="9" t="s">
        <v>3085</v>
      </c>
      <c r="C845" s="9" t="s">
        <v>150</v>
      </c>
      <c r="D845" s="9" t="s">
        <v>3086</v>
      </c>
      <c r="E845" s="9" t="s">
        <v>364</v>
      </c>
      <c r="F845" s="8">
        <v>1</v>
      </c>
      <c r="G845" s="8" t="s">
        <v>18</v>
      </c>
      <c r="H845" s="9" t="s">
        <v>76</v>
      </c>
      <c r="I845" s="9" t="s">
        <v>716</v>
      </c>
      <c r="J845" s="9" t="s">
        <v>59</v>
      </c>
      <c r="K845" s="9" t="s">
        <v>3087</v>
      </c>
      <c r="L845" s="9" t="s">
        <v>3088</v>
      </c>
      <c r="M845" s="12" t="s">
        <v>24</v>
      </c>
    </row>
    <row r="846" s="3" customFormat="1" ht="54" spans="1:13">
      <c r="A846" s="8">
        <v>844</v>
      </c>
      <c r="B846" s="9" t="s">
        <v>3089</v>
      </c>
      <c r="C846" s="9" t="s">
        <v>448</v>
      </c>
      <c r="D846" s="9" t="s">
        <v>3090</v>
      </c>
      <c r="E846" s="9" t="s">
        <v>1978</v>
      </c>
      <c r="F846" s="8">
        <v>1</v>
      </c>
      <c r="G846" s="8" t="s">
        <v>18</v>
      </c>
      <c r="H846" s="9" t="s">
        <v>76</v>
      </c>
      <c r="I846" s="9" t="s">
        <v>3091</v>
      </c>
      <c r="J846" s="9" t="s">
        <v>59</v>
      </c>
      <c r="K846" s="9" t="s">
        <v>3092</v>
      </c>
      <c r="L846" s="9" t="s">
        <v>3093</v>
      </c>
      <c r="M846" s="12" t="s">
        <v>24</v>
      </c>
    </row>
    <row r="847" s="3" customFormat="1" ht="27" spans="1:13">
      <c r="A847" s="8">
        <v>845</v>
      </c>
      <c r="B847" s="9" t="s">
        <v>3094</v>
      </c>
      <c r="C847" s="9" t="s">
        <v>448</v>
      </c>
      <c r="D847" s="9" t="s">
        <v>448</v>
      </c>
      <c r="E847" s="9" t="s">
        <v>32</v>
      </c>
      <c r="F847" s="8">
        <v>1</v>
      </c>
      <c r="G847" s="8" t="s">
        <v>18</v>
      </c>
      <c r="H847" s="9" t="s">
        <v>19</v>
      </c>
      <c r="I847" s="9" t="s">
        <v>1527</v>
      </c>
      <c r="J847" s="9" t="s">
        <v>40</v>
      </c>
      <c r="K847" s="9" t="s">
        <v>101</v>
      </c>
      <c r="L847" s="9" t="s">
        <v>3095</v>
      </c>
      <c r="M847" s="12" t="s">
        <v>24</v>
      </c>
    </row>
    <row r="848" s="3" customFormat="1" ht="27" spans="1:13">
      <c r="A848" s="8">
        <v>846</v>
      </c>
      <c r="B848" s="9" t="s">
        <v>3096</v>
      </c>
      <c r="C848" s="9" t="s">
        <v>150</v>
      </c>
      <c r="D848" s="9" t="s">
        <v>1596</v>
      </c>
      <c r="E848" s="9" t="s">
        <v>364</v>
      </c>
      <c r="F848" s="8">
        <v>1</v>
      </c>
      <c r="G848" s="8" t="s">
        <v>18</v>
      </c>
      <c r="H848" s="9" t="s">
        <v>19</v>
      </c>
      <c r="I848" s="9" t="s">
        <v>3097</v>
      </c>
      <c r="J848" s="9" t="s">
        <v>40</v>
      </c>
      <c r="K848" s="9" t="s">
        <v>101</v>
      </c>
      <c r="L848" s="9" t="s">
        <v>3098</v>
      </c>
      <c r="M848" s="12" t="s">
        <v>24</v>
      </c>
    </row>
    <row r="849" s="3" customFormat="1" ht="40.5" spans="1:13">
      <c r="A849" s="8">
        <v>847</v>
      </c>
      <c r="B849" s="9" t="s">
        <v>3099</v>
      </c>
      <c r="C849" s="9" t="s">
        <v>37</v>
      </c>
      <c r="D849" s="9" t="s">
        <v>115</v>
      </c>
      <c r="E849" s="9" t="s">
        <v>111</v>
      </c>
      <c r="F849" s="8">
        <v>1</v>
      </c>
      <c r="G849" s="8" t="s">
        <v>18</v>
      </c>
      <c r="H849" s="9" t="s">
        <v>19</v>
      </c>
      <c r="I849" s="9" t="s">
        <v>116</v>
      </c>
      <c r="J849" s="9" t="s">
        <v>40</v>
      </c>
      <c r="K849" s="9" t="s">
        <v>3100</v>
      </c>
      <c r="L849" s="9" t="s">
        <v>3101</v>
      </c>
      <c r="M849" s="12" t="s">
        <v>24</v>
      </c>
    </row>
    <row r="850" s="3" customFormat="1" ht="54" spans="1:13">
      <c r="A850" s="8">
        <v>848</v>
      </c>
      <c r="B850" s="9" t="s">
        <v>3099</v>
      </c>
      <c r="C850" s="9" t="s">
        <v>348</v>
      </c>
      <c r="D850" s="9" t="s">
        <v>755</v>
      </c>
      <c r="E850" s="9" t="s">
        <v>119</v>
      </c>
      <c r="F850" s="8">
        <v>2</v>
      </c>
      <c r="G850" s="8" t="s">
        <v>18</v>
      </c>
      <c r="H850" s="9" t="s">
        <v>19</v>
      </c>
      <c r="I850" s="9" t="s">
        <v>756</v>
      </c>
      <c r="J850" s="9" t="s">
        <v>40</v>
      </c>
      <c r="K850" s="9" t="s">
        <v>3100</v>
      </c>
      <c r="L850" s="9" t="s">
        <v>3101</v>
      </c>
      <c r="M850" s="12" t="s">
        <v>24</v>
      </c>
    </row>
    <row r="851" s="3" customFormat="1" ht="40.5" spans="1:13">
      <c r="A851" s="8">
        <v>849</v>
      </c>
      <c r="B851" s="10" t="s">
        <v>3102</v>
      </c>
      <c r="C851" s="10" t="s">
        <v>37</v>
      </c>
      <c r="D851" s="10" t="s">
        <v>1045</v>
      </c>
      <c r="E851" s="10" t="s">
        <v>111</v>
      </c>
      <c r="F851" s="11">
        <v>1</v>
      </c>
      <c r="G851" s="11" t="s">
        <v>43</v>
      </c>
      <c r="H851" s="10" t="s">
        <v>19</v>
      </c>
      <c r="I851" s="10" t="s">
        <v>1046</v>
      </c>
      <c r="J851" s="10" t="s">
        <v>40</v>
      </c>
      <c r="K851" s="10" t="s">
        <v>3103</v>
      </c>
      <c r="L851" s="10" t="s">
        <v>3104</v>
      </c>
      <c r="M851" s="12" t="s">
        <v>24</v>
      </c>
    </row>
    <row r="852" s="3" customFormat="1" ht="108" spans="1:13">
      <c r="A852" s="8">
        <v>850</v>
      </c>
      <c r="B852" s="9" t="s">
        <v>3102</v>
      </c>
      <c r="C852" s="9" t="s">
        <v>37</v>
      </c>
      <c r="D852" s="9" t="s">
        <v>181</v>
      </c>
      <c r="E852" s="9" t="s">
        <v>111</v>
      </c>
      <c r="F852" s="8">
        <v>2</v>
      </c>
      <c r="G852" s="8" t="s">
        <v>18</v>
      </c>
      <c r="H852" s="9" t="s">
        <v>19</v>
      </c>
      <c r="I852" s="9" t="s">
        <v>182</v>
      </c>
      <c r="J852" s="9" t="s">
        <v>40</v>
      </c>
      <c r="K852" s="9" t="s">
        <v>3103</v>
      </c>
      <c r="L852" s="9" t="s">
        <v>3104</v>
      </c>
      <c r="M852" s="12" t="s">
        <v>24</v>
      </c>
    </row>
    <row r="853" s="3" customFormat="1" ht="40.5" spans="1:13">
      <c r="A853" s="8">
        <v>851</v>
      </c>
      <c r="B853" s="10" t="s">
        <v>3105</v>
      </c>
      <c r="C853" s="10" t="s">
        <v>37</v>
      </c>
      <c r="D853" s="10" t="s">
        <v>1045</v>
      </c>
      <c r="E853" s="10" t="s">
        <v>111</v>
      </c>
      <c r="F853" s="11">
        <v>1</v>
      </c>
      <c r="G853" s="11" t="s">
        <v>43</v>
      </c>
      <c r="H853" s="10" t="s">
        <v>19</v>
      </c>
      <c r="I853" s="10" t="s">
        <v>1046</v>
      </c>
      <c r="J853" s="10" t="s">
        <v>40</v>
      </c>
      <c r="K853" s="10" t="s">
        <v>3106</v>
      </c>
      <c r="L853" s="10" t="s">
        <v>3107</v>
      </c>
      <c r="M853" s="12" t="s">
        <v>24</v>
      </c>
    </row>
    <row r="854" s="3" customFormat="1" ht="108" spans="1:13">
      <c r="A854" s="8">
        <v>852</v>
      </c>
      <c r="B854" s="9" t="s">
        <v>3105</v>
      </c>
      <c r="C854" s="9" t="s">
        <v>37</v>
      </c>
      <c r="D854" s="9" t="s">
        <v>3108</v>
      </c>
      <c r="E854" s="9" t="s">
        <v>111</v>
      </c>
      <c r="F854" s="8">
        <v>2</v>
      </c>
      <c r="G854" s="8" t="s">
        <v>18</v>
      </c>
      <c r="H854" s="9" t="s">
        <v>19</v>
      </c>
      <c r="I854" s="9" t="s">
        <v>182</v>
      </c>
      <c r="J854" s="9" t="s">
        <v>40</v>
      </c>
      <c r="K854" s="9" t="s">
        <v>3106</v>
      </c>
      <c r="L854" s="9" t="s">
        <v>3107</v>
      </c>
      <c r="M854" s="12" t="s">
        <v>24</v>
      </c>
    </row>
    <row r="855" s="3" customFormat="1" ht="94.5" spans="1:13">
      <c r="A855" s="8">
        <v>853</v>
      </c>
      <c r="B855" s="9" t="s">
        <v>3109</v>
      </c>
      <c r="C855" s="9" t="s">
        <v>66</v>
      </c>
      <c r="D855" s="9" t="s">
        <v>3110</v>
      </c>
      <c r="E855" s="9" t="s">
        <v>137</v>
      </c>
      <c r="F855" s="8">
        <v>1</v>
      </c>
      <c r="G855" s="8" t="s">
        <v>18</v>
      </c>
      <c r="H855" s="9" t="s">
        <v>19</v>
      </c>
      <c r="I855" s="9" t="s">
        <v>434</v>
      </c>
      <c r="J855" s="9" t="s">
        <v>40</v>
      </c>
      <c r="K855" s="9" t="s">
        <v>3111</v>
      </c>
      <c r="L855" s="9" t="s">
        <v>3112</v>
      </c>
      <c r="M855" s="12" t="s">
        <v>24</v>
      </c>
    </row>
    <row r="856" s="3" customFormat="1" ht="27" spans="1:13">
      <c r="A856" s="8">
        <v>854</v>
      </c>
      <c r="B856" s="9" t="s">
        <v>3113</v>
      </c>
      <c r="C856" s="9" t="s">
        <v>574</v>
      </c>
      <c r="D856" s="9" t="s">
        <v>3114</v>
      </c>
      <c r="E856" s="9" t="s">
        <v>393</v>
      </c>
      <c r="F856" s="8">
        <v>2</v>
      </c>
      <c r="G856" s="8" t="s">
        <v>18</v>
      </c>
      <c r="H856" s="9" t="s">
        <v>19</v>
      </c>
      <c r="I856" s="9" t="s">
        <v>3114</v>
      </c>
      <c r="J856" s="9" t="s">
        <v>59</v>
      </c>
      <c r="K856" s="9" t="s">
        <v>3115</v>
      </c>
      <c r="L856" s="9" t="s">
        <v>3116</v>
      </c>
      <c r="M856" s="12" t="s">
        <v>24</v>
      </c>
    </row>
    <row r="857" s="3" customFormat="1" ht="121.5" spans="1:13">
      <c r="A857" s="8">
        <v>855</v>
      </c>
      <c r="B857" s="9" t="s">
        <v>3117</v>
      </c>
      <c r="C857" s="9" t="s">
        <v>799</v>
      </c>
      <c r="D857" s="9" t="s">
        <v>3118</v>
      </c>
      <c r="E857" s="9" t="s">
        <v>359</v>
      </c>
      <c r="F857" s="8">
        <v>3</v>
      </c>
      <c r="G857" s="8" t="s">
        <v>18</v>
      </c>
      <c r="H857" s="9" t="s">
        <v>19</v>
      </c>
      <c r="I857" s="9" t="s">
        <v>3119</v>
      </c>
      <c r="J857" s="9" t="s">
        <v>34</v>
      </c>
      <c r="K857" s="9" t="s">
        <v>3120</v>
      </c>
      <c r="L857" s="9" t="s">
        <v>3121</v>
      </c>
      <c r="M857" s="12" t="s">
        <v>24</v>
      </c>
    </row>
    <row r="858" s="3" customFormat="1" ht="54" spans="1:13">
      <c r="A858" s="8">
        <v>856</v>
      </c>
      <c r="B858" s="10" t="s">
        <v>3122</v>
      </c>
      <c r="C858" s="10" t="s">
        <v>37</v>
      </c>
      <c r="D858" s="10" t="s">
        <v>98</v>
      </c>
      <c r="E858" s="10" t="s">
        <v>801</v>
      </c>
      <c r="F858" s="11">
        <v>3</v>
      </c>
      <c r="G858" s="11" t="s">
        <v>43</v>
      </c>
      <c r="H858" s="10" t="s">
        <v>19</v>
      </c>
      <c r="I858" s="10" t="s">
        <v>3123</v>
      </c>
      <c r="J858" s="10" t="s">
        <v>40</v>
      </c>
      <c r="K858" s="10" t="s">
        <v>3124</v>
      </c>
      <c r="L858" s="10" t="s">
        <v>3125</v>
      </c>
      <c r="M858" s="12" t="s">
        <v>24</v>
      </c>
    </row>
    <row r="859" s="3" customFormat="1" ht="27" spans="1:13">
      <c r="A859" s="8">
        <v>857</v>
      </c>
      <c r="B859" s="10" t="s">
        <v>3126</v>
      </c>
      <c r="C859" s="10" t="s">
        <v>37</v>
      </c>
      <c r="D859" s="10" t="s">
        <v>1991</v>
      </c>
      <c r="E859" s="10" t="s">
        <v>1772</v>
      </c>
      <c r="F859" s="11">
        <v>2</v>
      </c>
      <c r="G859" s="11" t="s">
        <v>39</v>
      </c>
      <c r="H859" s="10" t="s">
        <v>19</v>
      </c>
      <c r="I859" s="10" t="s">
        <v>3127</v>
      </c>
      <c r="J859" s="10" t="s">
        <v>40</v>
      </c>
      <c r="K859" s="10" t="s">
        <v>3128</v>
      </c>
      <c r="L859" s="10" t="s">
        <v>3129</v>
      </c>
      <c r="M859" s="12" t="s">
        <v>24</v>
      </c>
    </row>
    <row r="860" s="3" customFormat="1" ht="54" spans="1:13">
      <c r="A860" s="8">
        <v>858</v>
      </c>
      <c r="B860" s="9" t="s">
        <v>3130</v>
      </c>
      <c r="C860" s="9" t="s">
        <v>37</v>
      </c>
      <c r="D860" s="9" t="s">
        <v>307</v>
      </c>
      <c r="E860" s="9" t="s">
        <v>251</v>
      </c>
      <c r="F860" s="8">
        <v>3</v>
      </c>
      <c r="G860" s="8" t="s">
        <v>18</v>
      </c>
      <c r="H860" s="9" t="s">
        <v>19</v>
      </c>
      <c r="I860" s="9" t="s">
        <v>308</v>
      </c>
      <c r="J860" s="9" t="s">
        <v>59</v>
      </c>
      <c r="K860" s="9" t="s">
        <v>3131</v>
      </c>
      <c r="L860" s="9" t="s">
        <v>3132</v>
      </c>
      <c r="M860" s="12" t="s">
        <v>24</v>
      </c>
    </row>
    <row r="861" s="3" customFormat="1" ht="40.5" spans="1:13">
      <c r="A861" s="8">
        <v>859</v>
      </c>
      <c r="B861" s="9" t="s">
        <v>3130</v>
      </c>
      <c r="C861" s="9" t="s">
        <v>55</v>
      </c>
      <c r="D861" s="9" t="s">
        <v>303</v>
      </c>
      <c r="E861" s="9" t="s">
        <v>124</v>
      </c>
      <c r="F861" s="8">
        <v>3</v>
      </c>
      <c r="G861" s="8" t="s">
        <v>18</v>
      </c>
      <c r="H861" s="9" t="s">
        <v>19</v>
      </c>
      <c r="I861" s="9" t="s">
        <v>304</v>
      </c>
      <c r="J861" s="9" t="s">
        <v>59</v>
      </c>
      <c r="K861" s="9" t="s">
        <v>3131</v>
      </c>
      <c r="L861" s="9" t="s">
        <v>3132</v>
      </c>
      <c r="M861" s="12" t="s">
        <v>24</v>
      </c>
    </row>
    <row r="862" s="3" customFormat="1" ht="67.5" spans="1:13">
      <c r="A862" s="8">
        <v>860</v>
      </c>
      <c r="B862" s="9" t="s">
        <v>3133</v>
      </c>
      <c r="C862" s="9" t="s">
        <v>318</v>
      </c>
      <c r="D862" s="9" t="s">
        <v>3134</v>
      </c>
      <c r="E862" s="9" t="s">
        <v>111</v>
      </c>
      <c r="F862" s="8">
        <v>1</v>
      </c>
      <c r="G862" s="8" t="s">
        <v>18</v>
      </c>
      <c r="H862" s="9" t="s">
        <v>19</v>
      </c>
      <c r="I862" s="9" t="s">
        <v>3135</v>
      </c>
      <c r="J862" s="9" t="s">
        <v>70</v>
      </c>
      <c r="K862" s="9" t="s">
        <v>3136</v>
      </c>
      <c r="L862" s="9" t="str">
        <f>"15940531117"</f>
        <v>15940531117</v>
      </c>
      <c r="M862" s="12" t="s">
        <v>24</v>
      </c>
    </row>
    <row r="863" s="3" customFormat="1" ht="27" spans="1:13">
      <c r="A863" s="8">
        <v>861</v>
      </c>
      <c r="B863" s="9" t="s">
        <v>3137</v>
      </c>
      <c r="C863" s="9" t="s">
        <v>574</v>
      </c>
      <c r="D863" s="9" t="s">
        <v>3138</v>
      </c>
      <c r="E863" s="9" t="s">
        <v>57</v>
      </c>
      <c r="F863" s="8">
        <v>1</v>
      </c>
      <c r="G863" s="8" t="s">
        <v>18</v>
      </c>
      <c r="H863" s="9" t="s">
        <v>19</v>
      </c>
      <c r="I863" s="9" t="s">
        <v>3139</v>
      </c>
      <c r="J863" s="9" t="s">
        <v>40</v>
      </c>
      <c r="K863" s="9" t="s">
        <v>3140</v>
      </c>
      <c r="L863" s="9" t="s">
        <v>3141</v>
      </c>
      <c r="M863" s="12" t="s">
        <v>24</v>
      </c>
    </row>
    <row r="864" s="3" customFormat="1" spans="1:13">
      <c r="A864" s="8">
        <v>862</v>
      </c>
      <c r="B864" s="10" t="s">
        <v>3142</v>
      </c>
      <c r="C864" s="10" t="s">
        <v>66</v>
      </c>
      <c r="D864" s="10" t="s">
        <v>118</v>
      </c>
      <c r="E864" s="10" t="s">
        <v>19</v>
      </c>
      <c r="F864" s="11">
        <v>5</v>
      </c>
      <c r="G864" s="11" t="s">
        <v>43</v>
      </c>
      <c r="H864" s="10" t="s">
        <v>19</v>
      </c>
      <c r="I864" s="10" t="s">
        <v>703</v>
      </c>
      <c r="J864" s="10" t="s">
        <v>40</v>
      </c>
      <c r="K864" s="10" t="s">
        <v>963</v>
      </c>
      <c r="L864" s="10" t="s">
        <v>3143</v>
      </c>
      <c r="M864" s="12" t="s">
        <v>24</v>
      </c>
    </row>
    <row r="865" s="3" customFormat="1" ht="27" spans="1:13">
      <c r="A865" s="8">
        <v>863</v>
      </c>
      <c r="B865" s="10" t="s">
        <v>3144</v>
      </c>
      <c r="C865" s="10" t="s">
        <v>37</v>
      </c>
      <c r="D865" s="10" t="s">
        <v>3145</v>
      </c>
      <c r="E865" s="10" t="s">
        <v>19</v>
      </c>
      <c r="F865" s="11">
        <v>1</v>
      </c>
      <c r="G865" s="11" t="s">
        <v>43</v>
      </c>
      <c r="H865" s="10" t="s">
        <v>19</v>
      </c>
      <c r="I865" s="10" t="s">
        <v>3146</v>
      </c>
      <c r="J865" s="10" t="s">
        <v>59</v>
      </c>
      <c r="K865" s="10" t="s">
        <v>3147</v>
      </c>
      <c r="L865" s="10" t="s">
        <v>3148</v>
      </c>
      <c r="M865" s="12" t="s">
        <v>24</v>
      </c>
    </row>
    <row r="866" s="3" customFormat="1" ht="40.5" spans="1:13">
      <c r="A866" s="8">
        <v>864</v>
      </c>
      <c r="B866" s="9" t="s">
        <v>3144</v>
      </c>
      <c r="C866" s="9" t="s">
        <v>2791</v>
      </c>
      <c r="D866" s="9" t="s">
        <v>3149</v>
      </c>
      <c r="E866" s="9" t="s">
        <v>3150</v>
      </c>
      <c r="F866" s="8">
        <v>2</v>
      </c>
      <c r="G866" s="8" t="s">
        <v>18</v>
      </c>
      <c r="H866" s="9" t="s">
        <v>19</v>
      </c>
      <c r="I866" s="9" t="s">
        <v>3151</v>
      </c>
      <c r="J866" s="9" t="s">
        <v>34</v>
      </c>
      <c r="K866" s="9" t="s">
        <v>3147</v>
      </c>
      <c r="L866" s="9" t="s">
        <v>3148</v>
      </c>
      <c r="M866" s="12" t="s">
        <v>24</v>
      </c>
    </row>
    <row r="867" s="3" customFormat="1" ht="27" spans="1:13">
      <c r="A867" s="8">
        <v>865</v>
      </c>
      <c r="B867" s="9" t="s">
        <v>3144</v>
      </c>
      <c r="C867" s="9" t="s">
        <v>448</v>
      </c>
      <c r="D867" s="9" t="s">
        <v>3152</v>
      </c>
      <c r="E867" s="9" t="s">
        <v>364</v>
      </c>
      <c r="F867" s="8">
        <v>2</v>
      </c>
      <c r="G867" s="8" t="s">
        <v>18</v>
      </c>
      <c r="H867" s="9" t="s">
        <v>19</v>
      </c>
      <c r="I867" s="9" t="s">
        <v>3153</v>
      </c>
      <c r="J867" s="9" t="s">
        <v>34</v>
      </c>
      <c r="K867" s="9" t="s">
        <v>3147</v>
      </c>
      <c r="L867" s="9" t="s">
        <v>3148</v>
      </c>
      <c r="M867" s="12" t="s">
        <v>24</v>
      </c>
    </row>
    <row r="868" s="3" customFormat="1" ht="121.5" spans="1:13">
      <c r="A868" s="8">
        <v>866</v>
      </c>
      <c r="B868" s="10" t="s">
        <v>3154</v>
      </c>
      <c r="C868" s="10" t="s">
        <v>135</v>
      </c>
      <c r="D868" s="10" t="s">
        <v>3155</v>
      </c>
      <c r="E868" s="10" t="s">
        <v>137</v>
      </c>
      <c r="F868" s="11">
        <v>1</v>
      </c>
      <c r="G868" s="11" t="s">
        <v>43</v>
      </c>
      <c r="H868" s="10" t="s">
        <v>19</v>
      </c>
      <c r="I868" s="10" t="s">
        <v>434</v>
      </c>
      <c r="J868" s="10" t="s">
        <v>59</v>
      </c>
      <c r="K868" s="10" t="s">
        <v>963</v>
      </c>
      <c r="L868" s="10" t="s">
        <v>964</v>
      </c>
      <c r="M868" s="12" t="s">
        <v>24</v>
      </c>
    </row>
    <row r="869" s="3" customFormat="1" ht="40.5" spans="1:13">
      <c r="A869" s="8">
        <v>867</v>
      </c>
      <c r="B869" s="10" t="s">
        <v>3156</v>
      </c>
      <c r="C869" s="10" t="s">
        <v>37</v>
      </c>
      <c r="D869" s="10" t="s">
        <v>1045</v>
      </c>
      <c r="E869" s="10" t="s">
        <v>111</v>
      </c>
      <c r="F869" s="11">
        <v>1</v>
      </c>
      <c r="G869" s="11" t="s">
        <v>43</v>
      </c>
      <c r="H869" s="10" t="s">
        <v>19</v>
      </c>
      <c r="I869" s="10" t="s">
        <v>1046</v>
      </c>
      <c r="J869" s="10" t="s">
        <v>40</v>
      </c>
      <c r="K869" s="10" t="s">
        <v>3157</v>
      </c>
      <c r="L869" s="10" t="s">
        <v>3158</v>
      </c>
      <c r="M869" s="12" t="s">
        <v>24</v>
      </c>
    </row>
    <row r="870" s="3" customFormat="1" ht="108" spans="1:13">
      <c r="A870" s="8">
        <v>868</v>
      </c>
      <c r="B870" s="9" t="s">
        <v>3156</v>
      </c>
      <c r="C870" s="9" t="s">
        <v>37</v>
      </c>
      <c r="D870" s="9" t="s">
        <v>181</v>
      </c>
      <c r="E870" s="9" t="s">
        <v>111</v>
      </c>
      <c r="F870" s="8">
        <v>2</v>
      </c>
      <c r="G870" s="8" t="s">
        <v>18</v>
      </c>
      <c r="H870" s="9" t="s">
        <v>19</v>
      </c>
      <c r="I870" s="9" t="s">
        <v>182</v>
      </c>
      <c r="J870" s="9" t="s">
        <v>40</v>
      </c>
      <c r="K870" s="9" t="s">
        <v>3157</v>
      </c>
      <c r="L870" s="9" t="s">
        <v>3158</v>
      </c>
      <c r="M870" s="12" t="s">
        <v>24</v>
      </c>
    </row>
    <row r="871" s="3" customFormat="1" ht="40.5" spans="1:13">
      <c r="A871" s="8">
        <v>869</v>
      </c>
      <c r="B871" s="10" t="s">
        <v>3159</v>
      </c>
      <c r="C871" s="10" t="s">
        <v>37</v>
      </c>
      <c r="D871" s="10" t="s">
        <v>3160</v>
      </c>
      <c r="E871" s="10" t="s">
        <v>2653</v>
      </c>
      <c r="F871" s="11">
        <v>1</v>
      </c>
      <c r="G871" s="11" t="s">
        <v>43</v>
      </c>
      <c r="H871" s="10" t="s">
        <v>19</v>
      </c>
      <c r="I871" s="10" t="s">
        <v>814</v>
      </c>
      <c r="J871" s="10" t="s">
        <v>40</v>
      </c>
      <c r="K871" s="10" t="s">
        <v>3161</v>
      </c>
      <c r="L871" s="10" t="s">
        <v>3162</v>
      </c>
      <c r="M871" s="12" t="s">
        <v>24</v>
      </c>
    </row>
    <row r="872" s="3" customFormat="1" ht="81" spans="1:13">
      <c r="A872" s="8">
        <v>870</v>
      </c>
      <c r="B872" s="9" t="s">
        <v>3163</v>
      </c>
      <c r="C872" s="9" t="s">
        <v>55</v>
      </c>
      <c r="D872" s="9" t="s">
        <v>3164</v>
      </c>
      <c r="E872" s="9" t="s">
        <v>124</v>
      </c>
      <c r="F872" s="8">
        <v>2</v>
      </c>
      <c r="G872" s="8" t="s">
        <v>18</v>
      </c>
      <c r="H872" s="9" t="s">
        <v>19</v>
      </c>
      <c r="I872" s="9" t="s">
        <v>3165</v>
      </c>
      <c r="J872" s="9" t="s">
        <v>70</v>
      </c>
      <c r="K872" s="9" t="s">
        <v>3166</v>
      </c>
      <c r="L872" s="9" t="str">
        <f>"15502483649"</f>
        <v>15502483649</v>
      </c>
      <c r="M872" s="12" t="s">
        <v>24</v>
      </c>
    </row>
    <row r="873" s="3" customFormat="1" ht="27" spans="1:13">
      <c r="A873" s="8">
        <v>871</v>
      </c>
      <c r="B873" s="9" t="s">
        <v>3167</v>
      </c>
      <c r="C873" s="9" t="s">
        <v>55</v>
      </c>
      <c r="D873" s="9" t="s">
        <v>3168</v>
      </c>
      <c r="E873" s="9" t="s">
        <v>57</v>
      </c>
      <c r="F873" s="8">
        <v>2</v>
      </c>
      <c r="G873" s="8" t="s">
        <v>18</v>
      </c>
      <c r="H873" s="9" t="s">
        <v>19</v>
      </c>
      <c r="I873" s="9" t="s">
        <v>3169</v>
      </c>
      <c r="J873" s="9" t="s">
        <v>59</v>
      </c>
      <c r="K873" s="9" t="s">
        <v>3170</v>
      </c>
      <c r="L873" s="9" t="s">
        <v>3171</v>
      </c>
      <c r="M873" s="12" t="s">
        <v>24</v>
      </c>
    </row>
    <row r="874" s="3" customFormat="1" ht="54" spans="1:13">
      <c r="A874" s="8">
        <v>872</v>
      </c>
      <c r="B874" s="10" t="s">
        <v>3172</v>
      </c>
      <c r="C874" s="10" t="s">
        <v>385</v>
      </c>
      <c r="D874" s="10" t="s">
        <v>3173</v>
      </c>
      <c r="E874" s="10" t="s">
        <v>19</v>
      </c>
      <c r="F874" s="11">
        <v>1</v>
      </c>
      <c r="G874" s="11" t="s">
        <v>43</v>
      </c>
      <c r="H874" s="10" t="s">
        <v>19</v>
      </c>
      <c r="I874" s="10" t="s">
        <v>3174</v>
      </c>
      <c r="J874" s="10" t="s">
        <v>40</v>
      </c>
      <c r="K874" s="10" t="s">
        <v>3175</v>
      </c>
      <c r="L874" s="10" t="s">
        <v>3176</v>
      </c>
      <c r="M874" s="12" t="s">
        <v>24</v>
      </c>
    </row>
    <row r="875" s="3" customFormat="1" ht="40.5" spans="1:13">
      <c r="A875" s="8">
        <v>873</v>
      </c>
      <c r="B875" s="9" t="s">
        <v>3177</v>
      </c>
      <c r="C875" s="9" t="s">
        <v>348</v>
      </c>
      <c r="D875" s="9" t="s">
        <v>569</v>
      </c>
      <c r="E875" s="9" t="s">
        <v>350</v>
      </c>
      <c r="F875" s="8">
        <v>1</v>
      </c>
      <c r="G875" s="8" t="s">
        <v>18</v>
      </c>
      <c r="H875" s="9" t="s">
        <v>19</v>
      </c>
      <c r="I875" s="9" t="s">
        <v>755</v>
      </c>
      <c r="J875" s="9" t="s">
        <v>40</v>
      </c>
      <c r="K875" s="9" t="s">
        <v>3178</v>
      </c>
      <c r="L875" s="9" t="s">
        <v>1807</v>
      </c>
      <c r="M875" s="12" t="s">
        <v>24</v>
      </c>
    </row>
    <row r="876" s="3" customFormat="1" ht="40.5" spans="1:13">
      <c r="A876" s="8">
        <v>874</v>
      </c>
      <c r="B876" s="9" t="s">
        <v>3179</v>
      </c>
      <c r="C876" s="9" t="s">
        <v>348</v>
      </c>
      <c r="D876" s="9" t="s">
        <v>569</v>
      </c>
      <c r="E876" s="9" t="s">
        <v>350</v>
      </c>
      <c r="F876" s="8">
        <v>1</v>
      </c>
      <c r="G876" s="8" t="s">
        <v>18</v>
      </c>
      <c r="H876" s="9" t="s">
        <v>19</v>
      </c>
      <c r="I876" s="9" t="s">
        <v>569</v>
      </c>
      <c r="J876" s="9" t="s">
        <v>40</v>
      </c>
      <c r="K876" s="9" t="s">
        <v>3180</v>
      </c>
      <c r="L876" s="9" t="s">
        <v>3181</v>
      </c>
      <c r="M876" s="12" t="s">
        <v>24</v>
      </c>
    </row>
    <row r="877" s="3" customFormat="1" ht="54" spans="1:13">
      <c r="A877" s="8">
        <v>875</v>
      </c>
      <c r="B877" s="9" t="s">
        <v>3179</v>
      </c>
      <c r="C877" s="9" t="s">
        <v>109</v>
      </c>
      <c r="D877" s="9" t="s">
        <v>323</v>
      </c>
      <c r="E877" s="9" t="s">
        <v>119</v>
      </c>
      <c r="F877" s="8">
        <v>1</v>
      </c>
      <c r="G877" s="8" t="s">
        <v>18</v>
      </c>
      <c r="H877" s="9" t="s">
        <v>19</v>
      </c>
      <c r="I877" s="9" t="s">
        <v>323</v>
      </c>
      <c r="J877" s="9" t="s">
        <v>40</v>
      </c>
      <c r="K877" s="9" t="s">
        <v>3180</v>
      </c>
      <c r="L877" s="9" t="s">
        <v>3181</v>
      </c>
      <c r="M877" s="12" t="s">
        <v>24</v>
      </c>
    </row>
    <row r="878" s="3" customFormat="1" ht="40.5" spans="1:13">
      <c r="A878" s="8">
        <v>876</v>
      </c>
      <c r="B878" s="10" t="s">
        <v>3182</v>
      </c>
      <c r="C878" s="10" t="s">
        <v>37</v>
      </c>
      <c r="D878" s="10" t="s">
        <v>1045</v>
      </c>
      <c r="E878" s="10" t="s">
        <v>111</v>
      </c>
      <c r="F878" s="11">
        <v>2</v>
      </c>
      <c r="G878" s="11" t="s">
        <v>43</v>
      </c>
      <c r="H878" s="10" t="s">
        <v>19</v>
      </c>
      <c r="I878" s="10" t="s">
        <v>1046</v>
      </c>
      <c r="J878" s="10" t="s">
        <v>40</v>
      </c>
      <c r="K878" s="10" t="s">
        <v>3183</v>
      </c>
      <c r="L878" s="10" t="s">
        <v>3184</v>
      </c>
      <c r="M878" s="12" t="s">
        <v>24</v>
      </c>
    </row>
    <row r="879" s="3" customFormat="1" ht="108" spans="1:13">
      <c r="A879" s="8">
        <v>877</v>
      </c>
      <c r="B879" s="9" t="s">
        <v>3182</v>
      </c>
      <c r="C879" s="9" t="s">
        <v>37</v>
      </c>
      <c r="D879" s="9" t="s">
        <v>181</v>
      </c>
      <c r="E879" s="9" t="s">
        <v>111</v>
      </c>
      <c r="F879" s="8">
        <v>2</v>
      </c>
      <c r="G879" s="8" t="s">
        <v>18</v>
      </c>
      <c r="H879" s="9" t="s">
        <v>19</v>
      </c>
      <c r="I879" s="9" t="s">
        <v>182</v>
      </c>
      <c r="J879" s="9" t="s">
        <v>40</v>
      </c>
      <c r="K879" s="9" t="s">
        <v>3183</v>
      </c>
      <c r="L879" s="9" t="s">
        <v>3184</v>
      </c>
      <c r="M879" s="12" t="s">
        <v>24</v>
      </c>
    </row>
    <row r="880" s="3" customFormat="1" ht="27" spans="1:13">
      <c r="A880" s="8">
        <v>878</v>
      </c>
      <c r="B880" s="10" t="s">
        <v>3185</v>
      </c>
      <c r="C880" s="10" t="s">
        <v>2595</v>
      </c>
      <c r="D880" s="10" t="s">
        <v>246</v>
      </c>
      <c r="E880" s="10" t="s">
        <v>81</v>
      </c>
      <c r="F880" s="11">
        <v>2</v>
      </c>
      <c r="G880" s="11" t="s">
        <v>43</v>
      </c>
      <c r="H880" s="10" t="s">
        <v>19</v>
      </c>
      <c r="I880" s="10" t="s">
        <v>246</v>
      </c>
      <c r="J880" s="10" t="s">
        <v>40</v>
      </c>
      <c r="K880" s="10" t="s">
        <v>132</v>
      </c>
      <c r="L880" s="10" t="s">
        <v>3186</v>
      </c>
      <c r="M880" s="12" t="s">
        <v>24</v>
      </c>
    </row>
    <row r="881" s="3" customFormat="1" ht="27" spans="1:13">
      <c r="A881" s="8">
        <v>879</v>
      </c>
      <c r="B881" s="9" t="s">
        <v>3187</v>
      </c>
      <c r="C881" s="9" t="s">
        <v>37</v>
      </c>
      <c r="D881" s="9" t="s">
        <v>3188</v>
      </c>
      <c r="E881" s="9" t="s">
        <v>111</v>
      </c>
      <c r="F881" s="8">
        <v>2</v>
      </c>
      <c r="G881" s="8" t="s">
        <v>18</v>
      </c>
      <c r="H881" s="9" t="s">
        <v>19</v>
      </c>
      <c r="I881" s="9" t="s">
        <v>3189</v>
      </c>
      <c r="J881" s="9" t="s">
        <v>40</v>
      </c>
      <c r="K881" s="9" t="s">
        <v>3190</v>
      </c>
      <c r="L881" s="9" t="s">
        <v>3191</v>
      </c>
      <c r="M881" s="12" t="s">
        <v>24</v>
      </c>
    </row>
    <row r="882" s="3" customFormat="1" ht="40.5" spans="1:13">
      <c r="A882" s="8">
        <v>880</v>
      </c>
      <c r="B882" s="9" t="s">
        <v>3187</v>
      </c>
      <c r="C882" s="9" t="s">
        <v>109</v>
      </c>
      <c r="D882" s="9" t="s">
        <v>519</v>
      </c>
      <c r="E882" s="9" t="s">
        <v>111</v>
      </c>
      <c r="F882" s="8">
        <v>2</v>
      </c>
      <c r="G882" s="8" t="s">
        <v>18</v>
      </c>
      <c r="H882" s="9" t="s">
        <v>19</v>
      </c>
      <c r="I882" s="9" t="s">
        <v>520</v>
      </c>
      <c r="J882" s="9" t="s">
        <v>40</v>
      </c>
      <c r="K882" s="9" t="s">
        <v>3190</v>
      </c>
      <c r="L882" s="9" t="s">
        <v>3191</v>
      </c>
      <c r="M882" s="12" t="s">
        <v>24</v>
      </c>
    </row>
    <row r="883" s="3" customFormat="1" ht="94.5" spans="1:13">
      <c r="A883" s="8">
        <v>881</v>
      </c>
      <c r="B883" s="9" t="s">
        <v>3192</v>
      </c>
      <c r="C883" s="9" t="s">
        <v>55</v>
      </c>
      <c r="D883" s="9" t="s">
        <v>3193</v>
      </c>
      <c r="E883" s="9" t="s">
        <v>57</v>
      </c>
      <c r="F883" s="8">
        <v>1</v>
      </c>
      <c r="G883" s="8" t="s">
        <v>18</v>
      </c>
      <c r="H883" s="9" t="s">
        <v>19</v>
      </c>
      <c r="I883" s="9" t="s">
        <v>3194</v>
      </c>
      <c r="J883" s="9" t="s">
        <v>28</v>
      </c>
      <c r="K883" s="9" t="s">
        <v>1956</v>
      </c>
      <c r="L883" s="9" t="s">
        <v>3195</v>
      </c>
      <c r="M883" s="12" t="s">
        <v>24</v>
      </c>
    </row>
    <row r="884" s="3" customFormat="1" spans="1:13">
      <c r="A884" s="8">
        <v>882</v>
      </c>
      <c r="B884" s="9" t="s">
        <v>3196</v>
      </c>
      <c r="C884" s="9" t="s">
        <v>55</v>
      </c>
      <c r="D884" s="9" t="s">
        <v>3197</v>
      </c>
      <c r="E884" s="9" t="s">
        <v>57</v>
      </c>
      <c r="F884" s="8">
        <v>2</v>
      </c>
      <c r="G884" s="8" t="s">
        <v>18</v>
      </c>
      <c r="H884" s="9" t="s">
        <v>19</v>
      </c>
      <c r="I884" s="9" t="s">
        <v>3198</v>
      </c>
      <c r="J884" s="9" t="s">
        <v>40</v>
      </c>
      <c r="K884" s="9" t="s">
        <v>3199</v>
      </c>
      <c r="L884" s="9" t="s">
        <v>3200</v>
      </c>
      <c r="M884" s="12" t="s">
        <v>24</v>
      </c>
    </row>
    <row r="885" s="3" customFormat="1" ht="54" spans="1:13">
      <c r="A885" s="8">
        <v>883</v>
      </c>
      <c r="B885" s="9" t="s">
        <v>3201</v>
      </c>
      <c r="C885" s="9" t="s">
        <v>675</v>
      </c>
      <c r="D885" s="9" t="s">
        <v>3202</v>
      </c>
      <c r="E885" s="9" t="s">
        <v>119</v>
      </c>
      <c r="F885" s="8">
        <v>1</v>
      </c>
      <c r="G885" s="8" t="s">
        <v>18</v>
      </c>
      <c r="H885" s="9" t="s">
        <v>19</v>
      </c>
      <c r="I885" s="9" t="s">
        <v>3203</v>
      </c>
      <c r="J885" s="9" t="s">
        <v>59</v>
      </c>
      <c r="K885" s="9" t="s">
        <v>3204</v>
      </c>
      <c r="L885" s="9" t="s">
        <v>3205</v>
      </c>
      <c r="M885" s="12" t="s">
        <v>24</v>
      </c>
    </row>
    <row r="886" s="3" customFormat="1" ht="81" spans="1:13">
      <c r="A886" s="8">
        <v>884</v>
      </c>
      <c r="B886" s="9" t="s">
        <v>3201</v>
      </c>
      <c r="C886" s="9" t="s">
        <v>109</v>
      </c>
      <c r="D886" s="9" t="s">
        <v>1286</v>
      </c>
      <c r="E886" s="9" t="s">
        <v>137</v>
      </c>
      <c r="F886" s="8">
        <v>2</v>
      </c>
      <c r="G886" s="8" t="s">
        <v>18</v>
      </c>
      <c r="H886" s="9" t="s">
        <v>19</v>
      </c>
      <c r="I886" s="9" t="s">
        <v>520</v>
      </c>
      <c r="J886" s="9" t="s">
        <v>40</v>
      </c>
      <c r="K886" s="9" t="s">
        <v>3204</v>
      </c>
      <c r="L886" s="9" t="s">
        <v>3205</v>
      </c>
      <c r="M886" s="12" t="s">
        <v>24</v>
      </c>
    </row>
    <row r="887" s="3" customFormat="1" ht="27" spans="1:13">
      <c r="A887" s="8">
        <v>885</v>
      </c>
      <c r="B887" s="9" t="s">
        <v>3206</v>
      </c>
      <c r="C887" s="9" t="s">
        <v>403</v>
      </c>
      <c r="D887" s="9" t="s">
        <v>3207</v>
      </c>
      <c r="E887" s="9" t="s">
        <v>1213</v>
      </c>
      <c r="F887" s="8">
        <v>2</v>
      </c>
      <c r="G887" s="8" t="s">
        <v>18</v>
      </c>
      <c r="H887" s="9" t="s">
        <v>19</v>
      </c>
      <c r="I887" s="9" t="s">
        <v>1906</v>
      </c>
      <c r="J887" s="9" t="s">
        <v>59</v>
      </c>
      <c r="K887" s="9" t="s">
        <v>3208</v>
      </c>
      <c r="L887" s="9" t="s">
        <v>3209</v>
      </c>
      <c r="M887" s="12" t="s">
        <v>24</v>
      </c>
    </row>
    <row r="888" s="3" customFormat="1" ht="54" spans="1:13">
      <c r="A888" s="8">
        <v>886</v>
      </c>
      <c r="B888" s="9" t="s">
        <v>3206</v>
      </c>
      <c r="C888" s="9" t="s">
        <v>109</v>
      </c>
      <c r="D888" s="9" t="s">
        <v>110</v>
      </c>
      <c r="E888" s="9" t="s">
        <v>111</v>
      </c>
      <c r="F888" s="8">
        <v>2</v>
      </c>
      <c r="G888" s="8" t="s">
        <v>18</v>
      </c>
      <c r="H888" s="9" t="s">
        <v>19</v>
      </c>
      <c r="I888" s="9" t="s">
        <v>756</v>
      </c>
      <c r="J888" s="9" t="s">
        <v>40</v>
      </c>
      <c r="K888" s="9" t="s">
        <v>3208</v>
      </c>
      <c r="L888" s="9" t="s">
        <v>3209</v>
      </c>
      <c r="M888" s="12" t="s">
        <v>24</v>
      </c>
    </row>
    <row r="889" s="3" customFormat="1" ht="40.5" spans="1:13">
      <c r="A889" s="8">
        <v>887</v>
      </c>
      <c r="B889" s="10" t="s">
        <v>3210</v>
      </c>
      <c r="C889" s="10" t="s">
        <v>37</v>
      </c>
      <c r="D889" s="10" t="s">
        <v>3211</v>
      </c>
      <c r="E889" s="10" t="s">
        <v>32</v>
      </c>
      <c r="F889" s="11">
        <v>1</v>
      </c>
      <c r="G889" s="11" t="s">
        <v>43</v>
      </c>
      <c r="H889" s="10" t="s">
        <v>19</v>
      </c>
      <c r="I889" s="10" t="s">
        <v>3212</v>
      </c>
      <c r="J889" s="10" t="s">
        <v>40</v>
      </c>
      <c r="K889" s="10" t="s">
        <v>3213</v>
      </c>
      <c r="L889" s="10" t="s">
        <v>3214</v>
      </c>
      <c r="M889" s="12" t="s">
        <v>24</v>
      </c>
    </row>
    <row r="890" s="3" customFormat="1" ht="40.5" spans="1:13">
      <c r="A890" s="8">
        <v>888</v>
      </c>
      <c r="B890" s="9" t="s">
        <v>3215</v>
      </c>
      <c r="C890" s="9" t="s">
        <v>109</v>
      </c>
      <c r="D890" s="9" t="s">
        <v>323</v>
      </c>
      <c r="E890" s="9" t="s">
        <v>137</v>
      </c>
      <c r="F890" s="8">
        <v>1</v>
      </c>
      <c r="G890" s="8" t="s">
        <v>18</v>
      </c>
      <c r="H890" s="9" t="s">
        <v>19</v>
      </c>
      <c r="I890" s="9" t="s">
        <v>797</v>
      </c>
      <c r="J890" s="9" t="s">
        <v>40</v>
      </c>
      <c r="K890" s="9" t="s">
        <v>3216</v>
      </c>
      <c r="L890" s="9" t="s">
        <v>3217</v>
      </c>
      <c r="M890" s="12" t="s">
        <v>24</v>
      </c>
    </row>
    <row r="891" s="3" customFormat="1" ht="40.5" spans="1:13">
      <c r="A891" s="8">
        <v>889</v>
      </c>
      <c r="B891" s="9" t="s">
        <v>3215</v>
      </c>
      <c r="C891" s="9" t="s">
        <v>348</v>
      </c>
      <c r="D891" s="9" t="s">
        <v>569</v>
      </c>
      <c r="E891" s="9" t="s">
        <v>350</v>
      </c>
      <c r="F891" s="8">
        <v>1</v>
      </c>
      <c r="G891" s="8" t="s">
        <v>18</v>
      </c>
      <c r="H891" s="9" t="s">
        <v>19</v>
      </c>
      <c r="I891" s="9" t="s">
        <v>755</v>
      </c>
      <c r="J891" s="9" t="s">
        <v>40</v>
      </c>
      <c r="K891" s="9" t="s">
        <v>3216</v>
      </c>
      <c r="L891" s="9" t="s">
        <v>3217</v>
      </c>
      <c r="M891" s="12" t="s">
        <v>24</v>
      </c>
    </row>
    <row r="892" s="3" customFormat="1" ht="54" spans="1:13">
      <c r="A892" s="8">
        <v>890</v>
      </c>
      <c r="B892" s="9" t="s">
        <v>3218</v>
      </c>
      <c r="C892" s="9" t="s">
        <v>842</v>
      </c>
      <c r="D892" s="9" t="s">
        <v>3219</v>
      </c>
      <c r="E892" s="9" t="s">
        <v>119</v>
      </c>
      <c r="F892" s="8">
        <v>1</v>
      </c>
      <c r="G892" s="8" t="s">
        <v>18</v>
      </c>
      <c r="H892" s="9" t="s">
        <v>19</v>
      </c>
      <c r="I892" s="9" t="s">
        <v>3220</v>
      </c>
      <c r="J892" s="9" t="s">
        <v>40</v>
      </c>
      <c r="K892" s="9" t="s">
        <v>1167</v>
      </c>
      <c r="L892" s="9" t="s">
        <v>3221</v>
      </c>
      <c r="M892" s="12" t="s">
        <v>24</v>
      </c>
    </row>
    <row r="893" s="3" customFormat="1" ht="40.5" spans="1:13">
      <c r="A893" s="8">
        <v>891</v>
      </c>
      <c r="B893" s="9" t="s">
        <v>3222</v>
      </c>
      <c r="C893" s="9" t="s">
        <v>574</v>
      </c>
      <c r="D893" s="9" t="s">
        <v>3223</v>
      </c>
      <c r="E893" s="9" t="s">
        <v>359</v>
      </c>
      <c r="F893" s="8">
        <v>1</v>
      </c>
      <c r="G893" s="8" t="s">
        <v>18</v>
      </c>
      <c r="H893" s="9" t="s">
        <v>19</v>
      </c>
      <c r="I893" s="9" t="s">
        <v>3224</v>
      </c>
      <c r="J893" s="9" t="s">
        <v>59</v>
      </c>
      <c r="K893" s="9" t="s">
        <v>101</v>
      </c>
      <c r="L893" s="9" t="s">
        <v>3225</v>
      </c>
      <c r="M893" s="12" t="s">
        <v>24</v>
      </c>
    </row>
    <row r="894" s="3" customFormat="1" ht="27" spans="1:13">
      <c r="A894" s="8">
        <v>892</v>
      </c>
      <c r="B894" s="10" t="s">
        <v>3226</v>
      </c>
      <c r="C894" s="10" t="s">
        <v>318</v>
      </c>
      <c r="D894" s="10" t="s">
        <v>246</v>
      </c>
      <c r="E894" s="10" t="s">
        <v>137</v>
      </c>
      <c r="F894" s="11">
        <v>2</v>
      </c>
      <c r="G894" s="11" t="s">
        <v>43</v>
      </c>
      <c r="H894" s="10" t="s">
        <v>19</v>
      </c>
      <c r="I894" s="10" t="s">
        <v>246</v>
      </c>
      <c r="J894" s="10" t="s">
        <v>40</v>
      </c>
      <c r="K894" s="10" t="s">
        <v>132</v>
      </c>
      <c r="L894" s="10" t="s">
        <v>1730</v>
      </c>
      <c r="M894" s="12" t="s">
        <v>24</v>
      </c>
    </row>
    <row r="895" s="3" customFormat="1" ht="94.5" spans="1:13">
      <c r="A895" s="8">
        <v>893</v>
      </c>
      <c r="B895" s="9" t="s">
        <v>3227</v>
      </c>
      <c r="C895" s="9" t="s">
        <v>2252</v>
      </c>
      <c r="D895" s="9" t="s">
        <v>3228</v>
      </c>
      <c r="E895" s="9" t="s">
        <v>1009</v>
      </c>
      <c r="F895" s="8">
        <v>1</v>
      </c>
      <c r="G895" s="8" t="s">
        <v>18</v>
      </c>
      <c r="H895" s="9" t="s">
        <v>19</v>
      </c>
      <c r="I895" s="9" t="s">
        <v>3229</v>
      </c>
      <c r="J895" s="9" t="s">
        <v>59</v>
      </c>
      <c r="K895" s="9" t="s">
        <v>3230</v>
      </c>
      <c r="L895" s="9" t="s">
        <v>3231</v>
      </c>
      <c r="M895" s="12" t="s">
        <v>24</v>
      </c>
    </row>
    <row r="896" s="3" customFormat="1" ht="40.5" spans="1:13">
      <c r="A896" s="8">
        <v>894</v>
      </c>
      <c r="B896" s="9" t="s">
        <v>3232</v>
      </c>
      <c r="C896" s="9" t="s">
        <v>37</v>
      </c>
      <c r="D896" s="9" t="s">
        <v>3233</v>
      </c>
      <c r="E896" s="9" t="s">
        <v>111</v>
      </c>
      <c r="F896" s="8">
        <v>2</v>
      </c>
      <c r="G896" s="8" t="s">
        <v>18</v>
      </c>
      <c r="H896" s="9" t="s">
        <v>19</v>
      </c>
      <c r="I896" s="9" t="s">
        <v>116</v>
      </c>
      <c r="J896" s="9" t="s">
        <v>40</v>
      </c>
      <c r="K896" s="9" t="s">
        <v>3234</v>
      </c>
      <c r="L896" s="9" t="s">
        <v>3235</v>
      </c>
      <c r="M896" s="12" t="s">
        <v>24</v>
      </c>
    </row>
    <row r="897" s="3" customFormat="1" ht="54" spans="1:13">
      <c r="A897" s="8">
        <v>895</v>
      </c>
      <c r="B897" s="9" t="s">
        <v>3232</v>
      </c>
      <c r="C897" s="9" t="s">
        <v>348</v>
      </c>
      <c r="D897" s="9" t="s">
        <v>755</v>
      </c>
      <c r="E897" s="9" t="s">
        <v>119</v>
      </c>
      <c r="F897" s="8">
        <v>1</v>
      </c>
      <c r="G897" s="8" t="s">
        <v>18</v>
      </c>
      <c r="H897" s="9" t="s">
        <v>19</v>
      </c>
      <c r="I897" s="9" t="s">
        <v>756</v>
      </c>
      <c r="J897" s="9" t="s">
        <v>40</v>
      </c>
      <c r="K897" s="9" t="s">
        <v>3234</v>
      </c>
      <c r="L897" s="9" t="s">
        <v>3235</v>
      </c>
      <c r="M897" s="12" t="s">
        <v>24</v>
      </c>
    </row>
    <row r="898" s="3" customFormat="1" ht="27" spans="1:13">
      <c r="A898" s="8">
        <v>896</v>
      </c>
      <c r="B898" s="9" t="s">
        <v>3236</v>
      </c>
      <c r="C898" s="9" t="s">
        <v>55</v>
      </c>
      <c r="D898" s="9" t="s">
        <v>2139</v>
      </c>
      <c r="E898" s="9" t="s">
        <v>57</v>
      </c>
      <c r="F898" s="8">
        <v>1</v>
      </c>
      <c r="G898" s="8" t="s">
        <v>18</v>
      </c>
      <c r="H898" s="9" t="s">
        <v>19</v>
      </c>
      <c r="I898" s="9" t="s">
        <v>3237</v>
      </c>
      <c r="J898" s="9" t="s">
        <v>59</v>
      </c>
      <c r="K898" s="9" t="s">
        <v>3238</v>
      </c>
      <c r="L898" s="9" t="s">
        <v>3239</v>
      </c>
      <c r="M898" s="12" t="s">
        <v>24</v>
      </c>
    </row>
    <row r="899" s="3" customFormat="1" ht="27" spans="1:13">
      <c r="A899" s="8">
        <v>897</v>
      </c>
      <c r="B899" s="9" t="s">
        <v>3240</v>
      </c>
      <c r="C899" s="9" t="s">
        <v>167</v>
      </c>
      <c r="D899" s="9" t="s">
        <v>3241</v>
      </c>
      <c r="E899" s="9" t="s">
        <v>81</v>
      </c>
      <c r="F899" s="8">
        <v>5</v>
      </c>
      <c r="G899" s="8" t="s">
        <v>18</v>
      </c>
      <c r="H899" s="9" t="s">
        <v>19</v>
      </c>
      <c r="I899" s="9" t="s">
        <v>3242</v>
      </c>
      <c r="J899" s="9" t="s">
        <v>59</v>
      </c>
      <c r="K899" s="9" t="s">
        <v>3243</v>
      </c>
      <c r="L899" s="9" t="s">
        <v>3244</v>
      </c>
      <c r="M899" s="12" t="s">
        <v>24</v>
      </c>
    </row>
    <row r="900" s="3" customFormat="1" ht="27" spans="1:13">
      <c r="A900" s="8">
        <v>898</v>
      </c>
      <c r="B900" s="9" t="s">
        <v>3240</v>
      </c>
      <c r="C900" s="9" t="s">
        <v>150</v>
      </c>
      <c r="D900" s="9" t="s">
        <v>3245</v>
      </c>
      <c r="E900" s="9" t="s">
        <v>364</v>
      </c>
      <c r="F900" s="8">
        <v>5</v>
      </c>
      <c r="G900" s="8" t="s">
        <v>18</v>
      </c>
      <c r="H900" s="9" t="s">
        <v>19</v>
      </c>
      <c r="I900" s="9" t="s">
        <v>3246</v>
      </c>
      <c r="J900" s="9" t="s">
        <v>59</v>
      </c>
      <c r="K900" s="9" t="s">
        <v>3243</v>
      </c>
      <c r="L900" s="9" t="s">
        <v>3244</v>
      </c>
      <c r="M900" s="12" t="s">
        <v>24</v>
      </c>
    </row>
    <row r="901" s="3" customFormat="1" ht="81" spans="1:13">
      <c r="A901" s="8">
        <v>899</v>
      </c>
      <c r="B901" s="10" t="s">
        <v>3247</v>
      </c>
      <c r="C901" s="10" t="s">
        <v>37</v>
      </c>
      <c r="D901" s="10" t="s">
        <v>3248</v>
      </c>
      <c r="E901" s="10" t="s">
        <v>147</v>
      </c>
      <c r="F901" s="11">
        <v>1</v>
      </c>
      <c r="G901" s="11" t="s">
        <v>43</v>
      </c>
      <c r="H901" s="10" t="s">
        <v>19</v>
      </c>
      <c r="I901" s="10" t="s">
        <v>3249</v>
      </c>
      <c r="J901" s="10" t="s">
        <v>59</v>
      </c>
      <c r="K901" s="10" t="s">
        <v>3250</v>
      </c>
      <c r="L901" s="10" t="s">
        <v>3251</v>
      </c>
      <c r="M901" s="12" t="s">
        <v>24</v>
      </c>
    </row>
    <row r="902" s="3" customFormat="1" ht="54" spans="1:13">
      <c r="A902" s="8">
        <v>900</v>
      </c>
      <c r="B902" s="10" t="s">
        <v>3252</v>
      </c>
      <c r="C902" s="10" t="s">
        <v>66</v>
      </c>
      <c r="D902" s="10" t="s">
        <v>3253</v>
      </c>
      <c r="E902" s="10" t="s">
        <v>119</v>
      </c>
      <c r="F902" s="11">
        <v>10</v>
      </c>
      <c r="G902" s="11" t="s">
        <v>43</v>
      </c>
      <c r="H902" s="10" t="s">
        <v>19</v>
      </c>
      <c r="I902" s="10" t="s">
        <v>3254</v>
      </c>
      <c r="J902" s="10" t="s">
        <v>59</v>
      </c>
      <c r="K902" s="10" t="s">
        <v>3255</v>
      </c>
      <c r="L902" s="10" t="s">
        <v>3256</v>
      </c>
      <c r="M902" s="12" t="s">
        <v>24</v>
      </c>
    </row>
    <row r="903" s="3" customFormat="1" ht="67.5" spans="1:13">
      <c r="A903" s="8">
        <v>901</v>
      </c>
      <c r="B903" s="10" t="s">
        <v>3257</v>
      </c>
      <c r="C903" s="10" t="s">
        <v>66</v>
      </c>
      <c r="D903" s="10" t="s">
        <v>3258</v>
      </c>
      <c r="E903" s="10" t="s">
        <v>19</v>
      </c>
      <c r="F903" s="11">
        <v>10</v>
      </c>
      <c r="G903" s="11" t="s">
        <v>43</v>
      </c>
      <c r="H903" s="10" t="s">
        <v>19</v>
      </c>
      <c r="I903" s="10" t="s">
        <v>3259</v>
      </c>
      <c r="J903" s="10" t="s">
        <v>28</v>
      </c>
      <c r="K903" s="10" t="s">
        <v>3260</v>
      </c>
      <c r="L903" s="10" t="s">
        <v>3261</v>
      </c>
      <c r="M903" s="12" t="s">
        <v>24</v>
      </c>
    </row>
    <row r="904" s="3" customFormat="1" ht="94.5" spans="1:13">
      <c r="A904" s="8">
        <v>902</v>
      </c>
      <c r="B904" s="10" t="s">
        <v>3257</v>
      </c>
      <c r="C904" s="10" t="s">
        <v>150</v>
      </c>
      <c r="D904" s="10" t="s">
        <v>3262</v>
      </c>
      <c r="E904" s="10" t="s">
        <v>19</v>
      </c>
      <c r="F904" s="11">
        <v>100</v>
      </c>
      <c r="G904" s="11" t="s">
        <v>43</v>
      </c>
      <c r="H904" s="10" t="s">
        <v>19</v>
      </c>
      <c r="I904" s="10" t="s">
        <v>3263</v>
      </c>
      <c r="J904" s="10" t="s">
        <v>34</v>
      </c>
      <c r="K904" s="10" t="s">
        <v>3260</v>
      </c>
      <c r="L904" s="10" t="s">
        <v>3261</v>
      </c>
      <c r="M904" s="12" t="s">
        <v>24</v>
      </c>
    </row>
    <row r="905" s="3" customFormat="1" ht="27" spans="1:13">
      <c r="A905" s="8">
        <v>903</v>
      </c>
      <c r="B905" s="10" t="s">
        <v>3257</v>
      </c>
      <c r="C905" s="10" t="s">
        <v>150</v>
      </c>
      <c r="D905" s="10" t="s">
        <v>3264</v>
      </c>
      <c r="E905" s="10" t="s">
        <v>19</v>
      </c>
      <c r="F905" s="11">
        <v>3</v>
      </c>
      <c r="G905" s="11" t="s">
        <v>633</v>
      </c>
      <c r="H905" s="10" t="s">
        <v>19</v>
      </c>
      <c r="I905" s="10" t="s">
        <v>3265</v>
      </c>
      <c r="J905" s="10" t="s">
        <v>40</v>
      </c>
      <c r="K905" s="10" t="s">
        <v>3260</v>
      </c>
      <c r="L905" s="10" t="s">
        <v>3261</v>
      </c>
      <c r="M905" s="12" t="s">
        <v>24</v>
      </c>
    </row>
    <row r="906" s="3" customFormat="1" ht="40.5" spans="1:13">
      <c r="A906" s="8">
        <v>904</v>
      </c>
      <c r="B906" s="10" t="s">
        <v>3257</v>
      </c>
      <c r="C906" s="10" t="s">
        <v>109</v>
      </c>
      <c r="D906" s="10" t="s">
        <v>3266</v>
      </c>
      <c r="E906" s="10" t="s">
        <v>19</v>
      </c>
      <c r="F906" s="11">
        <v>1</v>
      </c>
      <c r="G906" s="11" t="s">
        <v>633</v>
      </c>
      <c r="H906" s="10" t="s">
        <v>19</v>
      </c>
      <c r="I906" s="10" t="s">
        <v>3267</v>
      </c>
      <c r="J906" s="10" t="s">
        <v>40</v>
      </c>
      <c r="K906" s="10" t="s">
        <v>3260</v>
      </c>
      <c r="L906" s="10" t="s">
        <v>3261</v>
      </c>
      <c r="M906" s="12" t="s">
        <v>24</v>
      </c>
    </row>
    <row r="907" s="3" customFormat="1" ht="67.5" spans="1:13">
      <c r="A907" s="8">
        <v>905</v>
      </c>
      <c r="B907" s="9" t="s">
        <v>3257</v>
      </c>
      <c r="C907" s="9" t="s">
        <v>348</v>
      </c>
      <c r="D907" s="9" t="s">
        <v>3268</v>
      </c>
      <c r="E907" s="9" t="s">
        <v>19</v>
      </c>
      <c r="F907" s="8">
        <v>1</v>
      </c>
      <c r="G907" s="8" t="s">
        <v>18</v>
      </c>
      <c r="H907" s="9" t="s">
        <v>76</v>
      </c>
      <c r="I907" s="9" t="s">
        <v>3269</v>
      </c>
      <c r="J907" s="9" t="s">
        <v>59</v>
      </c>
      <c r="K907" s="9" t="s">
        <v>3260</v>
      </c>
      <c r="L907" s="9" t="s">
        <v>3261</v>
      </c>
      <c r="M907" s="12" t="s">
        <v>24</v>
      </c>
    </row>
    <row r="908" s="3" customFormat="1" ht="40.5" spans="1:13">
      <c r="A908" s="8">
        <v>906</v>
      </c>
      <c r="B908" s="9" t="s">
        <v>3257</v>
      </c>
      <c r="C908" s="9" t="s">
        <v>150</v>
      </c>
      <c r="D908" s="9" t="s">
        <v>3270</v>
      </c>
      <c r="E908" s="9" t="s">
        <v>19</v>
      </c>
      <c r="F908" s="8">
        <v>5</v>
      </c>
      <c r="G908" s="8" t="s">
        <v>18</v>
      </c>
      <c r="H908" s="9" t="s">
        <v>19</v>
      </c>
      <c r="I908" s="9" t="s">
        <v>2968</v>
      </c>
      <c r="J908" s="9" t="s">
        <v>59</v>
      </c>
      <c r="K908" s="9" t="s">
        <v>3260</v>
      </c>
      <c r="L908" s="9" t="s">
        <v>3261</v>
      </c>
      <c r="M908" s="12" t="s">
        <v>24</v>
      </c>
    </row>
    <row r="909" s="3" customFormat="1" ht="27" spans="1:13">
      <c r="A909" s="8">
        <v>907</v>
      </c>
      <c r="B909" s="10" t="s">
        <v>3257</v>
      </c>
      <c r="C909" s="10" t="s">
        <v>37</v>
      </c>
      <c r="D909" s="10" t="s">
        <v>3271</v>
      </c>
      <c r="E909" s="10" t="s">
        <v>19</v>
      </c>
      <c r="F909" s="11">
        <v>1</v>
      </c>
      <c r="G909" s="11" t="s">
        <v>633</v>
      </c>
      <c r="H909" s="10" t="s">
        <v>19</v>
      </c>
      <c r="I909" s="10" t="s">
        <v>3272</v>
      </c>
      <c r="J909" s="10" t="s">
        <v>591</v>
      </c>
      <c r="K909" s="10" t="s">
        <v>3260</v>
      </c>
      <c r="L909" s="10" t="s">
        <v>3261</v>
      </c>
      <c r="M909" s="12" t="s">
        <v>24</v>
      </c>
    </row>
    <row r="910" s="3" customFormat="1" ht="40.5" spans="1:13">
      <c r="A910" s="8">
        <v>908</v>
      </c>
      <c r="B910" s="10" t="s">
        <v>3257</v>
      </c>
      <c r="C910" s="10" t="s">
        <v>37</v>
      </c>
      <c r="D910" s="10" t="s">
        <v>3273</v>
      </c>
      <c r="E910" s="10" t="s">
        <v>19</v>
      </c>
      <c r="F910" s="11">
        <v>2</v>
      </c>
      <c r="G910" s="11" t="s">
        <v>633</v>
      </c>
      <c r="H910" s="10" t="s">
        <v>19</v>
      </c>
      <c r="I910" s="10" t="s">
        <v>3274</v>
      </c>
      <c r="J910" s="10" t="s">
        <v>591</v>
      </c>
      <c r="K910" s="10" t="s">
        <v>3260</v>
      </c>
      <c r="L910" s="10" t="s">
        <v>3261</v>
      </c>
      <c r="M910" s="12" t="s">
        <v>24</v>
      </c>
    </row>
    <row r="911" s="3" customFormat="1" ht="27" spans="1:13">
      <c r="A911" s="8">
        <v>909</v>
      </c>
      <c r="B911" s="9" t="s">
        <v>3275</v>
      </c>
      <c r="C911" s="9" t="s">
        <v>66</v>
      </c>
      <c r="D911" s="9" t="s">
        <v>3276</v>
      </c>
      <c r="E911" s="9" t="s">
        <v>137</v>
      </c>
      <c r="F911" s="8">
        <v>1</v>
      </c>
      <c r="G911" s="8" t="s">
        <v>18</v>
      </c>
      <c r="H911" s="9" t="s">
        <v>19</v>
      </c>
      <c r="I911" s="9" t="s">
        <v>434</v>
      </c>
      <c r="J911" s="9" t="s">
        <v>40</v>
      </c>
      <c r="K911" s="9" t="s">
        <v>3277</v>
      </c>
      <c r="L911" s="9" t="s">
        <v>3278</v>
      </c>
      <c r="M911" s="12" t="s">
        <v>24</v>
      </c>
    </row>
    <row r="912" s="3" customFormat="1" ht="67.5" spans="1:13">
      <c r="A912" s="8">
        <v>910</v>
      </c>
      <c r="B912" s="10" t="s">
        <v>3279</v>
      </c>
      <c r="C912" s="10" t="s">
        <v>37</v>
      </c>
      <c r="D912" s="10" t="s">
        <v>3280</v>
      </c>
      <c r="E912" s="10" t="s">
        <v>19</v>
      </c>
      <c r="F912" s="11">
        <v>3</v>
      </c>
      <c r="G912" s="11" t="s">
        <v>43</v>
      </c>
      <c r="H912" s="10" t="s">
        <v>19</v>
      </c>
      <c r="I912" s="10" t="s">
        <v>3281</v>
      </c>
      <c r="J912" s="10" t="s">
        <v>59</v>
      </c>
      <c r="K912" s="10" t="s">
        <v>3282</v>
      </c>
      <c r="L912" s="10" t="s">
        <v>3283</v>
      </c>
      <c r="M912" s="12" t="s">
        <v>24</v>
      </c>
    </row>
    <row r="913" s="3" customFormat="1" ht="27" spans="1:13">
      <c r="A913" s="8">
        <v>911</v>
      </c>
      <c r="B913" s="9" t="s">
        <v>3284</v>
      </c>
      <c r="C913" s="9" t="s">
        <v>62</v>
      </c>
      <c r="D913" s="9" t="s">
        <v>123</v>
      </c>
      <c r="E913" s="9" t="s">
        <v>124</v>
      </c>
      <c r="F913" s="8">
        <v>1</v>
      </c>
      <c r="G913" s="8" t="s">
        <v>18</v>
      </c>
      <c r="H913" s="9" t="s">
        <v>19</v>
      </c>
      <c r="I913" s="9" t="s">
        <v>893</v>
      </c>
      <c r="J913" s="9" t="s">
        <v>40</v>
      </c>
      <c r="K913" s="9" t="s">
        <v>3285</v>
      </c>
      <c r="L913" s="9" t="s">
        <v>3286</v>
      </c>
      <c r="M913" s="12" t="s">
        <v>24</v>
      </c>
    </row>
    <row r="914" s="3" customFormat="1" ht="27" spans="1:13">
      <c r="A914" s="8">
        <v>912</v>
      </c>
      <c r="B914" s="9" t="s">
        <v>3284</v>
      </c>
      <c r="C914" s="9" t="s">
        <v>55</v>
      </c>
      <c r="D914" s="9" t="s">
        <v>254</v>
      </c>
      <c r="E914" s="9" t="s">
        <v>124</v>
      </c>
      <c r="F914" s="8">
        <v>1</v>
      </c>
      <c r="G914" s="8" t="s">
        <v>18</v>
      </c>
      <c r="H914" s="9" t="s">
        <v>19</v>
      </c>
      <c r="I914" s="9" t="s">
        <v>893</v>
      </c>
      <c r="J914" s="9" t="s">
        <v>40</v>
      </c>
      <c r="K914" s="9" t="s">
        <v>3285</v>
      </c>
      <c r="L914" s="9" t="s">
        <v>3286</v>
      </c>
      <c r="M914" s="12" t="s">
        <v>24</v>
      </c>
    </row>
    <row r="915" s="3" customFormat="1" ht="108" spans="1:13">
      <c r="A915" s="8">
        <v>913</v>
      </c>
      <c r="B915" s="9" t="s">
        <v>3287</v>
      </c>
      <c r="C915" s="9" t="s">
        <v>109</v>
      </c>
      <c r="D915" s="9" t="s">
        <v>181</v>
      </c>
      <c r="E915" s="9" t="s">
        <v>119</v>
      </c>
      <c r="F915" s="8">
        <v>1</v>
      </c>
      <c r="G915" s="8" t="s">
        <v>18</v>
      </c>
      <c r="H915" s="9" t="s">
        <v>19</v>
      </c>
      <c r="I915" s="9" t="s">
        <v>182</v>
      </c>
      <c r="J915" s="9" t="s">
        <v>40</v>
      </c>
      <c r="K915" s="9" t="s">
        <v>3288</v>
      </c>
      <c r="L915" s="9" t="s">
        <v>3289</v>
      </c>
      <c r="M915" s="12" t="s">
        <v>24</v>
      </c>
    </row>
    <row r="916" s="3" customFormat="1" ht="54" spans="1:13">
      <c r="A916" s="8">
        <v>914</v>
      </c>
      <c r="B916" s="9" t="s">
        <v>3287</v>
      </c>
      <c r="C916" s="9" t="s">
        <v>348</v>
      </c>
      <c r="D916" s="9" t="s">
        <v>755</v>
      </c>
      <c r="E916" s="9" t="s">
        <v>350</v>
      </c>
      <c r="F916" s="8">
        <v>1</v>
      </c>
      <c r="G916" s="8" t="s">
        <v>18</v>
      </c>
      <c r="H916" s="9" t="s">
        <v>19</v>
      </c>
      <c r="I916" s="9" t="s">
        <v>756</v>
      </c>
      <c r="J916" s="9" t="s">
        <v>70</v>
      </c>
      <c r="K916" s="9" t="s">
        <v>3288</v>
      </c>
      <c r="L916" s="9" t="str">
        <f>"13019919234"</f>
        <v>13019919234</v>
      </c>
      <c r="M916" s="12" t="s">
        <v>24</v>
      </c>
    </row>
    <row r="917" s="3" customFormat="1" ht="27" spans="1:13">
      <c r="A917" s="8">
        <v>915</v>
      </c>
      <c r="B917" s="9" t="s">
        <v>3290</v>
      </c>
      <c r="C917" s="9" t="s">
        <v>150</v>
      </c>
      <c r="D917" s="9" t="s">
        <v>3291</v>
      </c>
      <c r="E917" s="9" t="s">
        <v>364</v>
      </c>
      <c r="F917" s="8">
        <v>3</v>
      </c>
      <c r="G917" s="8" t="s">
        <v>18</v>
      </c>
      <c r="H917" s="9" t="s">
        <v>19</v>
      </c>
      <c r="I917" s="9" t="s">
        <v>3292</v>
      </c>
      <c r="J917" s="9" t="s">
        <v>34</v>
      </c>
      <c r="K917" s="9" t="s">
        <v>101</v>
      </c>
      <c r="L917" s="9" t="s">
        <v>3293</v>
      </c>
      <c r="M917" s="12" t="s">
        <v>24</v>
      </c>
    </row>
    <row r="918" s="3" customFormat="1" ht="54" spans="1:13">
      <c r="A918" s="8">
        <v>916</v>
      </c>
      <c r="B918" s="10" t="s">
        <v>3294</v>
      </c>
      <c r="C918" s="10" t="s">
        <v>66</v>
      </c>
      <c r="D918" s="10" t="s">
        <v>1289</v>
      </c>
      <c r="E918" s="10" t="s">
        <v>119</v>
      </c>
      <c r="F918" s="11">
        <v>2</v>
      </c>
      <c r="G918" s="11" t="s">
        <v>43</v>
      </c>
      <c r="H918" s="10" t="s">
        <v>19</v>
      </c>
      <c r="I918" s="10" t="s">
        <v>120</v>
      </c>
      <c r="J918" s="10" t="s">
        <v>40</v>
      </c>
      <c r="K918" s="10" t="s">
        <v>3295</v>
      </c>
      <c r="L918" s="10" t="s">
        <v>3296</v>
      </c>
      <c r="M918" s="12" t="s">
        <v>24</v>
      </c>
    </row>
    <row r="919" s="3" customFormat="1" ht="40.5" spans="1:13">
      <c r="A919" s="8">
        <v>917</v>
      </c>
      <c r="B919" s="10" t="s">
        <v>3294</v>
      </c>
      <c r="C919" s="10" t="s">
        <v>537</v>
      </c>
      <c r="D919" s="10" t="s">
        <v>1374</v>
      </c>
      <c r="E919" s="10" t="s">
        <v>17</v>
      </c>
      <c r="F919" s="11">
        <v>1</v>
      </c>
      <c r="G919" s="11" t="s">
        <v>43</v>
      </c>
      <c r="H919" s="10" t="s">
        <v>19</v>
      </c>
      <c r="I919" s="10" t="s">
        <v>3297</v>
      </c>
      <c r="J919" s="10" t="s">
        <v>40</v>
      </c>
      <c r="K919" s="10" t="s">
        <v>3295</v>
      </c>
      <c r="L919" s="10" t="s">
        <v>3296</v>
      </c>
      <c r="M919" s="12" t="s">
        <v>24</v>
      </c>
    </row>
    <row r="920" s="3" customFormat="1" ht="54" spans="1:13">
      <c r="A920" s="8">
        <v>918</v>
      </c>
      <c r="B920" s="10" t="s">
        <v>3298</v>
      </c>
      <c r="C920" s="10" t="s">
        <v>66</v>
      </c>
      <c r="D920" s="10" t="s">
        <v>3299</v>
      </c>
      <c r="E920" s="10" t="s">
        <v>119</v>
      </c>
      <c r="F920" s="11">
        <v>1</v>
      </c>
      <c r="G920" s="11" t="s">
        <v>43</v>
      </c>
      <c r="H920" s="10" t="s">
        <v>19</v>
      </c>
      <c r="I920" s="10" t="s">
        <v>3300</v>
      </c>
      <c r="J920" s="10" t="s">
        <v>40</v>
      </c>
      <c r="K920" s="10" t="s">
        <v>3301</v>
      </c>
      <c r="L920" s="10" t="s">
        <v>3302</v>
      </c>
      <c r="M920" s="12" t="s">
        <v>24</v>
      </c>
    </row>
    <row r="921" s="3" customFormat="1" ht="81" spans="1:13">
      <c r="A921" s="8">
        <v>919</v>
      </c>
      <c r="B921" s="9" t="s">
        <v>3303</v>
      </c>
      <c r="C921" s="9" t="s">
        <v>150</v>
      </c>
      <c r="D921" s="9" t="s">
        <v>3304</v>
      </c>
      <c r="E921" s="9" t="s">
        <v>32</v>
      </c>
      <c r="F921" s="8">
        <v>1</v>
      </c>
      <c r="G921" s="8" t="s">
        <v>18</v>
      </c>
      <c r="H921" s="9" t="s">
        <v>76</v>
      </c>
      <c r="I921" s="9" t="s">
        <v>405</v>
      </c>
      <c r="J921" s="9" t="s">
        <v>59</v>
      </c>
      <c r="K921" s="9" t="s">
        <v>3305</v>
      </c>
      <c r="L921" s="9" t="s">
        <v>3306</v>
      </c>
      <c r="M921" s="12" t="s">
        <v>24</v>
      </c>
    </row>
    <row r="922" s="3" customFormat="1" ht="54" spans="1:13">
      <c r="A922" s="8">
        <v>920</v>
      </c>
      <c r="B922" s="9" t="s">
        <v>3307</v>
      </c>
      <c r="C922" s="9" t="s">
        <v>55</v>
      </c>
      <c r="D922" s="9" t="s">
        <v>3308</v>
      </c>
      <c r="E922" s="9" t="s">
        <v>124</v>
      </c>
      <c r="F922" s="8">
        <v>1</v>
      </c>
      <c r="G922" s="8" t="s">
        <v>18</v>
      </c>
      <c r="H922" s="9" t="s">
        <v>19</v>
      </c>
      <c r="I922" s="9" t="s">
        <v>254</v>
      </c>
      <c r="J922" s="9" t="s">
        <v>40</v>
      </c>
      <c r="K922" s="9" t="s">
        <v>3309</v>
      </c>
      <c r="L922" s="9" t="s">
        <v>3310</v>
      </c>
      <c r="M922" s="12" t="s">
        <v>24</v>
      </c>
    </row>
    <row r="923" s="3" customFormat="1" ht="27" spans="1:13">
      <c r="A923" s="8">
        <v>921</v>
      </c>
      <c r="B923" s="9" t="s">
        <v>3307</v>
      </c>
      <c r="C923" s="9" t="s">
        <v>62</v>
      </c>
      <c r="D923" s="9" t="s">
        <v>123</v>
      </c>
      <c r="E923" s="9" t="s">
        <v>124</v>
      </c>
      <c r="F923" s="8">
        <v>1</v>
      </c>
      <c r="G923" s="8" t="s">
        <v>18</v>
      </c>
      <c r="H923" s="9" t="s">
        <v>19</v>
      </c>
      <c r="I923" s="9" t="s">
        <v>3311</v>
      </c>
      <c r="J923" s="9" t="s">
        <v>40</v>
      </c>
      <c r="K923" s="9" t="s">
        <v>3309</v>
      </c>
      <c r="L923" s="9" t="s">
        <v>3310</v>
      </c>
      <c r="M923" s="12" t="s">
        <v>24</v>
      </c>
    </row>
    <row r="924" s="3" customFormat="1" ht="67.5" spans="1:13">
      <c r="A924" s="8">
        <v>922</v>
      </c>
      <c r="B924" s="9" t="s">
        <v>3312</v>
      </c>
      <c r="C924" s="9" t="s">
        <v>55</v>
      </c>
      <c r="D924" s="9" t="s">
        <v>3313</v>
      </c>
      <c r="E924" s="9" t="s">
        <v>359</v>
      </c>
      <c r="F924" s="8">
        <v>1</v>
      </c>
      <c r="G924" s="8" t="s">
        <v>18</v>
      </c>
      <c r="H924" s="9" t="s">
        <v>19</v>
      </c>
      <c r="I924" s="9" t="s">
        <v>887</v>
      </c>
      <c r="J924" s="9" t="s">
        <v>59</v>
      </c>
      <c r="K924" s="9" t="s">
        <v>101</v>
      </c>
      <c r="L924" s="9" t="s">
        <v>3314</v>
      </c>
      <c r="M924" s="12" t="s">
        <v>24</v>
      </c>
    </row>
    <row r="925" s="3" customFormat="1" ht="27" spans="1:13">
      <c r="A925" s="8">
        <v>923</v>
      </c>
      <c r="B925" s="9" t="s">
        <v>3315</v>
      </c>
      <c r="C925" s="9" t="s">
        <v>448</v>
      </c>
      <c r="D925" s="9" t="s">
        <v>1964</v>
      </c>
      <c r="E925" s="9" t="s">
        <v>176</v>
      </c>
      <c r="F925" s="8">
        <v>2</v>
      </c>
      <c r="G925" s="8" t="s">
        <v>18</v>
      </c>
      <c r="H925" s="9" t="s">
        <v>19</v>
      </c>
      <c r="I925" s="9" t="s">
        <v>3316</v>
      </c>
      <c r="J925" s="9" t="s">
        <v>59</v>
      </c>
      <c r="K925" s="9" t="s">
        <v>3317</v>
      </c>
      <c r="L925" s="9" t="s">
        <v>3318</v>
      </c>
      <c r="M925" s="12" t="s">
        <v>24</v>
      </c>
    </row>
    <row r="926" s="3" customFormat="1" ht="54" spans="1:13">
      <c r="A926" s="8">
        <v>924</v>
      </c>
      <c r="B926" s="9" t="s">
        <v>3319</v>
      </c>
      <c r="C926" s="9" t="s">
        <v>348</v>
      </c>
      <c r="D926" s="9" t="s">
        <v>755</v>
      </c>
      <c r="E926" s="9" t="s">
        <v>350</v>
      </c>
      <c r="F926" s="8">
        <v>1</v>
      </c>
      <c r="G926" s="8" t="s">
        <v>18</v>
      </c>
      <c r="H926" s="9" t="s">
        <v>19</v>
      </c>
      <c r="I926" s="9" t="s">
        <v>756</v>
      </c>
      <c r="J926" s="9" t="s">
        <v>40</v>
      </c>
      <c r="K926" s="9" t="s">
        <v>3320</v>
      </c>
      <c r="L926" s="9" t="s">
        <v>3321</v>
      </c>
      <c r="M926" s="12" t="s">
        <v>24</v>
      </c>
    </row>
    <row r="927" s="3" customFormat="1" ht="27" spans="1:13">
      <c r="A927" s="8">
        <v>925</v>
      </c>
      <c r="B927" s="10" t="s">
        <v>3322</v>
      </c>
      <c r="C927" s="10" t="s">
        <v>51</v>
      </c>
      <c r="D927" s="10" t="s">
        <v>3323</v>
      </c>
      <c r="E927" s="10" t="s">
        <v>137</v>
      </c>
      <c r="F927" s="11">
        <v>1</v>
      </c>
      <c r="G927" s="11" t="s">
        <v>43</v>
      </c>
      <c r="H927" s="10" t="s">
        <v>19</v>
      </c>
      <c r="I927" s="10" t="s">
        <v>3324</v>
      </c>
      <c r="J927" s="10" t="s">
        <v>40</v>
      </c>
      <c r="K927" s="10" t="s">
        <v>3325</v>
      </c>
      <c r="L927" s="10" t="s">
        <v>3326</v>
      </c>
      <c r="M927" s="12" t="s">
        <v>24</v>
      </c>
    </row>
    <row r="928" s="3" customFormat="1" ht="148.5" spans="1:13">
      <c r="A928" s="8">
        <v>926</v>
      </c>
      <c r="B928" s="9" t="s">
        <v>3327</v>
      </c>
      <c r="C928" s="9" t="s">
        <v>37</v>
      </c>
      <c r="D928" s="9" t="s">
        <v>3328</v>
      </c>
      <c r="E928" s="9" t="s">
        <v>124</v>
      </c>
      <c r="F928" s="8">
        <v>3</v>
      </c>
      <c r="G928" s="8" t="s">
        <v>18</v>
      </c>
      <c r="H928" s="9" t="s">
        <v>19</v>
      </c>
      <c r="I928" s="9" t="s">
        <v>3329</v>
      </c>
      <c r="J928" s="9" t="s">
        <v>28</v>
      </c>
      <c r="K928" s="9" t="s">
        <v>3330</v>
      </c>
      <c r="L928" s="9" t="s">
        <v>3331</v>
      </c>
      <c r="M928" s="12" t="s">
        <v>24</v>
      </c>
    </row>
    <row r="929" s="3" customFormat="1" ht="27" spans="1:13">
      <c r="A929" s="8">
        <v>927</v>
      </c>
      <c r="B929" s="9" t="s">
        <v>3332</v>
      </c>
      <c r="C929" s="9" t="s">
        <v>37</v>
      </c>
      <c r="D929" s="9" t="s">
        <v>70</v>
      </c>
      <c r="E929" s="9" t="s">
        <v>251</v>
      </c>
      <c r="F929" s="8">
        <v>1</v>
      </c>
      <c r="G929" s="8" t="s">
        <v>18</v>
      </c>
      <c r="H929" s="9" t="s">
        <v>19</v>
      </c>
      <c r="I929" s="9" t="s">
        <v>70</v>
      </c>
      <c r="J929" s="9" t="s">
        <v>70</v>
      </c>
      <c r="K929" s="9" t="s">
        <v>629</v>
      </c>
      <c r="L929" s="9" t="str">
        <f>"13610832707"</f>
        <v>13610832707</v>
      </c>
      <c r="M929" s="12" t="s">
        <v>24</v>
      </c>
    </row>
    <row r="930" s="3" customFormat="1" ht="40.5" spans="1:13">
      <c r="A930" s="8">
        <v>928</v>
      </c>
      <c r="B930" s="9" t="s">
        <v>3333</v>
      </c>
      <c r="C930" s="9" t="s">
        <v>348</v>
      </c>
      <c r="D930" s="9" t="s">
        <v>569</v>
      </c>
      <c r="E930" s="9" t="s">
        <v>350</v>
      </c>
      <c r="F930" s="8">
        <v>1</v>
      </c>
      <c r="G930" s="8" t="s">
        <v>18</v>
      </c>
      <c r="H930" s="9" t="s">
        <v>19</v>
      </c>
      <c r="I930" s="9" t="s">
        <v>755</v>
      </c>
      <c r="J930" s="9" t="s">
        <v>40</v>
      </c>
      <c r="K930" s="9" t="s">
        <v>3334</v>
      </c>
      <c r="L930" s="9" t="s">
        <v>3335</v>
      </c>
      <c r="M930" s="12" t="s">
        <v>24</v>
      </c>
    </row>
    <row r="931" s="3" customFormat="1" ht="40.5" spans="1:13">
      <c r="A931" s="8">
        <v>929</v>
      </c>
      <c r="B931" s="9" t="s">
        <v>3333</v>
      </c>
      <c r="C931" s="9" t="s">
        <v>109</v>
      </c>
      <c r="D931" s="9" t="s">
        <v>323</v>
      </c>
      <c r="E931" s="9" t="s">
        <v>137</v>
      </c>
      <c r="F931" s="8">
        <v>1</v>
      </c>
      <c r="G931" s="8" t="s">
        <v>18</v>
      </c>
      <c r="H931" s="9" t="s">
        <v>19</v>
      </c>
      <c r="I931" s="9" t="s">
        <v>797</v>
      </c>
      <c r="J931" s="9" t="s">
        <v>70</v>
      </c>
      <c r="K931" s="9" t="s">
        <v>3334</v>
      </c>
      <c r="L931" s="9" t="str">
        <f>"13998279405"</f>
        <v>13998279405</v>
      </c>
      <c r="M931" s="12" t="s">
        <v>24</v>
      </c>
    </row>
    <row r="932" s="3" customFormat="1" ht="27" spans="1:13">
      <c r="A932" s="8">
        <v>930</v>
      </c>
      <c r="B932" s="9" t="s">
        <v>3336</v>
      </c>
      <c r="C932" s="9" t="s">
        <v>150</v>
      </c>
      <c r="D932" s="9" t="s">
        <v>3337</v>
      </c>
      <c r="E932" s="9" t="s">
        <v>152</v>
      </c>
      <c r="F932" s="8">
        <v>1</v>
      </c>
      <c r="G932" s="8" t="s">
        <v>18</v>
      </c>
      <c r="H932" s="9" t="s">
        <v>19</v>
      </c>
      <c r="I932" s="9" t="s">
        <v>3338</v>
      </c>
      <c r="J932" s="9" t="s">
        <v>59</v>
      </c>
      <c r="K932" s="9" t="s">
        <v>3339</v>
      </c>
      <c r="L932" s="9" t="s">
        <v>3340</v>
      </c>
      <c r="M932" s="12" t="s">
        <v>24</v>
      </c>
    </row>
    <row r="933" s="3" customFormat="1" ht="40.5" spans="1:13">
      <c r="A933" s="8">
        <v>931</v>
      </c>
      <c r="B933" s="9" t="s">
        <v>3341</v>
      </c>
      <c r="C933" s="9" t="s">
        <v>3342</v>
      </c>
      <c r="D933" s="9" t="s">
        <v>3342</v>
      </c>
      <c r="E933" s="9" t="s">
        <v>469</v>
      </c>
      <c r="F933" s="8">
        <v>1</v>
      </c>
      <c r="G933" s="8" t="s">
        <v>18</v>
      </c>
      <c r="H933" s="9" t="s">
        <v>19</v>
      </c>
      <c r="I933" s="9" t="s">
        <v>360</v>
      </c>
      <c r="J933" s="9" t="s">
        <v>40</v>
      </c>
      <c r="K933" s="9" t="s">
        <v>101</v>
      </c>
      <c r="L933" s="9" t="s">
        <v>3343</v>
      </c>
      <c r="M933" s="12" t="s">
        <v>24</v>
      </c>
    </row>
    <row r="934" s="3" customFormat="1" ht="27" spans="1:13">
      <c r="A934" s="8">
        <v>932</v>
      </c>
      <c r="B934" s="9" t="s">
        <v>3344</v>
      </c>
      <c r="C934" s="9" t="s">
        <v>74</v>
      </c>
      <c r="D934" s="9" t="s">
        <v>246</v>
      </c>
      <c r="E934" s="9" t="s">
        <v>217</v>
      </c>
      <c r="F934" s="8">
        <v>2</v>
      </c>
      <c r="G934" s="8" t="s">
        <v>18</v>
      </c>
      <c r="H934" s="9" t="s">
        <v>19</v>
      </c>
      <c r="I934" s="9" t="s">
        <v>246</v>
      </c>
      <c r="J934" s="9" t="s">
        <v>40</v>
      </c>
      <c r="K934" s="9" t="s">
        <v>132</v>
      </c>
      <c r="L934" s="9" t="s">
        <v>3345</v>
      </c>
      <c r="M934" s="12" t="s">
        <v>24</v>
      </c>
    </row>
    <row r="935" s="3" customFormat="1" ht="54" spans="1:13">
      <c r="A935" s="8">
        <v>933</v>
      </c>
      <c r="B935" s="9" t="s">
        <v>3346</v>
      </c>
      <c r="C935" s="9" t="s">
        <v>348</v>
      </c>
      <c r="D935" s="9" t="s">
        <v>755</v>
      </c>
      <c r="E935" s="9" t="s">
        <v>350</v>
      </c>
      <c r="F935" s="8">
        <v>1</v>
      </c>
      <c r="G935" s="8" t="s">
        <v>18</v>
      </c>
      <c r="H935" s="9" t="s">
        <v>19</v>
      </c>
      <c r="I935" s="9" t="s">
        <v>756</v>
      </c>
      <c r="J935" s="9" t="s">
        <v>40</v>
      </c>
      <c r="K935" s="9" t="s">
        <v>3347</v>
      </c>
      <c r="L935" s="9" t="s">
        <v>3348</v>
      </c>
      <c r="M935" s="12" t="s">
        <v>24</v>
      </c>
    </row>
    <row r="936" s="3" customFormat="1" ht="108" spans="1:13">
      <c r="A936" s="8">
        <v>934</v>
      </c>
      <c r="B936" s="10" t="s">
        <v>3349</v>
      </c>
      <c r="C936" s="10" t="s">
        <v>1353</v>
      </c>
      <c r="D936" s="10" t="s">
        <v>3350</v>
      </c>
      <c r="E936" s="10" t="s">
        <v>119</v>
      </c>
      <c r="F936" s="11">
        <v>1</v>
      </c>
      <c r="G936" s="11" t="s">
        <v>43</v>
      </c>
      <c r="H936" s="10" t="s">
        <v>19</v>
      </c>
      <c r="I936" s="10" t="s">
        <v>3351</v>
      </c>
      <c r="J936" s="10" t="s">
        <v>40</v>
      </c>
      <c r="K936" s="10" t="s">
        <v>269</v>
      </c>
      <c r="L936" s="10" t="s">
        <v>3352</v>
      </c>
      <c r="M936" s="12" t="s">
        <v>24</v>
      </c>
    </row>
    <row r="937" s="3" customFormat="1" ht="27" spans="1:13">
      <c r="A937" s="8">
        <v>935</v>
      </c>
      <c r="B937" s="10" t="s">
        <v>3353</v>
      </c>
      <c r="C937" s="10" t="s">
        <v>150</v>
      </c>
      <c r="D937" s="10" t="s">
        <v>246</v>
      </c>
      <c r="E937" s="10" t="s">
        <v>176</v>
      </c>
      <c r="F937" s="11">
        <v>2</v>
      </c>
      <c r="G937" s="11" t="s">
        <v>43</v>
      </c>
      <c r="H937" s="10" t="s">
        <v>19</v>
      </c>
      <c r="I937" s="10" t="s">
        <v>246</v>
      </c>
      <c r="J937" s="10" t="s">
        <v>40</v>
      </c>
      <c r="K937" s="10" t="s">
        <v>132</v>
      </c>
      <c r="L937" s="10" t="s">
        <v>3354</v>
      </c>
      <c r="M937" s="12" t="s">
        <v>24</v>
      </c>
    </row>
    <row r="938" s="3" customFormat="1" ht="27" spans="1:13">
      <c r="A938" s="8">
        <v>936</v>
      </c>
      <c r="B938" s="9" t="s">
        <v>3355</v>
      </c>
      <c r="C938" s="9" t="s">
        <v>799</v>
      </c>
      <c r="D938" s="9" t="s">
        <v>3356</v>
      </c>
      <c r="E938" s="9" t="s">
        <v>176</v>
      </c>
      <c r="F938" s="8">
        <v>1</v>
      </c>
      <c r="G938" s="8" t="s">
        <v>18</v>
      </c>
      <c r="H938" s="9" t="s">
        <v>19</v>
      </c>
      <c r="I938" s="9" t="s">
        <v>855</v>
      </c>
      <c r="J938" s="9" t="s">
        <v>59</v>
      </c>
      <c r="K938" s="9" t="s">
        <v>3357</v>
      </c>
      <c r="L938" s="9" t="s">
        <v>3358</v>
      </c>
      <c r="M938" s="12" t="s">
        <v>24</v>
      </c>
    </row>
    <row r="939" s="3" customFormat="1" ht="67.5" spans="1:13">
      <c r="A939" s="8">
        <v>937</v>
      </c>
      <c r="B939" s="9" t="s">
        <v>3359</v>
      </c>
      <c r="C939" s="9" t="s">
        <v>150</v>
      </c>
      <c r="D939" s="9" t="s">
        <v>3360</v>
      </c>
      <c r="E939" s="9" t="s">
        <v>3361</v>
      </c>
      <c r="F939" s="8">
        <v>1</v>
      </c>
      <c r="G939" s="8" t="s">
        <v>18</v>
      </c>
      <c r="H939" s="9" t="s">
        <v>19</v>
      </c>
      <c r="I939" s="9" t="s">
        <v>716</v>
      </c>
      <c r="J939" s="9" t="s">
        <v>59</v>
      </c>
      <c r="K939" s="9" t="s">
        <v>3362</v>
      </c>
      <c r="L939" s="9" t="s">
        <v>3363</v>
      </c>
      <c r="M939" s="12" t="s">
        <v>24</v>
      </c>
    </row>
    <row r="940" s="3" customFormat="1" ht="40.5" spans="1:13">
      <c r="A940" s="8">
        <v>938</v>
      </c>
      <c r="B940" s="9" t="s">
        <v>3364</v>
      </c>
      <c r="C940" s="9" t="s">
        <v>1153</v>
      </c>
      <c r="D940" s="9" t="s">
        <v>1153</v>
      </c>
      <c r="E940" s="9" t="s">
        <v>359</v>
      </c>
      <c r="F940" s="8">
        <v>1</v>
      </c>
      <c r="G940" s="8" t="s">
        <v>18</v>
      </c>
      <c r="H940" s="9" t="s">
        <v>19</v>
      </c>
      <c r="I940" s="9" t="s">
        <v>360</v>
      </c>
      <c r="J940" s="9" t="s">
        <v>59</v>
      </c>
      <c r="K940" s="9" t="s">
        <v>101</v>
      </c>
      <c r="L940" s="9" t="s">
        <v>3365</v>
      </c>
      <c r="M940" s="12" t="s">
        <v>24</v>
      </c>
    </row>
    <row r="941" s="3" customFormat="1" ht="40.5" spans="1:13">
      <c r="A941" s="8">
        <v>939</v>
      </c>
      <c r="B941" s="9" t="s">
        <v>3366</v>
      </c>
      <c r="C941" s="9" t="s">
        <v>358</v>
      </c>
      <c r="D941" s="9" t="s">
        <v>358</v>
      </c>
      <c r="E941" s="9" t="s">
        <v>159</v>
      </c>
      <c r="F941" s="8">
        <v>1</v>
      </c>
      <c r="G941" s="8" t="s">
        <v>18</v>
      </c>
      <c r="H941" s="9" t="s">
        <v>19</v>
      </c>
      <c r="I941" s="9" t="s">
        <v>530</v>
      </c>
      <c r="J941" s="9" t="s">
        <v>59</v>
      </c>
      <c r="K941" s="9" t="s">
        <v>101</v>
      </c>
      <c r="L941" s="9" t="s">
        <v>3367</v>
      </c>
      <c r="M941" s="12" t="s">
        <v>24</v>
      </c>
    </row>
    <row r="942" s="3" customFormat="1" ht="27" spans="1:13">
      <c r="A942" s="8">
        <v>940</v>
      </c>
      <c r="B942" s="9" t="s">
        <v>3368</v>
      </c>
      <c r="C942" s="9" t="s">
        <v>51</v>
      </c>
      <c r="D942" s="9" t="s">
        <v>910</v>
      </c>
      <c r="E942" s="9" t="s">
        <v>19</v>
      </c>
      <c r="F942" s="8">
        <v>1</v>
      </c>
      <c r="G942" s="8" t="s">
        <v>18</v>
      </c>
      <c r="H942" s="9" t="s">
        <v>19</v>
      </c>
      <c r="I942" s="9" t="s">
        <v>3369</v>
      </c>
      <c r="J942" s="9" t="s">
        <v>40</v>
      </c>
      <c r="K942" s="9" t="s">
        <v>3370</v>
      </c>
      <c r="L942" s="9" t="s">
        <v>3371</v>
      </c>
      <c r="M942" s="12" t="s">
        <v>24</v>
      </c>
    </row>
    <row r="943" s="3" customFormat="1" ht="27" spans="1:13">
      <c r="A943" s="8">
        <v>941</v>
      </c>
      <c r="B943" s="9" t="s">
        <v>3372</v>
      </c>
      <c r="C943" s="9" t="s">
        <v>167</v>
      </c>
      <c r="D943" s="9" t="s">
        <v>168</v>
      </c>
      <c r="E943" s="9" t="s">
        <v>81</v>
      </c>
      <c r="F943" s="8">
        <v>1</v>
      </c>
      <c r="G943" s="8" t="s">
        <v>18</v>
      </c>
      <c r="H943" s="9" t="s">
        <v>19</v>
      </c>
      <c r="I943" s="9" t="s">
        <v>3373</v>
      </c>
      <c r="J943" s="9" t="s">
        <v>34</v>
      </c>
      <c r="K943" s="9" t="s">
        <v>3374</v>
      </c>
      <c r="L943" s="9" t="s">
        <v>3375</v>
      </c>
      <c r="M943" s="12" t="s">
        <v>24</v>
      </c>
    </row>
    <row r="944" s="3" customFormat="1" ht="54" spans="1:13">
      <c r="A944" s="8">
        <v>942</v>
      </c>
      <c r="B944" s="9" t="s">
        <v>3372</v>
      </c>
      <c r="C944" s="9" t="s">
        <v>348</v>
      </c>
      <c r="D944" s="9" t="s">
        <v>755</v>
      </c>
      <c r="E944" s="9" t="s">
        <v>119</v>
      </c>
      <c r="F944" s="8">
        <v>1</v>
      </c>
      <c r="G944" s="8" t="s">
        <v>18</v>
      </c>
      <c r="H944" s="9" t="s">
        <v>19</v>
      </c>
      <c r="I944" s="9" t="s">
        <v>756</v>
      </c>
      <c r="J944" s="9" t="s">
        <v>59</v>
      </c>
      <c r="K944" s="9" t="s">
        <v>3374</v>
      </c>
      <c r="L944" s="9" t="s">
        <v>3375</v>
      </c>
      <c r="M944" s="12" t="s">
        <v>24</v>
      </c>
    </row>
    <row r="945" s="3" customFormat="1" ht="54" spans="1:13">
      <c r="A945" s="8">
        <v>943</v>
      </c>
      <c r="B945" s="9" t="s">
        <v>3372</v>
      </c>
      <c r="C945" s="9" t="s">
        <v>109</v>
      </c>
      <c r="D945" s="9" t="s">
        <v>110</v>
      </c>
      <c r="E945" s="9" t="s">
        <v>111</v>
      </c>
      <c r="F945" s="8">
        <v>1</v>
      </c>
      <c r="G945" s="8" t="s">
        <v>18</v>
      </c>
      <c r="H945" s="9" t="s">
        <v>19</v>
      </c>
      <c r="I945" s="9" t="s">
        <v>756</v>
      </c>
      <c r="J945" s="9" t="s">
        <v>40</v>
      </c>
      <c r="K945" s="9" t="s">
        <v>3374</v>
      </c>
      <c r="L945" s="9" t="s">
        <v>3375</v>
      </c>
      <c r="M945" s="12" t="s">
        <v>24</v>
      </c>
    </row>
    <row r="946" s="3" customFormat="1" ht="54" spans="1:13">
      <c r="A946" s="8">
        <v>944</v>
      </c>
      <c r="B946" s="9" t="s">
        <v>3376</v>
      </c>
      <c r="C946" s="9" t="s">
        <v>109</v>
      </c>
      <c r="D946" s="9" t="s">
        <v>2170</v>
      </c>
      <c r="E946" s="9" t="s">
        <v>119</v>
      </c>
      <c r="F946" s="8">
        <v>1</v>
      </c>
      <c r="G946" s="8" t="s">
        <v>18</v>
      </c>
      <c r="H946" s="9" t="s">
        <v>19</v>
      </c>
      <c r="I946" s="9" t="s">
        <v>2167</v>
      </c>
      <c r="J946" s="9" t="s">
        <v>40</v>
      </c>
      <c r="K946" s="9" t="s">
        <v>3377</v>
      </c>
      <c r="L946" s="9" t="s">
        <v>3378</v>
      </c>
      <c r="M946" s="12" t="s">
        <v>24</v>
      </c>
    </row>
    <row r="947" s="3" customFormat="1" ht="27" spans="1:13">
      <c r="A947" s="8">
        <v>945</v>
      </c>
      <c r="B947" s="10" t="s">
        <v>3379</v>
      </c>
      <c r="C947" s="10" t="s">
        <v>1526</v>
      </c>
      <c r="D947" s="10" t="s">
        <v>3380</v>
      </c>
      <c r="E947" s="10" t="s">
        <v>81</v>
      </c>
      <c r="F947" s="11">
        <v>2</v>
      </c>
      <c r="G947" s="11" t="s">
        <v>43</v>
      </c>
      <c r="H947" s="10" t="s">
        <v>19</v>
      </c>
      <c r="I947" s="10" t="s">
        <v>3381</v>
      </c>
      <c r="J947" s="10" t="s">
        <v>59</v>
      </c>
      <c r="K947" s="10" t="s">
        <v>3382</v>
      </c>
      <c r="L947" s="10" t="s">
        <v>3383</v>
      </c>
      <c r="M947" s="12" t="s">
        <v>24</v>
      </c>
    </row>
    <row r="948" s="3" customFormat="1" ht="27" spans="1:13">
      <c r="A948" s="8">
        <v>946</v>
      </c>
      <c r="B948" s="9" t="s">
        <v>3379</v>
      </c>
      <c r="C948" s="9" t="s">
        <v>37</v>
      </c>
      <c r="D948" s="9" t="s">
        <v>3384</v>
      </c>
      <c r="E948" s="9" t="s">
        <v>364</v>
      </c>
      <c r="F948" s="8">
        <v>2</v>
      </c>
      <c r="G948" s="8" t="s">
        <v>18</v>
      </c>
      <c r="H948" s="9" t="s">
        <v>19</v>
      </c>
      <c r="I948" s="9" t="s">
        <v>3385</v>
      </c>
      <c r="J948" s="9" t="s">
        <v>40</v>
      </c>
      <c r="K948" s="9" t="s">
        <v>3382</v>
      </c>
      <c r="L948" s="9" t="s">
        <v>3383</v>
      </c>
      <c r="M948" s="12" t="s">
        <v>24</v>
      </c>
    </row>
    <row r="949" s="3" customFormat="1" ht="81" spans="1:13">
      <c r="A949" s="8">
        <v>947</v>
      </c>
      <c r="B949" s="10" t="s">
        <v>3386</v>
      </c>
      <c r="C949" s="10" t="s">
        <v>37</v>
      </c>
      <c r="D949" s="10" t="s">
        <v>3387</v>
      </c>
      <c r="E949" s="10" t="s">
        <v>3361</v>
      </c>
      <c r="F949" s="11">
        <v>2</v>
      </c>
      <c r="G949" s="11" t="s">
        <v>633</v>
      </c>
      <c r="H949" s="10" t="s">
        <v>19</v>
      </c>
      <c r="I949" s="10" t="s">
        <v>3388</v>
      </c>
      <c r="J949" s="10" t="s">
        <v>40</v>
      </c>
      <c r="K949" s="10" t="s">
        <v>3389</v>
      </c>
      <c r="L949" s="10" t="s">
        <v>3390</v>
      </c>
      <c r="M949" s="12" t="s">
        <v>24</v>
      </c>
    </row>
    <row r="950" s="3" customFormat="1" ht="54" spans="1:13">
      <c r="A950" s="8">
        <v>948</v>
      </c>
      <c r="B950" s="10" t="s">
        <v>3391</v>
      </c>
      <c r="C950" s="10" t="s">
        <v>66</v>
      </c>
      <c r="D950" s="10" t="s">
        <v>3392</v>
      </c>
      <c r="E950" s="10" t="s">
        <v>119</v>
      </c>
      <c r="F950" s="11">
        <v>2</v>
      </c>
      <c r="G950" s="11" t="s">
        <v>43</v>
      </c>
      <c r="H950" s="10" t="s">
        <v>19</v>
      </c>
      <c r="I950" s="10" t="s">
        <v>3393</v>
      </c>
      <c r="J950" s="10" t="s">
        <v>34</v>
      </c>
      <c r="K950" s="10" t="s">
        <v>3394</v>
      </c>
      <c r="L950" s="10" t="s">
        <v>3395</v>
      </c>
      <c r="M950" s="12" t="s">
        <v>24</v>
      </c>
    </row>
    <row r="951" s="3" customFormat="1" ht="40.5" spans="1:13">
      <c r="A951" s="8">
        <v>949</v>
      </c>
      <c r="B951" s="10" t="s">
        <v>3396</v>
      </c>
      <c r="C951" s="10" t="s">
        <v>37</v>
      </c>
      <c r="D951" s="10" t="s">
        <v>3397</v>
      </c>
      <c r="E951" s="10" t="s">
        <v>137</v>
      </c>
      <c r="F951" s="11">
        <v>2</v>
      </c>
      <c r="G951" s="11" t="s">
        <v>43</v>
      </c>
      <c r="H951" s="10" t="s">
        <v>19</v>
      </c>
      <c r="I951" s="10" t="s">
        <v>3398</v>
      </c>
      <c r="J951" s="10" t="s">
        <v>40</v>
      </c>
      <c r="K951" s="10" t="s">
        <v>3399</v>
      </c>
      <c r="L951" s="10" t="s">
        <v>3400</v>
      </c>
      <c r="M951" s="12" t="s">
        <v>24</v>
      </c>
    </row>
    <row r="952" s="3" customFormat="1" ht="67.5" spans="1:13">
      <c r="A952" s="8">
        <v>950</v>
      </c>
      <c r="B952" s="10" t="s">
        <v>3396</v>
      </c>
      <c r="C952" s="10" t="s">
        <v>403</v>
      </c>
      <c r="D952" s="10" t="s">
        <v>3401</v>
      </c>
      <c r="E952" s="10" t="s">
        <v>32</v>
      </c>
      <c r="F952" s="11">
        <v>5</v>
      </c>
      <c r="G952" s="11" t="s">
        <v>43</v>
      </c>
      <c r="H952" s="10" t="s">
        <v>19</v>
      </c>
      <c r="I952" s="10" t="s">
        <v>3402</v>
      </c>
      <c r="J952" s="10" t="s">
        <v>40</v>
      </c>
      <c r="K952" s="10" t="s">
        <v>3399</v>
      </c>
      <c r="L952" s="10" t="s">
        <v>3400</v>
      </c>
      <c r="M952" s="12" t="s">
        <v>24</v>
      </c>
    </row>
    <row r="953" s="3" customFormat="1" ht="40.5" spans="1:13">
      <c r="A953" s="8">
        <v>951</v>
      </c>
      <c r="B953" s="9" t="s">
        <v>3396</v>
      </c>
      <c r="C953" s="9" t="s">
        <v>37</v>
      </c>
      <c r="D953" s="9" t="s">
        <v>3403</v>
      </c>
      <c r="E953" s="9" t="s">
        <v>137</v>
      </c>
      <c r="F953" s="8">
        <v>4</v>
      </c>
      <c r="G953" s="8" t="s">
        <v>18</v>
      </c>
      <c r="H953" s="9" t="s">
        <v>19</v>
      </c>
      <c r="I953" s="9" t="s">
        <v>3404</v>
      </c>
      <c r="J953" s="9" t="s">
        <v>40</v>
      </c>
      <c r="K953" s="9" t="s">
        <v>3399</v>
      </c>
      <c r="L953" s="9" t="s">
        <v>3400</v>
      </c>
      <c r="M953" s="12" t="s">
        <v>24</v>
      </c>
    </row>
    <row r="954" s="3" customFormat="1" ht="27" spans="1:13">
      <c r="A954" s="8">
        <v>952</v>
      </c>
      <c r="B954" s="10" t="s">
        <v>3405</v>
      </c>
      <c r="C954" s="10" t="s">
        <v>141</v>
      </c>
      <c r="D954" s="10" t="s">
        <v>3406</v>
      </c>
      <c r="E954" s="10" t="s">
        <v>19</v>
      </c>
      <c r="F954" s="11">
        <v>2</v>
      </c>
      <c r="G954" s="11" t="s">
        <v>43</v>
      </c>
      <c r="H954" s="10" t="s">
        <v>19</v>
      </c>
      <c r="I954" s="10" t="s">
        <v>703</v>
      </c>
      <c r="J954" s="10" t="s">
        <v>40</v>
      </c>
      <c r="K954" s="10" t="s">
        <v>3407</v>
      </c>
      <c r="L954" s="10" t="s">
        <v>3408</v>
      </c>
      <c r="M954" s="12" t="s">
        <v>24</v>
      </c>
    </row>
    <row r="955" s="3" customFormat="1" ht="54" spans="1:13">
      <c r="A955" s="8">
        <v>953</v>
      </c>
      <c r="B955" s="9" t="s">
        <v>3409</v>
      </c>
      <c r="C955" s="9" t="s">
        <v>109</v>
      </c>
      <c r="D955" s="9" t="s">
        <v>3410</v>
      </c>
      <c r="E955" s="9" t="s">
        <v>119</v>
      </c>
      <c r="F955" s="8">
        <v>1</v>
      </c>
      <c r="G955" s="8" t="s">
        <v>18</v>
      </c>
      <c r="H955" s="9" t="s">
        <v>19</v>
      </c>
      <c r="I955" s="9" t="s">
        <v>3411</v>
      </c>
      <c r="J955" s="9" t="s">
        <v>40</v>
      </c>
      <c r="K955" s="9" t="s">
        <v>3412</v>
      </c>
      <c r="L955" s="9" t="s">
        <v>3413</v>
      </c>
      <c r="M955" s="12" t="s">
        <v>24</v>
      </c>
    </row>
    <row r="956" s="3" customFormat="1" ht="27" spans="1:13">
      <c r="A956" s="8">
        <v>954</v>
      </c>
      <c r="B956" s="10" t="s">
        <v>3414</v>
      </c>
      <c r="C956" s="10" t="s">
        <v>141</v>
      </c>
      <c r="D956" s="10" t="s">
        <v>702</v>
      </c>
      <c r="E956" s="10" t="s">
        <v>19</v>
      </c>
      <c r="F956" s="11">
        <v>2</v>
      </c>
      <c r="G956" s="11" t="s">
        <v>43</v>
      </c>
      <c r="H956" s="10" t="s">
        <v>19</v>
      </c>
      <c r="I956" s="10" t="s">
        <v>814</v>
      </c>
      <c r="J956" s="10" t="s">
        <v>40</v>
      </c>
      <c r="K956" s="10" t="s">
        <v>1015</v>
      </c>
      <c r="L956" s="10" t="s">
        <v>3415</v>
      </c>
      <c r="M956" s="12" t="s">
        <v>24</v>
      </c>
    </row>
    <row r="957" s="3" customFormat="1" ht="94.5" spans="1:13">
      <c r="A957" s="8">
        <v>955</v>
      </c>
      <c r="B957" s="9" t="s">
        <v>3416</v>
      </c>
      <c r="C957" s="9" t="s">
        <v>2393</v>
      </c>
      <c r="D957" s="9" t="s">
        <v>3417</v>
      </c>
      <c r="E957" s="9" t="s">
        <v>32</v>
      </c>
      <c r="F957" s="8">
        <v>1</v>
      </c>
      <c r="G957" s="8" t="s">
        <v>18</v>
      </c>
      <c r="H957" s="9" t="s">
        <v>19</v>
      </c>
      <c r="I957" s="9" t="s">
        <v>3418</v>
      </c>
      <c r="J957" s="9" t="s">
        <v>34</v>
      </c>
      <c r="K957" s="9" t="s">
        <v>3419</v>
      </c>
      <c r="L957" s="9" t="s">
        <v>3420</v>
      </c>
      <c r="M957" s="12" t="s">
        <v>24</v>
      </c>
    </row>
    <row r="958" s="3" customFormat="1" ht="108" spans="1:13">
      <c r="A958" s="8">
        <v>956</v>
      </c>
      <c r="B958" s="10" t="s">
        <v>3416</v>
      </c>
      <c r="C958" s="10" t="s">
        <v>66</v>
      </c>
      <c r="D958" s="10" t="s">
        <v>3421</v>
      </c>
      <c r="E958" s="10" t="s">
        <v>119</v>
      </c>
      <c r="F958" s="11">
        <v>10</v>
      </c>
      <c r="G958" s="11" t="s">
        <v>43</v>
      </c>
      <c r="H958" s="10" t="s">
        <v>19</v>
      </c>
      <c r="I958" s="10" t="s">
        <v>3422</v>
      </c>
      <c r="J958" s="10" t="s">
        <v>59</v>
      </c>
      <c r="K958" s="10" t="s">
        <v>3419</v>
      </c>
      <c r="L958" s="10" t="s">
        <v>3420</v>
      </c>
      <c r="M958" s="12" t="s">
        <v>24</v>
      </c>
    </row>
    <row r="959" s="3" customFormat="1" ht="108" spans="1:13">
      <c r="A959" s="8">
        <v>957</v>
      </c>
      <c r="B959" s="9" t="s">
        <v>3416</v>
      </c>
      <c r="C959" s="9" t="s">
        <v>55</v>
      </c>
      <c r="D959" s="9" t="s">
        <v>3423</v>
      </c>
      <c r="E959" s="9" t="s">
        <v>57</v>
      </c>
      <c r="F959" s="8">
        <v>5</v>
      </c>
      <c r="G959" s="8" t="s">
        <v>18</v>
      </c>
      <c r="H959" s="9" t="s">
        <v>19</v>
      </c>
      <c r="I959" s="9" t="s">
        <v>3424</v>
      </c>
      <c r="J959" s="9" t="s">
        <v>59</v>
      </c>
      <c r="K959" s="9" t="s">
        <v>3419</v>
      </c>
      <c r="L959" s="9" t="s">
        <v>3420</v>
      </c>
      <c r="M959" s="12" t="s">
        <v>24</v>
      </c>
    </row>
    <row r="960" s="3" customFormat="1" ht="27" spans="1:13">
      <c r="A960" s="8">
        <v>958</v>
      </c>
      <c r="B960" s="9" t="s">
        <v>3425</v>
      </c>
      <c r="C960" s="9" t="s">
        <v>30</v>
      </c>
      <c r="D960" s="9" t="s">
        <v>3426</v>
      </c>
      <c r="E960" s="9" t="s">
        <v>111</v>
      </c>
      <c r="F960" s="8">
        <v>2</v>
      </c>
      <c r="G960" s="8" t="s">
        <v>18</v>
      </c>
      <c r="H960" s="9" t="s">
        <v>19</v>
      </c>
      <c r="I960" s="9" t="s">
        <v>3427</v>
      </c>
      <c r="J960" s="9" t="s">
        <v>40</v>
      </c>
      <c r="K960" s="9" t="s">
        <v>3428</v>
      </c>
      <c r="L960" s="9" t="s">
        <v>3429</v>
      </c>
      <c r="M960" s="12" t="s">
        <v>24</v>
      </c>
    </row>
    <row r="961" s="3" customFormat="1" ht="27" spans="1:13">
      <c r="A961" s="8">
        <v>959</v>
      </c>
      <c r="B961" s="9" t="s">
        <v>3430</v>
      </c>
      <c r="C961" s="9" t="s">
        <v>109</v>
      </c>
      <c r="D961" s="9" t="s">
        <v>3431</v>
      </c>
      <c r="E961" s="9" t="s">
        <v>19</v>
      </c>
      <c r="F961" s="8">
        <v>1</v>
      </c>
      <c r="G961" s="8" t="s">
        <v>18</v>
      </c>
      <c r="H961" s="9" t="s">
        <v>19</v>
      </c>
      <c r="I961" s="9" t="s">
        <v>3432</v>
      </c>
      <c r="J961" s="9" t="s">
        <v>40</v>
      </c>
      <c r="K961" s="9" t="s">
        <v>3433</v>
      </c>
      <c r="L961" s="9" t="s">
        <v>3434</v>
      </c>
      <c r="M961" s="12" t="s">
        <v>24</v>
      </c>
    </row>
    <row r="962" s="3" customFormat="1" ht="94.5" spans="1:13">
      <c r="A962" s="8">
        <v>960</v>
      </c>
      <c r="B962" s="9" t="s">
        <v>3435</v>
      </c>
      <c r="C962" s="9" t="s">
        <v>37</v>
      </c>
      <c r="D962" s="9" t="s">
        <v>3436</v>
      </c>
      <c r="E962" s="9" t="s">
        <v>119</v>
      </c>
      <c r="F962" s="8">
        <v>5</v>
      </c>
      <c r="G962" s="8" t="s">
        <v>18</v>
      </c>
      <c r="H962" s="9" t="s">
        <v>19</v>
      </c>
      <c r="I962" s="9" t="s">
        <v>3437</v>
      </c>
      <c r="J962" s="9" t="s">
        <v>40</v>
      </c>
      <c r="K962" s="9" t="s">
        <v>3438</v>
      </c>
      <c r="L962" s="9" t="s">
        <v>3439</v>
      </c>
      <c r="M962" s="12" t="s">
        <v>24</v>
      </c>
    </row>
    <row r="963" s="3" customFormat="1" ht="67.5" spans="1:13">
      <c r="A963" s="8">
        <v>961</v>
      </c>
      <c r="B963" s="9" t="s">
        <v>3435</v>
      </c>
      <c r="C963" s="9" t="s">
        <v>37</v>
      </c>
      <c r="D963" s="9" t="s">
        <v>3440</v>
      </c>
      <c r="E963" s="9" t="s">
        <v>359</v>
      </c>
      <c r="F963" s="8">
        <v>5</v>
      </c>
      <c r="G963" s="8" t="s">
        <v>18</v>
      </c>
      <c r="H963" s="9" t="s">
        <v>19</v>
      </c>
      <c r="I963" s="9" t="s">
        <v>3441</v>
      </c>
      <c r="J963" s="9" t="s">
        <v>40</v>
      </c>
      <c r="K963" s="9" t="s">
        <v>3438</v>
      </c>
      <c r="L963" s="9" t="s">
        <v>3439</v>
      </c>
      <c r="M963" s="12" t="s">
        <v>24</v>
      </c>
    </row>
    <row r="964" s="3" customFormat="1" ht="27" spans="1:13">
      <c r="A964" s="8">
        <v>962</v>
      </c>
      <c r="B964" s="10" t="s">
        <v>3442</v>
      </c>
      <c r="C964" s="10" t="s">
        <v>37</v>
      </c>
      <c r="D964" s="10" t="s">
        <v>2247</v>
      </c>
      <c r="E964" s="10" t="s">
        <v>32</v>
      </c>
      <c r="F964" s="11">
        <v>1</v>
      </c>
      <c r="G964" s="11" t="s">
        <v>43</v>
      </c>
      <c r="H964" s="10" t="s">
        <v>19</v>
      </c>
      <c r="I964" s="10" t="s">
        <v>19</v>
      </c>
      <c r="J964" s="10" t="s">
        <v>70</v>
      </c>
      <c r="K964" s="10" t="s">
        <v>337</v>
      </c>
      <c r="L964" s="10" t="s">
        <v>3443</v>
      </c>
      <c r="M964" s="12" t="s">
        <v>24</v>
      </c>
    </row>
    <row r="965" s="3" customFormat="1" ht="27" spans="1:13">
      <c r="A965" s="8">
        <v>963</v>
      </c>
      <c r="B965" s="9" t="s">
        <v>3442</v>
      </c>
      <c r="C965" s="9" t="s">
        <v>37</v>
      </c>
      <c r="D965" s="9" t="s">
        <v>3444</v>
      </c>
      <c r="E965" s="9" t="s">
        <v>32</v>
      </c>
      <c r="F965" s="8">
        <v>1</v>
      </c>
      <c r="G965" s="8" t="s">
        <v>18</v>
      </c>
      <c r="H965" s="9" t="s">
        <v>19</v>
      </c>
      <c r="I965" s="9" t="s">
        <v>19</v>
      </c>
      <c r="J965" s="9" t="s">
        <v>70</v>
      </c>
      <c r="K965" s="9" t="s">
        <v>337</v>
      </c>
      <c r="L965" s="9" t="s">
        <v>3443</v>
      </c>
      <c r="M965" s="12" t="s">
        <v>24</v>
      </c>
    </row>
    <row r="966" s="3" customFormat="1" ht="27" spans="1:13">
      <c r="A966" s="8">
        <v>964</v>
      </c>
      <c r="B966" s="9" t="s">
        <v>3445</v>
      </c>
      <c r="C966" s="9" t="s">
        <v>150</v>
      </c>
      <c r="D966" s="9" t="s">
        <v>3446</v>
      </c>
      <c r="E966" s="9" t="s">
        <v>3447</v>
      </c>
      <c r="F966" s="8">
        <v>5</v>
      </c>
      <c r="G966" s="8" t="s">
        <v>18</v>
      </c>
      <c r="H966" s="9" t="s">
        <v>19</v>
      </c>
      <c r="I966" s="9" t="s">
        <v>3448</v>
      </c>
      <c r="J966" s="9" t="s">
        <v>70</v>
      </c>
      <c r="K966" s="9" t="s">
        <v>3449</v>
      </c>
      <c r="L966" s="9" t="s">
        <v>3450</v>
      </c>
      <c r="M966" s="12" t="s">
        <v>24</v>
      </c>
    </row>
    <row r="967" s="3" customFormat="1" ht="40.5" spans="1:13">
      <c r="A967" s="8">
        <v>965</v>
      </c>
      <c r="B967" s="10" t="s">
        <v>3451</v>
      </c>
      <c r="C967" s="10" t="s">
        <v>37</v>
      </c>
      <c r="D967" s="10" t="s">
        <v>3452</v>
      </c>
      <c r="E967" s="10" t="s">
        <v>32</v>
      </c>
      <c r="F967" s="11">
        <v>1</v>
      </c>
      <c r="G967" s="11" t="s">
        <v>43</v>
      </c>
      <c r="H967" s="10" t="s">
        <v>19</v>
      </c>
      <c r="I967" s="10" t="s">
        <v>3453</v>
      </c>
      <c r="J967" s="10" t="s">
        <v>40</v>
      </c>
      <c r="K967" s="10" t="s">
        <v>3454</v>
      </c>
      <c r="L967" s="10" t="s">
        <v>3455</v>
      </c>
      <c r="M967" s="12" t="s">
        <v>24</v>
      </c>
    </row>
    <row r="968" s="3" customFormat="1" ht="27" spans="1:13">
      <c r="A968" s="8">
        <v>966</v>
      </c>
      <c r="B968" s="10" t="s">
        <v>3456</v>
      </c>
      <c r="C968" s="10" t="s">
        <v>37</v>
      </c>
      <c r="D968" s="10" t="s">
        <v>3457</v>
      </c>
      <c r="E968" s="10" t="s">
        <v>32</v>
      </c>
      <c r="F968" s="11">
        <v>2</v>
      </c>
      <c r="G968" s="11" t="s">
        <v>43</v>
      </c>
      <c r="H968" s="10" t="s">
        <v>19</v>
      </c>
      <c r="I968" s="10" t="s">
        <v>3458</v>
      </c>
      <c r="J968" s="10" t="s">
        <v>40</v>
      </c>
      <c r="K968" s="10" t="s">
        <v>3459</v>
      </c>
      <c r="L968" s="10" t="s">
        <v>3460</v>
      </c>
      <c r="M968" s="12" t="s">
        <v>24</v>
      </c>
    </row>
    <row r="969" s="3" customFormat="1" spans="1:13">
      <c r="A969" s="8">
        <v>967</v>
      </c>
      <c r="B969" s="10" t="s">
        <v>3456</v>
      </c>
      <c r="C969" s="10" t="s">
        <v>37</v>
      </c>
      <c r="D969" s="10" t="s">
        <v>3461</v>
      </c>
      <c r="E969" s="10" t="s">
        <v>19</v>
      </c>
      <c r="F969" s="11">
        <v>20</v>
      </c>
      <c r="G969" s="11" t="s">
        <v>633</v>
      </c>
      <c r="H969" s="10" t="s">
        <v>19</v>
      </c>
      <c r="I969" s="10" t="s">
        <v>3462</v>
      </c>
      <c r="J969" s="10" t="s">
        <v>40</v>
      </c>
      <c r="K969" s="10" t="s">
        <v>3459</v>
      </c>
      <c r="L969" s="10" t="s">
        <v>3460</v>
      </c>
      <c r="M969" s="12" t="s">
        <v>24</v>
      </c>
    </row>
    <row r="970" s="3" customFormat="1" spans="1:13">
      <c r="A970" s="8">
        <v>968</v>
      </c>
      <c r="B970" s="9" t="s">
        <v>3463</v>
      </c>
      <c r="C970" s="9" t="s">
        <v>2393</v>
      </c>
      <c r="D970" s="9" t="s">
        <v>3464</v>
      </c>
      <c r="E970" s="9" t="s">
        <v>137</v>
      </c>
      <c r="F970" s="8">
        <v>1</v>
      </c>
      <c r="G970" s="8" t="s">
        <v>18</v>
      </c>
      <c r="H970" s="9" t="s">
        <v>474</v>
      </c>
      <c r="I970" s="9" t="s">
        <v>3465</v>
      </c>
      <c r="J970" s="9" t="s">
        <v>28</v>
      </c>
      <c r="K970" s="9" t="s">
        <v>3466</v>
      </c>
      <c r="L970" s="9" t="s">
        <v>3467</v>
      </c>
      <c r="M970" s="12" t="s">
        <v>24</v>
      </c>
    </row>
    <row r="971" s="3" customFormat="1" ht="81" spans="1:13">
      <c r="A971" s="8">
        <v>969</v>
      </c>
      <c r="B971" s="10" t="s">
        <v>3468</v>
      </c>
      <c r="C971" s="10" t="s">
        <v>150</v>
      </c>
      <c r="D971" s="10" t="s">
        <v>3469</v>
      </c>
      <c r="E971" s="10" t="s">
        <v>32</v>
      </c>
      <c r="F971" s="11">
        <v>1</v>
      </c>
      <c r="G971" s="11" t="s">
        <v>39</v>
      </c>
      <c r="H971" s="10" t="s">
        <v>19</v>
      </c>
      <c r="I971" s="10" t="s">
        <v>3470</v>
      </c>
      <c r="J971" s="10" t="s">
        <v>59</v>
      </c>
      <c r="K971" s="10" t="s">
        <v>3471</v>
      </c>
      <c r="L971" s="10" t="s">
        <v>3472</v>
      </c>
      <c r="M971" s="12" t="s">
        <v>24</v>
      </c>
    </row>
    <row r="972" s="3" customFormat="1" ht="40.5" spans="1:13">
      <c r="A972" s="8">
        <v>970</v>
      </c>
      <c r="B972" s="10" t="s">
        <v>3468</v>
      </c>
      <c r="C972" s="10" t="s">
        <v>150</v>
      </c>
      <c r="D972" s="10" t="s">
        <v>3473</v>
      </c>
      <c r="E972" s="10" t="s">
        <v>32</v>
      </c>
      <c r="F972" s="11">
        <v>1</v>
      </c>
      <c r="G972" s="11" t="s">
        <v>39</v>
      </c>
      <c r="H972" s="10" t="s">
        <v>19</v>
      </c>
      <c r="I972" s="10" t="s">
        <v>3474</v>
      </c>
      <c r="J972" s="10" t="s">
        <v>59</v>
      </c>
      <c r="K972" s="10" t="s">
        <v>3471</v>
      </c>
      <c r="L972" s="10" t="s">
        <v>3472</v>
      </c>
      <c r="M972" s="12" t="s">
        <v>24</v>
      </c>
    </row>
    <row r="973" s="3" customFormat="1" ht="40.5" spans="1:13">
      <c r="A973" s="8">
        <v>971</v>
      </c>
      <c r="B973" s="10" t="s">
        <v>3468</v>
      </c>
      <c r="C973" s="10" t="s">
        <v>448</v>
      </c>
      <c r="D973" s="10" t="s">
        <v>3475</v>
      </c>
      <c r="E973" s="10" t="s">
        <v>176</v>
      </c>
      <c r="F973" s="11">
        <v>1</v>
      </c>
      <c r="G973" s="11" t="s">
        <v>39</v>
      </c>
      <c r="H973" s="10" t="s">
        <v>19</v>
      </c>
      <c r="I973" s="10" t="s">
        <v>3476</v>
      </c>
      <c r="J973" s="10" t="s">
        <v>40</v>
      </c>
      <c r="K973" s="10" t="s">
        <v>3471</v>
      </c>
      <c r="L973" s="10" t="s">
        <v>3472</v>
      </c>
      <c r="M973" s="12" t="s">
        <v>24</v>
      </c>
    </row>
    <row r="974" s="3" customFormat="1" ht="27" spans="1:13">
      <c r="A974" s="8">
        <v>972</v>
      </c>
      <c r="B974" s="9" t="s">
        <v>3477</v>
      </c>
      <c r="C974" s="9" t="s">
        <v>167</v>
      </c>
      <c r="D974" s="9" t="s">
        <v>3478</v>
      </c>
      <c r="E974" s="9" t="s">
        <v>81</v>
      </c>
      <c r="F974" s="8">
        <v>3</v>
      </c>
      <c r="G974" s="8" t="s">
        <v>18</v>
      </c>
      <c r="H974" s="9" t="s">
        <v>19</v>
      </c>
      <c r="I974" s="9" t="s">
        <v>3479</v>
      </c>
      <c r="J974" s="9" t="s">
        <v>59</v>
      </c>
      <c r="K974" s="9" t="s">
        <v>3480</v>
      </c>
      <c r="L974" s="9" t="s">
        <v>3481</v>
      </c>
      <c r="M974" s="12" t="s">
        <v>24</v>
      </c>
    </row>
    <row r="975" s="3" customFormat="1" ht="40.5" spans="1:13">
      <c r="A975" s="8">
        <v>973</v>
      </c>
      <c r="B975" s="9" t="s">
        <v>3477</v>
      </c>
      <c r="C975" s="9" t="s">
        <v>150</v>
      </c>
      <c r="D975" s="9" t="s">
        <v>3482</v>
      </c>
      <c r="E975" s="9" t="s">
        <v>364</v>
      </c>
      <c r="F975" s="8">
        <v>3</v>
      </c>
      <c r="G975" s="8" t="s">
        <v>18</v>
      </c>
      <c r="H975" s="9" t="s">
        <v>19</v>
      </c>
      <c r="I975" s="9" t="s">
        <v>3483</v>
      </c>
      <c r="J975" s="9" t="s">
        <v>59</v>
      </c>
      <c r="K975" s="9" t="s">
        <v>3480</v>
      </c>
      <c r="L975" s="9" t="s">
        <v>3481</v>
      </c>
      <c r="M975" s="12" t="s">
        <v>24</v>
      </c>
    </row>
    <row r="976" s="3" customFormat="1" ht="27" spans="1:13">
      <c r="A976" s="8">
        <v>974</v>
      </c>
      <c r="B976" s="9" t="s">
        <v>3484</v>
      </c>
      <c r="C976" s="9" t="s">
        <v>574</v>
      </c>
      <c r="D976" s="9" t="s">
        <v>3485</v>
      </c>
      <c r="E976" s="9" t="s">
        <v>57</v>
      </c>
      <c r="F976" s="8">
        <v>1</v>
      </c>
      <c r="G976" s="8" t="s">
        <v>18</v>
      </c>
      <c r="H976" s="9" t="s">
        <v>19</v>
      </c>
      <c r="I976" s="9" t="s">
        <v>3486</v>
      </c>
      <c r="J976" s="9" t="s">
        <v>59</v>
      </c>
      <c r="K976" s="9" t="s">
        <v>101</v>
      </c>
      <c r="L976" s="9" t="s">
        <v>3487</v>
      </c>
      <c r="M976" s="12" t="s">
        <v>24</v>
      </c>
    </row>
    <row r="977" s="3" customFormat="1" ht="54" spans="1:13">
      <c r="A977" s="8">
        <v>975</v>
      </c>
      <c r="B977" s="9" t="s">
        <v>3488</v>
      </c>
      <c r="C977" s="9" t="s">
        <v>150</v>
      </c>
      <c r="D977" s="9" t="s">
        <v>3489</v>
      </c>
      <c r="E977" s="9" t="s">
        <v>176</v>
      </c>
      <c r="F977" s="8">
        <v>1</v>
      </c>
      <c r="G977" s="8" t="s">
        <v>18</v>
      </c>
      <c r="H977" s="9" t="s">
        <v>19</v>
      </c>
      <c r="I977" s="9" t="s">
        <v>3490</v>
      </c>
      <c r="J977" s="9" t="s">
        <v>59</v>
      </c>
      <c r="K977" s="9" t="s">
        <v>3491</v>
      </c>
      <c r="L977" s="9" t="s">
        <v>3492</v>
      </c>
      <c r="M977" s="12" t="s">
        <v>24</v>
      </c>
    </row>
    <row r="978" s="3" customFormat="1" ht="54" spans="1:13">
      <c r="A978" s="8">
        <v>976</v>
      </c>
      <c r="B978" s="9" t="s">
        <v>3493</v>
      </c>
      <c r="C978" s="9" t="s">
        <v>109</v>
      </c>
      <c r="D978" s="9" t="s">
        <v>110</v>
      </c>
      <c r="E978" s="9" t="s">
        <v>111</v>
      </c>
      <c r="F978" s="8">
        <v>1</v>
      </c>
      <c r="G978" s="8" t="s">
        <v>18</v>
      </c>
      <c r="H978" s="9" t="s">
        <v>19</v>
      </c>
      <c r="I978" s="9" t="s">
        <v>756</v>
      </c>
      <c r="J978" s="9" t="s">
        <v>40</v>
      </c>
      <c r="K978" s="9" t="s">
        <v>3494</v>
      </c>
      <c r="L978" s="9" t="s">
        <v>3495</v>
      </c>
      <c r="M978" s="12" t="s">
        <v>24</v>
      </c>
    </row>
    <row r="979" s="3" customFormat="1" ht="54" spans="1:13">
      <c r="A979" s="8">
        <v>977</v>
      </c>
      <c r="B979" s="9" t="s">
        <v>3493</v>
      </c>
      <c r="C979" s="9" t="s">
        <v>348</v>
      </c>
      <c r="D979" s="9" t="s">
        <v>755</v>
      </c>
      <c r="E979" s="9" t="s">
        <v>119</v>
      </c>
      <c r="F979" s="8">
        <v>1</v>
      </c>
      <c r="G979" s="8" t="s">
        <v>18</v>
      </c>
      <c r="H979" s="9" t="s">
        <v>19</v>
      </c>
      <c r="I979" s="9" t="s">
        <v>756</v>
      </c>
      <c r="J979" s="9" t="s">
        <v>40</v>
      </c>
      <c r="K979" s="9" t="s">
        <v>3494</v>
      </c>
      <c r="L979" s="9" t="s">
        <v>3495</v>
      </c>
      <c r="M979" s="12" t="s">
        <v>24</v>
      </c>
    </row>
    <row r="980" s="3" customFormat="1" ht="40.5" spans="1:13">
      <c r="A980" s="8">
        <v>978</v>
      </c>
      <c r="B980" s="9" t="s">
        <v>3496</v>
      </c>
      <c r="C980" s="9" t="s">
        <v>348</v>
      </c>
      <c r="D980" s="9" t="s">
        <v>569</v>
      </c>
      <c r="E980" s="9" t="s">
        <v>350</v>
      </c>
      <c r="F980" s="8">
        <v>1</v>
      </c>
      <c r="G980" s="8" t="s">
        <v>18</v>
      </c>
      <c r="H980" s="9" t="s">
        <v>19</v>
      </c>
      <c r="I980" s="9" t="s">
        <v>569</v>
      </c>
      <c r="J980" s="9" t="s">
        <v>40</v>
      </c>
      <c r="K980" s="9" t="s">
        <v>3497</v>
      </c>
      <c r="L980" s="9" t="s">
        <v>1145</v>
      </c>
      <c r="M980" s="12" t="s">
        <v>24</v>
      </c>
    </row>
    <row r="981" s="3" customFormat="1" ht="54" spans="1:13">
      <c r="A981" s="8">
        <v>979</v>
      </c>
      <c r="B981" s="9" t="s">
        <v>3496</v>
      </c>
      <c r="C981" s="9" t="s">
        <v>109</v>
      </c>
      <c r="D981" s="9" t="s">
        <v>323</v>
      </c>
      <c r="E981" s="9" t="s">
        <v>119</v>
      </c>
      <c r="F981" s="8">
        <v>1</v>
      </c>
      <c r="G981" s="8" t="s">
        <v>18</v>
      </c>
      <c r="H981" s="9" t="s">
        <v>19</v>
      </c>
      <c r="I981" s="9" t="s">
        <v>2167</v>
      </c>
      <c r="J981" s="9" t="s">
        <v>40</v>
      </c>
      <c r="K981" s="9" t="s">
        <v>3497</v>
      </c>
      <c r="L981" s="9" t="s">
        <v>1145</v>
      </c>
      <c r="M981" s="12" t="s">
        <v>24</v>
      </c>
    </row>
    <row r="982" s="3" customFormat="1" ht="54" spans="1:13">
      <c r="A982" s="8">
        <v>980</v>
      </c>
      <c r="B982" s="9" t="s">
        <v>3498</v>
      </c>
      <c r="C982" s="9" t="s">
        <v>467</v>
      </c>
      <c r="D982" s="9" t="s">
        <v>467</v>
      </c>
      <c r="E982" s="9" t="s">
        <v>469</v>
      </c>
      <c r="F982" s="8">
        <v>1</v>
      </c>
      <c r="G982" s="8" t="s">
        <v>18</v>
      </c>
      <c r="H982" s="9" t="s">
        <v>19</v>
      </c>
      <c r="I982" s="9" t="s">
        <v>3499</v>
      </c>
      <c r="J982" s="9" t="s">
        <v>59</v>
      </c>
      <c r="K982" s="9" t="s">
        <v>101</v>
      </c>
      <c r="L982" s="9" t="s">
        <v>3500</v>
      </c>
      <c r="M982" s="12" t="s">
        <v>24</v>
      </c>
    </row>
    <row r="983" s="3" customFormat="1" ht="40.5" spans="1:13">
      <c r="A983" s="8">
        <v>981</v>
      </c>
      <c r="B983" s="10" t="s">
        <v>3501</v>
      </c>
      <c r="C983" s="10" t="s">
        <v>37</v>
      </c>
      <c r="D983" s="10" t="s">
        <v>1045</v>
      </c>
      <c r="E983" s="10" t="s">
        <v>111</v>
      </c>
      <c r="F983" s="11">
        <v>2</v>
      </c>
      <c r="G983" s="11" t="s">
        <v>43</v>
      </c>
      <c r="H983" s="10" t="s">
        <v>19</v>
      </c>
      <c r="I983" s="10" t="s">
        <v>1046</v>
      </c>
      <c r="J983" s="10" t="s">
        <v>40</v>
      </c>
      <c r="K983" s="10" t="s">
        <v>3309</v>
      </c>
      <c r="L983" s="10" t="s">
        <v>3502</v>
      </c>
      <c r="M983" s="12" t="s">
        <v>24</v>
      </c>
    </row>
    <row r="984" s="3" customFormat="1" ht="108" spans="1:13">
      <c r="A984" s="8">
        <v>982</v>
      </c>
      <c r="B984" s="9" t="s">
        <v>3501</v>
      </c>
      <c r="C984" s="9" t="s">
        <v>109</v>
      </c>
      <c r="D984" s="9" t="s">
        <v>181</v>
      </c>
      <c r="E984" s="9" t="s">
        <v>111</v>
      </c>
      <c r="F984" s="8">
        <v>2</v>
      </c>
      <c r="G984" s="8" t="s">
        <v>18</v>
      </c>
      <c r="H984" s="9" t="s">
        <v>19</v>
      </c>
      <c r="I984" s="9" t="s">
        <v>182</v>
      </c>
      <c r="J984" s="9" t="s">
        <v>59</v>
      </c>
      <c r="K984" s="9" t="s">
        <v>3309</v>
      </c>
      <c r="L984" s="9" t="s">
        <v>3502</v>
      </c>
      <c r="M984" s="12" t="s">
        <v>24</v>
      </c>
    </row>
    <row r="985" s="3" customFormat="1" ht="27" spans="1:13">
      <c r="A985" s="8">
        <v>983</v>
      </c>
      <c r="B985" s="9" t="s">
        <v>3503</v>
      </c>
      <c r="C985" s="9" t="s">
        <v>55</v>
      </c>
      <c r="D985" s="9" t="s">
        <v>3504</v>
      </c>
      <c r="E985" s="9" t="s">
        <v>124</v>
      </c>
      <c r="F985" s="8">
        <v>1</v>
      </c>
      <c r="G985" s="8" t="s">
        <v>18</v>
      </c>
      <c r="H985" s="9" t="s">
        <v>474</v>
      </c>
      <c r="I985" s="9" t="s">
        <v>3505</v>
      </c>
      <c r="J985" s="9" t="s">
        <v>59</v>
      </c>
      <c r="K985" s="9" t="s">
        <v>3506</v>
      </c>
      <c r="L985" s="9" t="s">
        <v>3507</v>
      </c>
      <c r="M985" s="12" t="s">
        <v>24</v>
      </c>
    </row>
    <row r="986" s="3" customFormat="1" ht="40.5" spans="1:13">
      <c r="A986" s="8">
        <v>984</v>
      </c>
      <c r="B986" s="9" t="s">
        <v>3508</v>
      </c>
      <c r="C986" s="9" t="s">
        <v>37</v>
      </c>
      <c r="D986" s="9" t="s">
        <v>115</v>
      </c>
      <c r="E986" s="9" t="s">
        <v>111</v>
      </c>
      <c r="F986" s="8">
        <v>1</v>
      </c>
      <c r="G986" s="8" t="s">
        <v>18</v>
      </c>
      <c r="H986" s="9" t="s">
        <v>19</v>
      </c>
      <c r="I986" s="9" t="s">
        <v>116</v>
      </c>
      <c r="J986" s="9" t="s">
        <v>59</v>
      </c>
      <c r="K986" s="9" t="s">
        <v>3509</v>
      </c>
      <c r="L986" s="9" t="s">
        <v>3510</v>
      </c>
      <c r="M986" s="12" t="s">
        <v>24</v>
      </c>
    </row>
    <row r="987" s="3" customFormat="1" ht="54" spans="1:13">
      <c r="A987" s="8">
        <v>985</v>
      </c>
      <c r="B987" s="9" t="s">
        <v>3508</v>
      </c>
      <c r="C987" s="9" t="s">
        <v>109</v>
      </c>
      <c r="D987" s="9" t="s">
        <v>110</v>
      </c>
      <c r="E987" s="9" t="s">
        <v>111</v>
      </c>
      <c r="F987" s="8">
        <v>1</v>
      </c>
      <c r="G987" s="8" t="s">
        <v>18</v>
      </c>
      <c r="H987" s="9" t="s">
        <v>19</v>
      </c>
      <c r="I987" s="9" t="s">
        <v>756</v>
      </c>
      <c r="J987" s="9" t="s">
        <v>40</v>
      </c>
      <c r="K987" s="9" t="s">
        <v>3509</v>
      </c>
      <c r="L987" s="9" t="s">
        <v>3510</v>
      </c>
      <c r="M987" s="12" t="s">
        <v>24</v>
      </c>
    </row>
    <row r="988" s="3" customFormat="1" ht="27" spans="1:13">
      <c r="A988" s="8">
        <v>986</v>
      </c>
      <c r="B988" s="10" t="s">
        <v>3511</v>
      </c>
      <c r="C988" s="10" t="s">
        <v>37</v>
      </c>
      <c r="D988" s="10" t="s">
        <v>3512</v>
      </c>
      <c r="E988" s="10" t="s">
        <v>32</v>
      </c>
      <c r="F988" s="11">
        <v>3</v>
      </c>
      <c r="G988" s="11" t="s">
        <v>633</v>
      </c>
      <c r="H988" s="10" t="s">
        <v>19</v>
      </c>
      <c r="I988" s="10" t="s">
        <v>3513</v>
      </c>
      <c r="J988" s="10" t="s">
        <v>59</v>
      </c>
      <c r="K988" s="10" t="s">
        <v>3514</v>
      </c>
      <c r="L988" s="10" t="s">
        <v>3515</v>
      </c>
      <c r="M988" s="12" t="s">
        <v>24</v>
      </c>
    </row>
    <row r="989" s="3" customFormat="1" ht="27" spans="1:13">
      <c r="A989" s="8">
        <v>987</v>
      </c>
      <c r="B989" s="9" t="s">
        <v>3516</v>
      </c>
      <c r="C989" s="9" t="s">
        <v>461</v>
      </c>
      <c r="D989" s="9" t="s">
        <v>461</v>
      </c>
      <c r="E989" s="9" t="s">
        <v>364</v>
      </c>
      <c r="F989" s="8">
        <v>1</v>
      </c>
      <c r="G989" s="8" t="s">
        <v>18</v>
      </c>
      <c r="H989" s="9" t="s">
        <v>19</v>
      </c>
      <c r="I989" s="9" t="s">
        <v>3517</v>
      </c>
      <c r="J989" s="9" t="s">
        <v>40</v>
      </c>
      <c r="K989" s="9" t="s">
        <v>101</v>
      </c>
      <c r="L989" s="9" t="s">
        <v>3518</v>
      </c>
      <c r="M989" s="12" t="s">
        <v>24</v>
      </c>
    </row>
    <row r="990" s="3" customFormat="1" ht="67.5" spans="1:13">
      <c r="A990" s="8">
        <v>988</v>
      </c>
      <c r="B990" s="10" t="s">
        <v>3519</v>
      </c>
      <c r="C990" s="10" t="s">
        <v>448</v>
      </c>
      <c r="D990" s="10" t="s">
        <v>3520</v>
      </c>
      <c r="E990" s="10" t="s">
        <v>32</v>
      </c>
      <c r="F990" s="11">
        <v>3</v>
      </c>
      <c r="G990" s="11" t="s">
        <v>43</v>
      </c>
      <c r="H990" s="10" t="s">
        <v>19</v>
      </c>
      <c r="I990" s="10" t="s">
        <v>3521</v>
      </c>
      <c r="J990" s="10" t="s">
        <v>59</v>
      </c>
      <c r="K990" s="10" t="s">
        <v>3522</v>
      </c>
      <c r="L990" s="10" t="s">
        <v>3523</v>
      </c>
      <c r="M990" s="12" t="s">
        <v>24</v>
      </c>
    </row>
    <row r="991" s="3" customFormat="1" ht="67.5" spans="1:13">
      <c r="A991" s="8">
        <v>989</v>
      </c>
      <c r="B991" s="10" t="s">
        <v>3519</v>
      </c>
      <c r="C991" s="10" t="s">
        <v>448</v>
      </c>
      <c r="D991" s="10" t="s">
        <v>3524</v>
      </c>
      <c r="E991" s="10" t="s">
        <v>32</v>
      </c>
      <c r="F991" s="11">
        <v>10</v>
      </c>
      <c r="G991" s="11" t="s">
        <v>39</v>
      </c>
      <c r="H991" s="10" t="s">
        <v>19</v>
      </c>
      <c r="I991" s="10" t="s">
        <v>3525</v>
      </c>
      <c r="J991" s="10" t="s">
        <v>59</v>
      </c>
      <c r="K991" s="10" t="s">
        <v>3522</v>
      </c>
      <c r="L991" s="10" t="s">
        <v>3523</v>
      </c>
      <c r="M991" s="12" t="s">
        <v>24</v>
      </c>
    </row>
    <row r="992" s="3" customFormat="1" ht="81" spans="1:13">
      <c r="A992" s="8">
        <v>990</v>
      </c>
      <c r="B992" s="10" t="s">
        <v>3519</v>
      </c>
      <c r="C992" s="10" t="s">
        <v>66</v>
      </c>
      <c r="D992" s="10" t="s">
        <v>3526</v>
      </c>
      <c r="E992" s="10" t="s">
        <v>19</v>
      </c>
      <c r="F992" s="11">
        <v>2</v>
      </c>
      <c r="G992" s="11" t="s">
        <v>43</v>
      </c>
      <c r="H992" s="10" t="s">
        <v>19</v>
      </c>
      <c r="I992" s="10" t="s">
        <v>3527</v>
      </c>
      <c r="J992" s="10" t="s">
        <v>40</v>
      </c>
      <c r="K992" s="10" t="s">
        <v>3522</v>
      </c>
      <c r="L992" s="10" t="s">
        <v>3523</v>
      </c>
      <c r="M992" s="12" t="s">
        <v>24</v>
      </c>
    </row>
    <row r="993" s="3" customFormat="1" ht="67.5" spans="1:13">
      <c r="A993" s="8">
        <v>991</v>
      </c>
      <c r="B993" s="10" t="s">
        <v>3519</v>
      </c>
      <c r="C993" s="10" t="s">
        <v>37</v>
      </c>
      <c r="D993" s="10" t="s">
        <v>3528</v>
      </c>
      <c r="E993" s="10" t="s">
        <v>32</v>
      </c>
      <c r="F993" s="11">
        <v>10</v>
      </c>
      <c r="G993" s="11" t="s">
        <v>43</v>
      </c>
      <c r="H993" s="10" t="s">
        <v>19</v>
      </c>
      <c r="I993" s="10" t="s">
        <v>3521</v>
      </c>
      <c r="J993" s="10" t="s">
        <v>591</v>
      </c>
      <c r="K993" s="10" t="s">
        <v>3522</v>
      </c>
      <c r="L993" s="10" t="s">
        <v>3523</v>
      </c>
      <c r="M993" s="12" t="s">
        <v>24</v>
      </c>
    </row>
    <row r="994" s="3" customFormat="1" ht="67.5" spans="1:13">
      <c r="A994" s="8">
        <v>992</v>
      </c>
      <c r="B994" s="10" t="s">
        <v>3519</v>
      </c>
      <c r="C994" s="10" t="s">
        <v>37</v>
      </c>
      <c r="D994" s="10" t="s">
        <v>3529</v>
      </c>
      <c r="E994" s="10" t="s">
        <v>32</v>
      </c>
      <c r="F994" s="11">
        <v>2</v>
      </c>
      <c r="G994" s="11" t="s">
        <v>39</v>
      </c>
      <c r="H994" s="10" t="s">
        <v>19</v>
      </c>
      <c r="I994" s="10" t="s">
        <v>3530</v>
      </c>
      <c r="J994" s="10" t="s">
        <v>70</v>
      </c>
      <c r="K994" s="10" t="s">
        <v>3522</v>
      </c>
      <c r="L994" s="10" t="s">
        <v>3523</v>
      </c>
      <c r="M994" s="12" t="s">
        <v>24</v>
      </c>
    </row>
    <row r="995" s="3" customFormat="1" ht="67.5" spans="1:13">
      <c r="A995" s="8">
        <v>993</v>
      </c>
      <c r="B995" s="9" t="s">
        <v>3519</v>
      </c>
      <c r="C995" s="9" t="s">
        <v>1355</v>
      </c>
      <c r="D995" s="9" t="s">
        <v>3531</v>
      </c>
      <c r="E995" s="9" t="s">
        <v>32</v>
      </c>
      <c r="F995" s="8">
        <v>2</v>
      </c>
      <c r="G995" s="8" t="s">
        <v>18</v>
      </c>
      <c r="H995" s="9" t="s">
        <v>19</v>
      </c>
      <c r="I995" s="9" t="s">
        <v>3532</v>
      </c>
      <c r="J995" s="9" t="s">
        <v>40</v>
      </c>
      <c r="K995" s="9" t="s">
        <v>3522</v>
      </c>
      <c r="L995" s="9" t="s">
        <v>3523</v>
      </c>
      <c r="M995" s="12" t="s">
        <v>24</v>
      </c>
    </row>
    <row r="996" s="3" customFormat="1" ht="40.5" spans="1:13">
      <c r="A996" s="8">
        <v>994</v>
      </c>
      <c r="B996" s="9" t="s">
        <v>3533</v>
      </c>
      <c r="C996" s="9" t="s">
        <v>109</v>
      </c>
      <c r="D996" s="9" t="s">
        <v>519</v>
      </c>
      <c r="E996" s="9" t="s">
        <v>137</v>
      </c>
      <c r="F996" s="8">
        <v>1</v>
      </c>
      <c r="G996" s="8" t="s">
        <v>18</v>
      </c>
      <c r="H996" s="9" t="s">
        <v>19</v>
      </c>
      <c r="I996" s="9" t="s">
        <v>520</v>
      </c>
      <c r="J996" s="9" t="s">
        <v>40</v>
      </c>
      <c r="K996" s="9" t="s">
        <v>3534</v>
      </c>
      <c r="L996" s="9" t="s">
        <v>3535</v>
      </c>
      <c r="M996" s="12" t="s">
        <v>24</v>
      </c>
    </row>
    <row r="997" s="3" customFormat="1" ht="54" spans="1:13">
      <c r="A997" s="8">
        <v>995</v>
      </c>
      <c r="B997" s="9" t="s">
        <v>3533</v>
      </c>
      <c r="C997" s="9" t="s">
        <v>842</v>
      </c>
      <c r="D997" s="9" t="s">
        <v>755</v>
      </c>
      <c r="E997" s="9" t="s">
        <v>350</v>
      </c>
      <c r="F997" s="8">
        <v>1</v>
      </c>
      <c r="G997" s="8" t="s">
        <v>18</v>
      </c>
      <c r="H997" s="9" t="s">
        <v>19</v>
      </c>
      <c r="I997" s="9" t="s">
        <v>756</v>
      </c>
      <c r="J997" s="9" t="s">
        <v>40</v>
      </c>
      <c r="K997" s="9" t="s">
        <v>3534</v>
      </c>
      <c r="L997" s="9" t="s">
        <v>3535</v>
      </c>
      <c r="M997" s="12" t="s">
        <v>24</v>
      </c>
    </row>
    <row r="998" s="3" customFormat="1" ht="54" spans="1:13">
      <c r="A998" s="8">
        <v>996</v>
      </c>
      <c r="B998" s="9" t="s">
        <v>3536</v>
      </c>
      <c r="C998" s="9" t="s">
        <v>109</v>
      </c>
      <c r="D998" s="9" t="s">
        <v>110</v>
      </c>
      <c r="E998" s="9" t="s">
        <v>111</v>
      </c>
      <c r="F998" s="8">
        <v>2</v>
      </c>
      <c r="G998" s="8" t="s">
        <v>18</v>
      </c>
      <c r="H998" s="9" t="s">
        <v>19</v>
      </c>
      <c r="I998" s="9" t="s">
        <v>756</v>
      </c>
      <c r="J998" s="9" t="s">
        <v>59</v>
      </c>
      <c r="K998" s="9" t="s">
        <v>3537</v>
      </c>
      <c r="L998" s="9" t="s">
        <v>3538</v>
      </c>
      <c r="M998" s="12" t="s">
        <v>24</v>
      </c>
    </row>
    <row r="999" s="3" customFormat="1" ht="54" spans="1:13">
      <c r="A999" s="8">
        <v>997</v>
      </c>
      <c r="B999" s="9" t="s">
        <v>3536</v>
      </c>
      <c r="C999" s="9" t="s">
        <v>348</v>
      </c>
      <c r="D999" s="9" t="s">
        <v>755</v>
      </c>
      <c r="E999" s="9" t="s">
        <v>119</v>
      </c>
      <c r="F999" s="8">
        <v>1</v>
      </c>
      <c r="G999" s="8" t="s">
        <v>18</v>
      </c>
      <c r="H999" s="9" t="s">
        <v>19</v>
      </c>
      <c r="I999" s="9" t="s">
        <v>756</v>
      </c>
      <c r="J999" s="9" t="s">
        <v>40</v>
      </c>
      <c r="K999" s="9" t="s">
        <v>3537</v>
      </c>
      <c r="L999" s="9" t="s">
        <v>3538</v>
      </c>
      <c r="M999" s="12" t="s">
        <v>24</v>
      </c>
    </row>
    <row r="1000" s="3" customFormat="1" ht="40.5" spans="1:13">
      <c r="A1000" s="8">
        <v>998</v>
      </c>
      <c r="B1000" s="9" t="s">
        <v>3539</v>
      </c>
      <c r="C1000" s="9" t="s">
        <v>66</v>
      </c>
      <c r="D1000" s="9" t="s">
        <v>3540</v>
      </c>
      <c r="E1000" s="9" t="s">
        <v>137</v>
      </c>
      <c r="F1000" s="8">
        <v>2</v>
      </c>
      <c r="G1000" s="8" t="s">
        <v>18</v>
      </c>
      <c r="H1000" s="9" t="s">
        <v>19</v>
      </c>
      <c r="I1000" s="9" t="s">
        <v>434</v>
      </c>
      <c r="J1000" s="9" t="s">
        <v>59</v>
      </c>
      <c r="K1000" s="9" t="s">
        <v>3541</v>
      </c>
      <c r="L1000" s="9" t="s">
        <v>2988</v>
      </c>
      <c r="M1000" s="12" t="s">
        <v>24</v>
      </c>
    </row>
    <row r="1001" s="3" customFormat="1" ht="27" spans="1:13">
      <c r="A1001" s="8">
        <v>999</v>
      </c>
      <c r="B1001" s="10" t="s">
        <v>3542</v>
      </c>
      <c r="C1001" s="10" t="s">
        <v>37</v>
      </c>
      <c r="D1001" s="10" t="s">
        <v>3543</v>
      </c>
      <c r="E1001" s="10" t="s">
        <v>152</v>
      </c>
      <c r="F1001" s="11">
        <v>10</v>
      </c>
      <c r="G1001" s="11" t="s">
        <v>43</v>
      </c>
      <c r="H1001" s="10" t="s">
        <v>19</v>
      </c>
      <c r="I1001" s="10" t="s">
        <v>3544</v>
      </c>
      <c r="J1001" s="10" t="s">
        <v>40</v>
      </c>
      <c r="K1001" s="10" t="s">
        <v>3545</v>
      </c>
      <c r="L1001" s="10" t="s">
        <v>3546</v>
      </c>
      <c r="M1001" s="12" t="s">
        <v>24</v>
      </c>
    </row>
    <row r="1002" s="3" customFormat="1" ht="40.5" spans="1:13">
      <c r="A1002" s="8">
        <v>1000</v>
      </c>
      <c r="B1002" s="10" t="s">
        <v>3547</v>
      </c>
      <c r="C1002" s="10" t="s">
        <v>37</v>
      </c>
      <c r="D1002" s="10" t="s">
        <v>1045</v>
      </c>
      <c r="E1002" s="10" t="s">
        <v>19</v>
      </c>
      <c r="F1002" s="11">
        <v>1</v>
      </c>
      <c r="G1002" s="11" t="s">
        <v>43</v>
      </c>
      <c r="H1002" s="10" t="s">
        <v>19</v>
      </c>
      <c r="I1002" s="10" t="s">
        <v>1046</v>
      </c>
      <c r="J1002" s="10" t="s">
        <v>40</v>
      </c>
      <c r="K1002" s="10" t="s">
        <v>3548</v>
      </c>
      <c r="L1002" s="10" t="s">
        <v>3549</v>
      </c>
      <c r="M1002" s="12" t="s">
        <v>24</v>
      </c>
    </row>
    <row r="1003" s="3" customFormat="1" ht="67.5" spans="1:13">
      <c r="A1003" s="8">
        <v>1001</v>
      </c>
      <c r="B1003" s="10" t="s">
        <v>3547</v>
      </c>
      <c r="C1003" s="10" t="s">
        <v>1057</v>
      </c>
      <c r="D1003" s="10" t="s">
        <v>3550</v>
      </c>
      <c r="E1003" s="10" t="s">
        <v>119</v>
      </c>
      <c r="F1003" s="11">
        <v>5</v>
      </c>
      <c r="G1003" s="11" t="s">
        <v>43</v>
      </c>
      <c r="H1003" s="10" t="s">
        <v>19</v>
      </c>
      <c r="I1003" s="10" t="s">
        <v>3551</v>
      </c>
      <c r="J1003" s="10" t="s">
        <v>40</v>
      </c>
      <c r="K1003" s="10" t="s">
        <v>3548</v>
      </c>
      <c r="L1003" s="10" t="s">
        <v>3549</v>
      </c>
      <c r="M1003" s="12" t="s">
        <v>24</v>
      </c>
    </row>
    <row r="1004" s="3" customFormat="1" ht="27" spans="1:13">
      <c r="A1004" s="8">
        <v>1002</v>
      </c>
      <c r="B1004" s="10" t="s">
        <v>3552</v>
      </c>
      <c r="C1004" s="10" t="s">
        <v>448</v>
      </c>
      <c r="D1004" s="10" t="s">
        <v>3553</v>
      </c>
      <c r="E1004" s="10" t="s">
        <v>19</v>
      </c>
      <c r="F1004" s="11">
        <v>2</v>
      </c>
      <c r="G1004" s="11" t="s">
        <v>43</v>
      </c>
      <c r="H1004" s="10" t="s">
        <v>19</v>
      </c>
      <c r="I1004" s="10" t="s">
        <v>3554</v>
      </c>
      <c r="J1004" s="10" t="s">
        <v>40</v>
      </c>
      <c r="K1004" s="10" t="s">
        <v>3555</v>
      </c>
      <c r="L1004" s="10" t="s">
        <v>3556</v>
      </c>
      <c r="M1004" s="12" t="s">
        <v>24</v>
      </c>
    </row>
    <row r="1005" s="3" customFormat="1" ht="27" spans="1:13">
      <c r="A1005" s="8">
        <v>1003</v>
      </c>
      <c r="B1005" s="10" t="s">
        <v>3552</v>
      </c>
      <c r="C1005" s="10" t="s">
        <v>461</v>
      </c>
      <c r="D1005" s="10" t="s">
        <v>3557</v>
      </c>
      <c r="E1005" s="10" t="s">
        <v>19</v>
      </c>
      <c r="F1005" s="11">
        <v>1</v>
      </c>
      <c r="G1005" s="11" t="s">
        <v>43</v>
      </c>
      <c r="H1005" s="10" t="s">
        <v>19</v>
      </c>
      <c r="I1005" s="10" t="s">
        <v>3554</v>
      </c>
      <c r="J1005" s="10" t="s">
        <v>40</v>
      </c>
      <c r="K1005" s="10" t="s">
        <v>3555</v>
      </c>
      <c r="L1005" s="10" t="s">
        <v>3556</v>
      </c>
      <c r="M1005" s="12" t="s">
        <v>24</v>
      </c>
    </row>
    <row r="1006" s="3" customFormat="1" ht="27" spans="1:13">
      <c r="A1006" s="8">
        <v>1004</v>
      </c>
      <c r="B1006" s="10" t="s">
        <v>3552</v>
      </c>
      <c r="C1006" s="10" t="s">
        <v>448</v>
      </c>
      <c r="D1006" s="10" t="s">
        <v>3558</v>
      </c>
      <c r="E1006" s="10" t="s">
        <v>19</v>
      </c>
      <c r="F1006" s="11">
        <v>2</v>
      </c>
      <c r="G1006" s="11" t="s">
        <v>633</v>
      </c>
      <c r="H1006" s="10" t="s">
        <v>19</v>
      </c>
      <c r="I1006" s="10" t="s">
        <v>3559</v>
      </c>
      <c r="J1006" s="10" t="s">
        <v>40</v>
      </c>
      <c r="K1006" s="10" t="s">
        <v>3555</v>
      </c>
      <c r="L1006" s="10" t="s">
        <v>3556</v>
      </c>
      <c r="M1006" s="12" t="s">
        <v>24</v>
      </c>
    </row>
    <row r="1007" s="3" customFormat="1" ht="27" spans="1:13">
      <c r="A1007" s="8">
        <v>1005</v>
      </c>
      <c r="B1007" s="10" t="s">
        <v>3552</v>
      </c>
      <c r="C1007" s="10" t="s">
        <v>448</v>
      </c>
      <c r="D1007" s="10" t="s">
        <v>3560</v>
      </c>
      <c r="E1007" s="10" t="s">
        <v>19</v>
      </c>
      <c r="F1007" s="11">
        <v>2</v>
      </c>
      <c r="G1007" s="11" t="s">
        <v>633</v>
      </c>
      <c r="H1007" s="10" t="s">
        <v>19</v>
      </c>
      <c r="I1007" s="10" t="s">
        <v>3561</v>
      </c>
      <c r="J1007" s="10" t="s">
        <v>40</v>
      </c>
      <c r="K1007" s="10" t="s">
        <v>3555</v>
      </c>
      <c r="L1007" s="10" t="s">
        <v>3556</v>
      </c>
      <c r="M1007" s="12" t="s">
        <v>24</v>
      </c>
    </row>
    <row r="1008" s="3" customFormat="1" ht="27" spans="1:13">
      <c r="A1008" s="8">
        <v>1006</v>
      </c>
      <c r="B1008" s="10" t="s">
        <v>3552</v>
      </c>
      <c r="C1008" s="10" t="s">
        <v>448</v>
      </c>
      <c r="D1008" s="10" t="s">
        <v>3562</v>
      </c>
      <c r="E1008" s="10" t="s">
        <v>19</v>
      </c>
      <c r="F1008" s="11">
        <v>2</v>
      </c>
      <c r="G1008" s="11" t="s">
        <v>633</v>
      </c>
      <c r="H1008" s="10" t="s">
        <v>19</v>
      </c>
      <c r="I1008" s="10" t="s">
        <v>3563</v>
      </c>
      <c r="J1008" s="10" t="s">
        <v>40</v>
      </c>
      <c r="K1008" s="10" t="s">
        <v>3555</v>
      </c>
      <c r="L1008" s="10" t="s">
        <v>3556</v>
      </c>
      <c r="M1008" s="12" t="s">
        <v>24</v>
      </c>
    </row>
    <row r="1009" s="3" customFormat="1" ht="27" spans="1:13">
      <c r="A1009" s="8">
        <v>1007</v>
      </c>
      <c r="B1009" s="10" t="s">
        <v>3552</v>
      </c>
      <c r="C1009" s="10" t="s">
        <v>37</v>
      </c>
      <c r="D1009" s="10" t="s">
        <v>3564</v>
      </c>
      <c r="E1009" s="10" t="s">
        <v>19</v>
      </c>
      <c r="F1009" s="11">
        <v>1</v>
      </c>
      <c r="G1009" s="11" t="s">
        <v>43</v>
      </c>
      <c r="H1009" s="10" t="s">
        <v>19</v>
      </c>
      <c r="I1009" s="10" t="s">
        <v>3565</v>
      </c>
      <c r="J1009" s="10" t="s">
        <v>40</v>
      </c>
      <c r="K1009" s="10" t="s">
        <v>3555</v>
      </c>
      <c r="L1009" s="10" t="s">
        <v>3556</v>
      </c>
      <c r="M1009" s="12" t="s">
        <v>24</v>
      </c>
    </row>
    <row r="1010" s="3" customFormat="1" ht="54" spans="1:13">
      <c r="A1010" s="8">
        <v>1008</v>
      </c>
      <c r="B1010" s="9" t="s">
        <v>3566</v>
      </c>
      <c r="C1010" s="9" t="s">
        <v>150</v>
      </c>
      <c r="D1010" s="9" t="s">
        <v>3567</v>
      </c>
      <c r="E1010" s="9" t="s">
        <v>32</v>
      </c>
      <c r="F1010" s="8">
        <v>1</v>
      </c>
      <c r="G1010" s="8" t="s">
        <v>18</v>
      </c>
      <c r="H1010" s="9" t="s">
        <v>19</v>
      </c>
      <c r="I1010" s="9" t="s">
        <v>3568</v>
      </c>
      <c r="J1010" s="9" t="s">
        <v>40</v>
      </c>
      <c r="K1010" s="9" t="s">
        <v>3569</v>
      </c>
      <c r="L1010" s="9" t="s">
        <v>3570</v>
      </c>
      <c r="M1010" s="12" t="s">
        <v>24</v>
      </c>
    </row>
    <row r="1011" s="3" customFormat="1" ht="27" spans="1:13">
      <c r="A1011" s="8">
        <v>1009</v>
      </c>
      <c r="B1011" s="9" t="s">
        <v>3571</v>
      </c>
      <c r="C1011" s="9" t="s">
        <v>448</v>
      </c>
      <c r="D1011" s="9" t="s">
        <v>3572</v>
      </c>
      <c r="E1011" s="9" t="s">
        <v>176</v>
      </c>
      <c r="F1011" s="8">
        <v>1</v>
      </c>
      <c r="G1011" s="8" t="s">
        <v>18</v>
      </c>
      <c r="H1011" s="9" t="s">
        <v>19</v>
      </c>
      <c r="I1011" s="9" t="s">
        <v>3573</v>
      </c>
      <c r="J1011" s="9" t="s">
        <v>40</v>
      </c>
      <c r="K1011" s="9" t="s">
        <v>3574</v>
      </c>
      <c r="L1011" s="9" t="s">
        <v>3575</v>
      </c>
      <c r="M1011" s="12" t="s">
        <v>24</v>
      </c>
    </row>
    <row r="1012" s="3" customFormat="1" spans="1:13">
      <c r="A1012" s="8">
        <v>1010</v>
      </c>
      <c r="B1012" s="10" t="s">
        <v>3576</v>
      </c>
      <c r="C1012" s="10" t="s">
        <v>66</v>
      </c>
      <c r="D1012" s="10" t="s">
        <v>118</v>
      </c>
      <c r="E1012" s="10" t="s">
        <v>19</v>
      </c>
      <c r="F1012" s="11">
        <v>5</v>
      </c>
      <c r="G1012" s="11" t="s">
        <v>43</v>
      </c>
      <c r="H1012" s="10" t="s">
        <v>19</v>
      </c>
      <c r="I1012" s="10" t="s">
        <v>703</v>
      </c>
      <c r="J1012" s="10" t="s">
        <v>59</v>
      </c>
      <c r="K1012" s="10" t="s">
        <v>3577</v>
      </c>
      <c r="L1012" s="10" t="s">
        <v>3578</v>
      </c>
      <c r="M1012" s="12" t="s">
        <v>24</v>
      </c>
    </row>
    <row r="1013" s="3" customFormat="1" ht="27" spans="1:13">
      <c r="A1013" s="8">
        <v>1011</v>
      </c>
      <c r="B1013" s="9" t="s">
        <v>3579</v>
      </c>
      <c r="C1013" s="9" t="s">
        <v>461</v>
      </c>
      <c r="D1013" s="9" t="s">
        <v>414</v>
      </c>
      <c r="E1013" s="9" t="s">
        <v>37</v>
      </c>
      <c r="F1013" s="8">
        <v>1</v>
      </c>
      <c r="G1013" s="8" t="s">
        <v>18</v>
      </c>
      <c r="H1013" s="9" t="s">
        <v>19</v>
      </c>
      <c r="I1013" s="9" t="s">
        <v>3580</v>
      </c>
      <c r="J1013" s="9" t="s">
        <v>70</v>
      </c>
      <c r="K1013" s="9" t="s">
        <v>3581</v>
      </c>
      <c r="L1013" s="9" t="s">
        <v>3582</v>
      </c>
      <c r="M1013" s="12" t="s">
        <v>24</v>
      </c>
    </row>
    <row r="1014" s="3" customFormat="1" ht="27" spans="1:13">
      <c r="A1014" s="8">
        <v>1012</v>
      </c>
      <c r="B1014" s="9" t="s">
        <v>3583</v>
      </c>
      <c r="C1014" s="9" t="s">
        <v>55</v>
      </c>
      <c r="D1014" s="9" t="s">
        <v>3584</v>
      </c>
      <c r="E1014" s="9" t="s">
        <v>57</v>
      </c>
      <c r="F1014" s="8">
        <v>2</v>
      </c>
      <c r="G1014" s="8" t="s">
        <v>18</v>
      </c>
      <c r="H1014" s="9" t="s">
        <v>19</v>
      </c>
      <c r="I1014" s="9" t="s">
        <v>3585</v>
      </c>
      <c r="J1014" s="9" t="s">
        <v>70</v>
      </c>
      <c r="K1014" s="9" t="s">
        <v>3586</v>
      </c>
      <c r="L1014" s="9" t="str">
        <f>"15940099955"</f>
        <v>15940099955</v>
      </c>
      <c r="M1014" s="12" t="s">
        <v>24</v>
      </c>
    </row>
    <row r="1015" s="3" customFormat="1" ht="40.5" spans="1:13">
      <c r="A1015" s="8">
        <v>1013</v>
      </c>
      <c r="B1015" s="9" t="s">
        <v>3587</v>
      </c>
      <c r="C1015" s="9" t="s">
        <v>30</v>
      </c>
      <c r="D1015" s="9" t="s">
        <v>3588</v>
      </c>
      <c r="E1015" s="9" t="s">
        <v>81</v>
      </c>
      <c r="F1015" s="8">
        <v>1</v>
      </c>
      <c r="G1015" s="8" t="s">
        <v>18</v>
      </c>
      <c r="H1015" s="9" t="s">
        <v>19</v>
      </c>
      <c r="I1015" s="9" t="s">
        <v>3589</v>
      </c>
      <c r="J1015" s="9" t="s">
        <v>70</v>
      </c>
      <c r="K1015" s="9" t="s">
        <v>3590</v>
      </c>
      <c r="L1015" s="9" t="s">
        <v>3591</v>
      </c>
      <c r="M1015" s="12" t="s">
        <v>24</v>
      </c>
    </row>
    <row r="1016" s="3" customFormat="1" ht="40.5" spans="1:13">
      <c r="A1016" s="8">
        <v>1014</v>
      </c>
      <c r="B1016" s="10" t="s">
        <v>3592</v>
      </c>
      <c r="C1016" s="10" t="s">
        <v>150</v>
      </c>
      <c r="D1016" s="10" t="s">
        <v>3593</v>
      </c>
      <c r="E1016" s="10" t="s">
        <v>32</v>
      </c>
      <c r="F1016" s="11">
        <v>2</v>
      </c>
      <c r="G1016" s="11" t="s">
        <v>43</v>
      </c>
      <c r="H1016" s="10" t="s">
        <v>76</v>
      </c>
      <c r="I1016" s="10" t="s">
        <v>2562</v>
      </c>
      <c r="J1016" s="10" t="s">
        <v>59</v>
      </c>
      <c r="K1016" s="10" t="s">
        <v>3594</v>
      </c>
      <c r="L1016" s="10" t="s">
        <v>3595</v>
      </c>
      <c r="M1016" s="12" t="s">
        <v>24</v>
      </c>
    </row>
    <row r="1017" s="3" customFormat="1" ht="67.5" spans="1:13">
      <c r="A1017" s="8">
        <v>1015</v>
      </c>
      <c r="B1017" s="10" t="s">
        <v>3596</v>
      </c>
      <c r="C1017" s="10" t="s">
        <v>2981</v>
      </c>
      <c r="D1017" s="10" t="s">
        <v>3597</v>
      </c>
      <c r="E1017" s="10" t="s">
        <v>1630</v>
      </c>
      <c r="F1017" s="11">
        <v>1</v>
      </c>
      <c r="G1017" s="11" t="s">
        <v>43</v>
      </c>
      <c r="H1017" s="10" t="s">
        <v>19</v>
      </c>
      <c r="I1017" s="10" t="s">
        <v>3598</v>
      </c>
      <c r="J1017" s="10" t="s">
        <v>40</v>
      </c>
      <c r="K1017" s="10" t="s">
        <v>3599</v>
      </c>
      <c r="L1017" s="10" t="s">
        <v>3600</v>
      </c>
      <c r="M1017" s="12" t="s">
        <v>24</v>
      </c>
    </row>
    <row r="1018" s="3" customFormat="1" ht="27" spans="1:13">
      <c r="A1018" s="8">
        <v>1016</v>
      </c>
      <c r="B1018" s="9" t="s">
        <v>3601</v>
      </c>
      <c r="C1018" s="9" t="s">
        <v>150</v>
      </c>
      <c r="D1018" s="9" t="s">
        <v>3602</v>
      </c>
      <c r="E1018" s="9" t="s">
        <v>152</v>
      </c>
      <c r="F1018" s="8">
        <v>1</v>
      </c>
      <c r="G1018" s="8" t="s">
        <v>18</v>
      </c>
      <c r="H1018" s="9" t="s">
        <v>19</v>
      </c>
      <c r="I1018" s="9" t="s">
        <v>2454</v>
      </c>
      <c r="J1018" s="9" t="s">
        <v>59</v>
      </c>
      <c r="K1018" s="9" t="s">
        <v>3603</v>
      </c>
      <c r="L1018" s="9" t="s">
        <v>3604</v>
      </c>
      <c r="M1018" s="12" t="s">
        <v>24</v>
      </c>
    </row>
    <row r="1019" s="3" customFormat="1" ht="27" spans="1:13">
      <c r="A1019" s="8">
        <v>1017</v>
      </c>
      <c r="B1019" s="9" t="s">
        <v>3605</v>
      </c>
      <c r="C1019" s="9" t="s">
        <v>37</v>
      </c>
      <c r="D1019" s="9" t="s">
        <v>3606</v>
      </c>
      <c r="E1019" s="9" t="s">
        <v>649</v>
      </c>
      <c r="F1019" s="8">
        <v>1</v>
      </c>
      <c r="G1019" s="8" t="s">
        <v>18</v>
      </c>
      <c r="H1019" s="9" t="s">
        <v>19</v>
      </c>
      <c r="I1019" s="9" t="s">
        <v>3606</v>
      </c>
      <c r="J1019" s="9" t="s">
        <v>59</v>
      </c>
      <c r="K1019" s="9" t="s">
        <v>3607</v>
      </c>
      <c r="L1019" s="9" t="s">
        <v>3608</v>
      </c>
      <c r="M1019" s="12" t="s">
        <v>24</v>
      </c>
    </row>
    <row r="1020" s="3" customFormat="1" ht="216" spans="1:13">
      <c r="A1020" s="8">
        <v>1018</v>
      </c>
      <c r="B1020" s="9" t="s">
        <v>3609</v>
      </c>
      <c r="C1020" s="9" t="s">
        <v>157</v>
      </c>
      <c r="D1020" s="9" t="s">
        <v>3610</v>
      </c>
      <c r="E1020" s="9" t="s">
        <v>359</v>
      </c>
      <c r="F1020" s="8">
        <v>2</v>
      </c>
      <c r="G1020" s="8" t="s">
        <v>18</v>
      </c>
      <c r="H1020" s="9" t="s">
        <v>19</v>
      </c>
      <c r="I1020" s="9" t="s">
        <v>3611</v>
      </c>
      <c r="J1020" s="9" t="s">
        <v>59</v>
      </c>
      <c r="K1020" s="9" t="s">
        <v>101</v>
      </c>
      <c r="L1020" s="9" t="s">
        <v>3612</v>
      </c>
      <c r="M1020" s="12" t="s">
        <v>24</v>
      </c>
    </row>
    <row r="1021" s="3" customFormat="1" ht="27" spans="1:13">
      <c r="A1021" s="8">
        <v>1019</v>
      </c>
      <c r="B1021" s="10" t="s">
        <v>3613</v>
      </c>
      <c r="C1021" s="10" t="s">
        <v>37</v>
      </c>
      <c r="D1021" s="10" t="s">
        <v>3614</v>
      </c>
      <c r="E1021" s="10" t="s">
        <v>37</v>
      </c>
      <c r="F1021" s="11">
        <v>1</v>
      </c>
      <c r="G1021" s="11" t="s">
        <v>633</v>
      </c>
      <c r="H1021" s="10" t="s">
        <v>19</v>
      </c>
      <c r="I1021" s="10" t="s">
        <v>3615</v>
      </c>
      <c r="J1021" s="10" t="s">
        <v>40</v>
      </c>
      <c r="K1021" s="10" t="s">
        <v>3616</v>
      </c>
      <c r="L1021" s="10" t="s">
        <v>3617</v>
      </c>
      <c r="M1021" s="12" t="s">
        <v>24</v>
      </c>
    </row>
    <row r="1022" s="3" customFormat="1" ht="54" spans="1:13">
      <c r="A1022" s="8">
        <v>1020</v>
      </c>
      <c r="B1022" s="10" t="s">
        <v>3618</v>
      </c>
      <c r="C1022" s="10" t="s">
        <v>66</v>
      </c>
      <c r="D1022" s="10" t="s">
        <v>3619</v>
      </c>
      <c r="E1022" s="10" t="s">
        <v>137</v>
      </c>
      <c r="F1022" s="11">
        <v>2</v>
      </c>
      <c r="G1022" s="11" t="s">
        <v>43</v>
      </c>
      <c r="H1022" s="10" t="s">
        <v>19</v>
      </c>
      <c r="I1022" s="10" t="s">
        <v>3620</v>
      </c>
      <c r="J1022" s="10" t="s">
        <v>40</v>
      </c>
      <c r="K1022" s="10" t="s">
        <v>2800</v>
      </c>
      <c r="L1022" s="10" t="s">
        <v>3621</v>
      </c>
      <c r="M1022" s="12" t="s">
        <v>24</v>
      </c>
    </row>
    <row r="1023" s="3" customFormat="1" ht="81" spans="1:13">
      <c r="A1023" s="8">
        <v>1021</v>
      </c>
      <c r="B1023" s="9" t="s">
        <v>3622</v>
      </c>
      <c r="C1023" s="9" t="s">
        <v>1077</v>
      </c>
      <c r="D1023" s="9" t="s">
        <v>1581</v>
      </c>
      <c r="E1023" s="9" t="s">
        <v>119</v>
      </c>
      <c r="F1023" s="8">
        <v>1</v>
      </c>
      <c r="G1023" s="8" t="s">
        <v>18</v>
      </c>
      <c r="H1023" s="9" t="s">
        <v>19</v>
      </c>
      <c r="I1023" s="9" t="s">
        <v>3623</v>
      </c>
      <c r="J1023" s="9" t="s">
        <v>40</v>
      </c>
      <c r="K1023" s="9" t="s">
        <v>3624</v>
      </c>
      <c r="L1023" s="9" t="s">
        <v>3625</v>
      </c>
      <c r="M1023" s="12" t="s">
        <v>24</v>
      </c>
    </row>
    <row r="1024" s="3" customFormat="1" ht="54" spans="1:13">
      <c r="A1024" s="8">
        <v>1022</v>
      </c>
      <c r="B1024" s="9" t="s">
        <v>3626</v>
      </c>
      <c r="C1024" s="9" t="s">
        <v>443</v>
      </c>
      <c r="D1024" s="9" t="s">
        <v>3627</v>
      </c>
      <c r="E1024" s="9" t="s">
        <v>19</v>
      </c>
      <c r="F1024" s="8">
        <v>3</v>
      </c>
      <c r="G1024" s="8" t="s">
        <v>18</v>
      </c>
      <c r="H1024" s="9" t="s">
        <v>1950</v>
      </c>
      <c r="I1024" s="9" t="s">
        <v>3628</v>
      </c>
      <c r="J1024" s="9" t="s">
        <v>40</v>
      </c>
      <c r="K1024" s="9" t="s">
        <v>3629</v>
      </c>
      <c r="L1024" s="9" t="s">
        <v>3630</v>
      </c>
      <c r="M1024" s="12" t="s">
        <v>24</v>
      </c>
    </row>
    <row r="1025" s="3" customFormat="1" ht="54" spans="1:13">
      <c r="A1025" s="8">
        <v>1023</v>
      </c>
      <c r="B1025" s="9" t="s">
        <v>3631</v>
      </c>
      <c r="C1025" s="9" t="s">
        <v>66</v>
      </c>
      <c r="D1025" s="9" t="s">
        <v>735</v>
      </c>
      <c r="E1025" s="9" t="s">
        <v>119</v>
      </c>
      <c r="F1025" s="8">
        <v>1</v>
      </c>
      <c r="G1025" s="8" t="s">
        <v>18</v>
      </c>
      <c r="H1025" s="9" t="s">
        <v>19</v>
      </c>
      <c r="I1025" s="9" t="s">
        <v>736</v>
      </c>
      <c r="J1025" s="9" t="s">
        <v>40</v>
      </c>
      <c r="K1025" s="9" t="s">
        <v>3632</v>
      </c>
      <c r="L1025" s="9" t="s">
        <v>3633</v>
      </c>
      <c r="M1025" s="12" t="s">
        <v>24</v>
      </c>
    </row>
    <row r="1026" s="3" customFormat="1" ht="40.5" spans="1:13">
      <c r="A1026" s="8">
        <v>1024</v>
      </c>
      <c r="B1026" s="9" t="s">
        <v>3634</v>
      </c>
      <c r="C1026" s="9" t="s">
        <v>37</v>
      </c>
      <c r="D1026" s="9" t="s">
        <v>3635</v>
      </c>
      <c r="E1026" s="9" t="s">
        <v>3636</v>
      </c>
      <c r="F1026" s="8">
        <v>3</v>
      </c>
      <c r="G1026" s="8" t="s">
        <v>18</v>
      </c>
      <c r="H1026" s="9" t="s">
        <v>19</v>
      </c>
      <c r="I1026" s="9" t="s">
        <v>3635</v>
      </c>
      <c r="J1026" s="9" t="s">
        <v>70</v>
      </c>
      <c r="K1026" s="9" t="s">
        <v>1938</v>
      </c>
      <c r="L1026" s="9" t="s">
        <v>3637</v>
      </c>
      <c r="M1026" s="12" t="s">
        <v>24</v>
      </c>
    </row>
    <row r="1027" s="3" customFormat="1" ht="54" spans="1:13">
      <c r="A1027" s="8">
        <v>1025</v>
      </c>
      <c r="B1027" s="10" t="s">
        <v>3638</v>
      </c>
      <c r="C1027" s="10" t="s">
        <v>66</v>
      </c>
      <c r="D1027" s="10" t="s">
        <v>3639</v>
      </c>
      <c r="E1027" s="10" t="s">
        <v>119</v>
      </c>
      <c r="F1027" s="11">
        <v>2</v>
      </c>
      <c r="G1027" s="11" t="s">
        <v>43</v>
      </c>
      <c r="H1027" s="10" t="s">
        <v>19</v>
      </c>
      <c r="I1027" s="10" t="s">
        <v>3639</v>
      </c>
      <c r="J1027" s="10" t="s">
        <v>40</v>
      </c>
      <c r="K1027" s="10" t="s">
        <v>132</v>
      </c>
      <c r="L1027" s="10" t="s">
        <v>3640</v>
      </c>
      <c r="M1027" s="12" t="s">
        <v>24</v>
      </c>
    </row>
    <row r="1028" s="3" customFormat="1" ht="40.5" spans="1:13">
      <c r="A1028" s="8">
        <v>1026</v>
      </c>
      <c r="B1028" s="9" t="s">
        <v>3641</v>
      </c>
      <c r="C1028" s="9" t="s">
        <v>1302</v>
      </c>
      <c r="D1028" s="9" t="s">
        <v>3642</v>
      </c>
      <c r="E1028" s="9" t="s">
        <v>1041</v>
      </c>
      <c r="F1028" s="8">
        <v>1</v>
      </c>
      <c r="G1028" s="8" t="s">
        <v>18</v>
      </c>
      <c r="H1028" s="9" t="s">
        <v>19</v>
      </c>
      <c r="I1028" s="9" t="s">
        <v>3643</v>
      </c>
      <c r="J1028" s="9" t="s">
        <v>40</v>
      </c>
      <c r="K1028" s="9" t="s">
        <v>101</v>
      </c>
      <c r="L1028" s="9" t="s">
        <v>3644</v>
      </c>
      <c r="M1028" s="12" t="s">
        <v>24</v>
      </c>
    </row>
    <row r="1029" s="3" customFormat="1" ht="54" spans="1:13">
      <c r="A1029" s="8">
        <v>1027</v>
      </c>
      <c r="B1029" s="10" t="s">
        <v>3645</v>
      </c>
      <c r="C1029" s="10" t="s">
        <v>66</v>
      </c>
      <c r="D1029" s="10" t="s">
        <v>735</v>
      </c>
      <c r="E1029" s="10" t="s">
        <v>119</v>
      </c>
      <c r="F1029" s="11">
        <v>1</v>
      </c>
      <c r="G1029" s="11" t="s">
        <v>43</v>
      </c>
      <c r="H1029" s="10" t="s">
        <v>19</v>
      </c>
      <c r="I1029" s="10" t="s">
        <v>736</v>
      </c>
      <c r="J1029" s="10" t="s">
        <v>40</v>
      </c>
      <c r="K1029" s="10" t="s">
        <v>3646</v>
      </c>
      <c r="L1029" s="10" t="s">
        <v>3647</v>
      </c>
      <c r="M1029" s="12" t="s">
        <v>24</v>
      </c>
    </row>
    <row r="1030" s="3" customFormat="1" ht="67.5" spans="1:13">
      <c r="A1030" s="8">
        <v>1028</v>
      </c>
      <c r="B1030" s="9" t="s">
        <v>3648</v>
      </c>
      <c r="C1030" s="9" t="s">
        <v>711</v>
      </c>
      <c r="D1030" s="9" t="s">
        <v>1609</v>
      </c>
      <c r="E1030" s="9" t="s">
        <v>1176</v>
      </c>
      <c r="F1030" s="8">
        <v>1</v>
      </c>
      <c r="G1030" s="8" t="s">
        <v>18</v>
      </c>
      <c r="H1030" s="9" t="s">
        <v>19</v>
      </c>
      <c r="I1030" s="9" t="s">
        <v>3649</v>
      </c>
      <c r="J1030" s="9" t="s">
        <v>40</v>
      </c>
      <c r="K1030" s="9" t="s">
        <v>101</v>
      </c>
      <c r="L1030" s="9" t="s">
        <v>3650</v>
      </c>
      <c r="M1030" s="12" t="s">
        <v>24</v>
      </c>
    </row>
    <row r="1031" s="3" customFormat="1" ht="54" spans="1:13">
      <c r="A1031" s="8">
        <v>1029</v>
      </c>
      <c r="B1031" s="10" t="s">
        <v>3651</v>
      </c>
      <c r="C1031" s="10" t="s">
        <v>66</v>
      </c>
      <c r="D1031" s="10" t="s">
        <v>1729</v>
      </c>
      <c r="E1031" s="10" t="s">
        <v>119</v>
      </c>
      <c r="F1031" s="11">
        <v>2</v>
      </c>
      <c r="G1031" s="11" t="s">
        <v>43</v>
      </c>
      <c r="H1031" s="10" t="s">
        <v>19</v>
      </c>
      <c r="I1031" s="10" t="s">
        <v>1729</v>
      </c>
      <c r="J1031" s="10" t="s">
        <v>40</v>
      </c>
      <c r="K1031" s="10" t="s">
        <v>132</v>
      </c>
      <c r="L1031" s="10" t="s">
        <v>3652</v>
      </c>
      <c r="M1031" s="12" t="s">
        <v>24</v>
      </c>
    </row>
    <row r="1032" s="3" customFormat="1" ht="27" spans="1:13">
      <c r="A1032" s="8">
        <v>1030</v>
      </c>
      <c r="B1032" s="10" t="s">
        <v>3653</v>
      </c>
      <c r="C1032" s="10" t="s">
        <v>37</v>
      </c>
      <c r="D1032" s="10" t="s">
        <v>2727</v>
      </c>
      <c r="E1032" s="10" t="s">
        <v>32</v>
      </c>
      <c r="F1032" s="11">
        <v>2</v>
      </c>
      <c r="G1032" s="11" t="s">
        <v>43</v>
      </c>
      <c r="H1032" s="10" t="s">
        <v>19</v>
      </c>
      <c r="I1032" s="10" t="s">
        <v>19</v>
      </c>
      <c r="J1032" s="10" t="s">
        <v>40</v>
      </c>
      <c r="K1032" s="10" t="s">
        <v>3654</v>
      </c>
      <c r="L1032" s="10" t="s">
        <v>3655</v>
      </c>
      <c r="M1032" s="12" t="s">
        <v>24</v>
      </c>
    </row>
    <row r="1033" s="3" customFormat="1" ht="27" spans="1:13">
      <c r="A1033" s="8">
        <v>1031</v>
      </c>
      <c r="B1033" s="10" t="s">
        <v>3656</v>
      </c>
      <c r="C1033" s="10" t="s">
        <v>51</v>
      </c>
      <c r="D1033" s="10" t="s">
        <v>910</v>
      </c>
      <c r="E1033" s="10" t="s">
        <v>19</v>
      </c>
      <c r="F1033" s="11">
        <v>1</v>
      </c>
      <c r="G1033" s="11" t="s">
        <v>39</v>
      </c>
      <c r="H1033" s="10" t="s">
        <v>19</v>
      </c>
      <c r="I1033" s="10" t="s">
        <v>3657</v>
      </c>
      <c r="J1033" s="10" t="s">
        <v>40</v>
      </c>
      <c r="K1033" s="10" t="s">
        <v>3658</v>
      </c>
      <c r="L1033" s="10" t="s">
        <v>3659</v>
      </c>
      <c r="M1033" s="12" t="s">
        <v>24</v>
      </c>
    </row>
    <row r="1034" s="3" customFormat="1" ht="108" spans="1:13">
      <c r="A1034" s="8">
        <v>1032</v>
      </c>
      <c r="B1034" s="10" t="s">
        <v>3660</v>
      </c>
      <c r="C1034" s="10" t="s">
        <v>37</v>
      </c>
      <c r="D1034" s="10" t="s">
        <v>3661</v>
      </c>
      <c r="E1034" s="10" t="s">
        <v>19</v>
      </c>
      <c r="F1034" s="11">
        <v>2</v>
      </c>
      <c r="G1034" s="11" t="s">
        <v>43</v>
      </c>
      <c r="H1034" s="10" t="s">
        <v>76</v>
      </c>
      <c r="I1034" s="10" t="s">
        <v>3662</v>
      </c>
      <c r="J1034" s="10" t="s">
        <v>28</v>
      </c>
      <c r="K1034" s="10" t="s">
        <v>3663</v>
      </c>
      <c r="L1034" s="10" t="s">
        <v>3664</v>
      </c>
      <c r="M1034" s="12" t="s">
        <v>24</v>
      </c>
    </row>
    <row r="1035" s="3" customFormat="1" ht="94.5" spans="1:13">
      <c r="A1035" s="8">
        <v>1033</v>
      </c>
      <c r="B1035" s="10" t="s">
        <v>3660</v>
      </c>
      <c r="C1035" s="10" t="s">
        <v>37</v>
      </c>
      <c r="D1035" s="10" t="s">
        <v>3665</v>
      </c>
      <c r="E1035" s="10" t="s">
        <v>3666</v>
      </c>
      <c r="F1035" s="11">
        <v>3</v>
      </c>
      <c r="G1035" s="11" t="s">
        <v>39</v>
      </c>
      <c r="H1035" s="10" t="s">
        <v>19</v>
      </c>
      <c r="I1035" s="10" t="s">
        <v>3667</v>
      </c>
      <c r="J1035" s="10" t="s">
        <v>59</v>
      </c>
      <c r="K1035" s="10" t="s">
        <v>3663</v>
      </c>
      <c r="L1035" s="10" t="s">
        <v>3664</v>
      </c>
      <c r="M1035" s="12" t="s">
        <v>24</v>
      </c>
    </row>
    <row r="1036" s="3" customFormat="1" ht="108" spans="1:13">
      <c r="A1036" s="8">
        <v>1034</v>
      </c>
      <c r="B1036" s="10" t="s">
        <v>3660</v>
      </c>
      <c r="C1036" s="10" t="s">
        <v>37</v>
      </c>
      <c r="D1036" s="10" t="s">
        <v>3668</v>
      </c>
      <c r="E1036" s="10" t="s">
        <v>19</v>
      </c>
      <c r="F1036" s="11">
        <v>2</v>
      </c>
      <c r="G1036" s="11" t="s">
        <v>43</v>
      </c>
      <c r="H1036" s="10" t="s">
        <v>19</v>
      </c>
      <c r="I1036" s="10" t="s">
        <v>3669</v>
      </c>
      <c r="J1036" s="10" t="s">
        <v>40</v>
      </c>
      <c r="K1036" s="10" t="s">
        <v>3663</v>
      </c>
      <c r="L1036" s="10" t="s">
        <v>3664</v>
      </c>
      <c r="M1036" s="12" t="s">
        <v>24</v>
      </c>
    </row>
    <row r="1037" s="3" customFormat="1" ht="67.5" spans="1:13">
      <c r="A1037" s="8">
        <v>1035</v>
      </c>
      <c r="B1037" s="10" t="s">
        <v>3660</v>
      </c>
      <c r="C1037" s="10" t="s">
        <v>37</v>
      </c>
      <c r="D1037" s="10" t="s">
        <v>3670</v>
      </c>
      <c r="E1037" s="10" t="s">
        <v>19</v>
      </c>
      <c r="F1037" s="11">
        <v>5</v>
      </c>
      <c r="G1037" s="11" t="s">
        <v>633</v>
      </c>
      <c r="H1037" s="10" t="s">
        <v>19</v>
      </c>
      <c r="I1037" s="10" t="s">
        <v>3671</v>
      </c>
      <c r="J1037" s="10" t="s">
        <v>40</v>
      </c>
      <c r="K1037" s="10" t="s">
        <v>3663</v>
      </c>
      <c r="L1037" s="10" t="s">
        <v>3664</v>
      </c>
      <c r="M1037" s="12" t="s">
        <v>24</v>
      </c>
    </row>
    <row r="1038" s="3" customFormat="1" ht="67.5" spans="1:13">
      <c r="A1038" s="8">
        <v>1036</v>
      </c>
      <c r="B1038" s="10" t="s">
        <v>3660</v>
      </c>
      <c r="C1038" s="10" t="s">
        <v>37</v>
      </c>
      <c r="D1038" s="10" t="s">
        <v>3672</v>
      </c>
      <c r="E1038" s="10" t="s">
        <v>19</v>
      </c>
      <c r="F1038" s="11">
        <v>5</v>
      </c>
      <c r="G1038" s="11" t="s">
        <v>39</v>
      </c>
      <c r="H1038" s="10" t="s">
        <v>19</v>
      </c>
      <c r="I1038" s="10" t="s">
        <v>3673</v>
      </c>
      <c r="J1038" s="10" t="s">
        <v>40</v>
      </c>
      <c r="K1038" s="10" t="s">
        <v>3663</v>
      </c>
      <c r="L1038" s="10" t="s">
        <v>3664</v>
      </c>
      <c r="M1038" s="12" t="s">
        <v>24</v>
      </c>
    </row>
    <row r="1039" s="3" customFormat="1" ht="40.5" spans="1:13">
      <c r="A1039" s="8">
        <v>1037</v>
      </c>
      <c r="B1039" s="10" t="s">
        <v>3660</v>
      </c>
      <c r="C1039" s="10" t="s">
        <v>37</v>
      </c>
      <c r="D1039" s="10" t="s">
        <v>3674</v>
      </c>
      <c r="E1039" s="10" t="s">
        <v>37</v>
      </c>
      <c r="F1039" s="11">
        <v>5</v>
      </c>
      <c r="G1039" s="11" t="s">
        <v>633</v>
      </c>
      <c r="H1039" s="10" t="s">
        <v>19</v>
      </c>
      <c r="I1039" s="10" t="s">
        <v>3675</v>
      </c>
      <c r="J1039" s="10" t="s">
        <v>591</v>
      </c>
      <c r="K1039" s="10" t="s">
        <v>3663</v>
      </c>
      <c r="L1039" s="10" t="s">
        <v>3664</v>
      </c>
      <c r="M1039" s="12" t="s">
        <v>24</v>
      </c>
    </row>
    <row r="1040" s="3" customFormat="1" ht="54" spans="1:13">
      <c r="A1040" s="8">
        <v>1038</v>
      </c>
      <c r="B1040" s="9" t="s">
        <v>3660</v>
      </c>
      <c r="C1040" s="9" t="s">
        <v>37</v>
      </c>
      <c r="D1040" s="9" t="s">
        <v>3676</v>
      </c>
      <c r="E1040" s="9" t="s">
        <v>19</v>
      </c>
      <c r="F1040" s="8">
        <v>5</v>
      </c>
      <c r="G1040" s="8" t="s">
        <v>18</v>
      </c>
      <c r="H1040" s="9" t="s">
        <v>76</v>
      </c>
      <c r="I1040" s="9" t="s">
        <v>3677</v>
      </c>
      <c r="J1040" s="9" t="s">
        <v>40</v>
      </c>
      <c r="K1040" s="9" t="s">
        <v>3663</v>
      </c>
      <c r="L1040" s="9" t="s">
        <v>3664</v>
      </c>
      <c r="M1040" s="12" t="s">
        <v>24</v>
      </c>
    </row>
    <row r="1041" s="3" customFormat="1" ht="108" spans="1:13">
      <c r="A1041" s="8">
        <v>1039</v>
      </c>
      <c r="B1041" s="9" t="s">
        <v>3678</v>
      </c>
      <c r="C1041" s="9" t="s">
        <v>37</v>
      </c>
      <c r="D1041" s="9" t="s">
        <v>3679</v>
      </c>
      <c r="E1041" s="9" t="s">
        <v>618</v>
      </c>
      <c r="F1041" s="8">
        <v>1</v>
      </c>
      <c r="G1041" s="8" t="s">
        <v>18</v>
      </c>
      <c r="H1041" s="9" t="s">
        <v>19</v>
      </c>
      <c r="I1041" s="9" t="s">
        <v>3680</v>
      </c>
      <c r="J1041" s="9" t="s">
        <v>59</v>
      </c>
      <c r="K1041" s="9" t="s">
        <v>3681</v>
      </c>
      <c r="L1041" s="9" t="s">
        <v>3682</v>
      </c>
      <c r="M1041" s="12" t="s">
        <v>24</v>
      </c>
    </row>
    <row r="1042" s="3" customFormat="1" ht="54" spans="1:13">
      <c r="A1042" s="8">
        <v>1040</v>
      </c>
      <c r="B1042" s="9" t="s">
        <v>3683</v>
      </c>
      <c r="C1042" s="9" t="s">
        <v>109</v>
      </c>
      <c r="D1042" s="9" t="s">
        <v>3684</v>
      </c>
      <c r="E1042" s="9" t="s">
        <v>119</v>
      </c>
      <c r="F1042" s="8">
        <v>1</v>
      </c>
      <c r="G1042" s="8" t="s">
        <v>18</v>
      </c>
      <c r="H1042" s="9" t="s">
        <v>19</v>
      </c>
      <c r="I1042" s="9" t="s">
        <v>3338</v>
      </c>
      <c r="J1042" s="9" t="s">
        <v>59</v>
      </c>
      <c r="K1042" s="9" t="s">
        <v>3685</v>
      </c>
      <c r="L1042" s="9" t="s">
        <v>3686</v>
      </c>
      <c r="M1042" s="12" t="s">
        <v>24</v>
      </c>
    </row>
    <row r="1043" s="3" customFormat="1" ht="121.5" spans="1:13">
      <c r="A1043" s="8">
        <v>1041</v>
      </c>
      <c r="B1043" s="9" t="s">
        <v>3687</v>
      </c>
      <c r="C1043" s="9" t="s">
        <v>2963</v>
      </c>
      <c r="D1043" s="9" t="s">
        <v>3688</v>
      </c>
      <c r="E1043" s="9" t="s">
        <v>258</v>
      </c>
      <c r="F1043" s="8">
        <v>3</v>
      </c>
      <c r="G1043" s="8" t="s">
        <v>18</v>
      </c>
      <c r="H1043" s="9" t="s">
        <v>19</v>
      </c>
      <c r="I1043" s="9" t="s">
        <v>3689</v>
      </c>
      <c r="J1043" s="9" t="s">
        <v>34</v>
      </c>
      <c r="K1043" s="9" t="s">
        <v>3690</v>
      </c>
      <c r="L1043" s="9" t="s">
        <v>3691</v>
      </c>
      <c r="M1043" s="12" t="s">
        <v>24</v>
      </c>
    </row>
    <row r="1044" s="3" customFormat="1" ht="81" spans="1:13">
      <c r="A1044" s="8">
        <v>1042</v>
      </c>
      <c r="B1044" s="9" t="s">
        <v>3687</v>
      </c>
      <c r="C1044" s="9" t="s">
        <v>150</v>
      </c>
      <c r="D1044" s="9" t="s">
        <v>2981</v>
      </c>
      <c r="E1044" s="9" t="s">
        <v>1978</v>
      </c>
      <c r="F1044" s="8">
        <v>3</v>
      </c>
      <c r="G1044" s="8" t="s">
        <v>18</v>
      </c>
      <c r="H1044" s="9" t="s">
        <v>76</v>
      </c>
      <c r="I1044" s="9" t="s">
        <v>3692</v>
      </c>
      <c r="J1044" s="9" t="s">
        <v>34</v>
      </c>
      <c r="K1044" s="9" t="s">
        <v>3690</v>
      </c>
      <c r="L1044" s="9" t="s">
        <v>3691</v>
      </c>
      <c r="M1044" s="12" t="s">
        <v>24</v>
      </c>
    </row>
    <row r="1045" s="3" customFormat="1" ht="27" spans="1:13">
      <c r="A1045" s="8">
        <v>1043</v>
      </c>
      <c r="B1045" s="9" t="s">
        <v>3693</v>
      </c>
      <c r="C1045" s="9" t="s">
        <v>2963</v>
      </c>
      <c r="D1045" s="9" t="s">
        <v>2963</v>
      </c>
      <c r="E1045" s="9" t="s">
        <v>801</v>
      </c>
      <c r="F1045" s="8">
        <v>1</v>
      </c>
      <c r="G1045" s="8" t="s">
        <v>18</v>
      </c>
      <c r="H1045" s="9" t="s">
        <v>19</v>
      </c>
      <c r="I1045" s="9" t="s">
        <v>3694</v>
      </c>
      <c r="J1045" s="9" t="s">
        <v>59</v>
      </c>
      <c r="K1045" s="9" t="s">
        <v>101</v>
      </c>
      <c r="L1045" s="9" t="s">
        <v>3695</v>
      </c>
      <c r="M1045" s="12" t="s">
        <v>24</v>
      </c>
    </row>
    <row r="1046" s="3" customFormat="1" ht="27" spans="1:13">
      <c r="A1046" s="8">
        <v>1044</v>
      </c>
      <c r="B1046" s="9" t="s">
        <v>3696</v>
      </c>
      <c r="C1046" s="9" t="s">
        <v>150</v>
      </c>
      <c r="D1046" s="9" t="s">
        <v>3697</v>
      </c>
      <c r="E1046" s="9" t="s">
        <v>152</v>
      </c>
      <c r="F1046" s="8">
        <v>1</v>
      </c>
      <c r="G1046" s="8" t="s">
        <v>18</v>
      </c>
      <c r="H1046" s="9" t="s">
        <v>19</v>
      </c>
      <c r="I1046" s="9" t="s">
        <v>3338</v>
      </c>
      <c r="J1046" s="9" t="s">
        <v>59</v>
      </c>
      <c r="K1046" s="9" t="s">
        <v>3698</v>
      </c>
      <c r="L1046" s="9" t="s">
        <v>3699</v>
      </c>
      <c r="M1046" s="12" t="s">
        <v>24</v>
      </c>
    </row>
    <row r="1047" s="3" customFormat="1" ht="27" spans="1:13">
      <c r="A1047" s="8">
        <v>1045</v>
      </c>
      <c r="B1047" s="10" t="s">
        <v>3700</v>
      </c>
      <c r="C1047" s="10" t="s">
        <v>2595</v>
      </c>
      <c r="D1047" s="10" t="s">
        <v>3701</v>
      </c>
      <c r="E1047" s="10" t="s">
        <v>3702</v>
      </c>
      <c r="F1047" s="11">
        <v>3</v>
      </c>
      <c r="G1047" s="11" t="s">
        <v>43</v>
      </c>
      <c r="H1047" s="10" t="s">
        <v>19</v>
      </c>
      <c r="I1047" s="10" t="s">
        <v>3703</v>
      </c>
      <c r="J1047" s="10" t="s">
        <v>40</v>
      </c>
      <c r="K1047" s="10" t="s">
        <v>3704</v>
      </c>
      <c r="L1047" s="10" t="s">
        <v>3705</v>
      </c>
      <c r="M1047" s="12" t="s">
        <v>24</v>
      </c>
    </row>
    <row r="1048" s="3" customFormat="1" ht="54" spans="1:13">
      <c r="A1048" s="8">
        <v>1046</v>
      </c>
      <c r="B1048" s="9" t="s">
        <v>3700</v>
      </c>
      <c r="C1048" s="9" t="s">
        <v>66</v>
      </c>
      <c r="D1048" s="9" t="s">
        <v>3706</v>
      </c>
      <c r="E1048" s="9" t="s">
        <v>119</v>
      </c>
      <c r="F1048" s="8">
        <v>4</v>
      </c>
      <c r="G1048" s="8" t="s">
        <v>18</v>
      </c>
      <c r="H1048" s="9" t="s">
        <v>76</v>
      </c>
      <c r="I1048" s="9" t="s">
        <v>405</v>
      </c>
      <c r="J1048" s="9" t="s">
        <v>59</v>
      </c>
      <c r="K1048" s="9" t="s">
        <v>3704</v>
      </c>
      <c r="L1048" s="9" t="s">
        <v>3705</v>
      </c>
      <c r="M1048" s="12" t="s">
        <v>24</v>
      </c>
    </row>
    <row r="1049" s="3" customFormat="1" ht="40.5" spans="1:13">
      <c r="A1049" s="8">
        <v>1047</v>
      </c>
      <c r="B1049" s="9" t="s">
        <v>3707</v>
      </c>
      <c r="C1049" s="9" t="s">
        <v>322</v>
      </c>
      <c r="D1049" s="9" t="s">
        <v>519</v>
      </c>
      <c r="E1049" s="9" t="s">
        <v>137</v>
      </c>
      <c r="F1049" s="8">
        <v>1</v>
      </c>
      <c r="G1049" s="8" t="s">
        <v>18</v>
      </c>
      <c r="H1049" s="9" t="s">
        <v>19</v>
      </c>
      <c r="I1049" s="9" t="s">
        <v>520</v>
      </c>
      <c r="J1049" s="9" t="s">
        <v>40</v>
      </c>
      <c r="K1049" s="9" t="s">
        <v>3708</v>
      </c>
      <c r="L1049" s="9" t="s">
        <v>3709</v>
      </c>
      <c r="M1049" s="12" t="s">
        <v>24</v>
      </c>
    </row>
    <row r="1050" s="3" customFormat="1" ht="40.5" spans="1:13">
      <c r="A1050" s="8">
        <v>1048</v>
      </c>
      <c r="B1050" s="9" t="s">
        <v>3707</v>
      </c>
      <c r="C1050" s="9" t="s">
        <v>322</v>
      </c>
      <c r="D1050" s="9" t="s">
        <v>519</v>
      </c>
      <c r="E1050" s="9" t="s">
        <v>137</v>
      </c>
      <c r="F1050" s="8">
        <v>1</v>
      </c>
      <c r="G1050" s="8" t="s">
        <v>18</v>
      </c>
      <c r="H1050" s="9" t="s">
        <v>19</v>
      </c>
      <c r="I1050" s="9" t="s">
        <v>520</v>
      </c>
      <c r="J1050" s="9" t="s">
        <v>40</v>
      </c>
      <c r="K1050" s="9" t="s">
        <v>3708</v>
      </c>
      <c r="L1050" s="9" t="s">
        <v>3709</v>
      </c>
      <c r="M1050" s="12" t="s">
        <v>24</v>
      </c>
    </row>
    <row r="1051" s="3" customFormat="1" ht="67.5" spans="1:13">
      <c r="A1051" s="8">
        <v>1049</v>
      </c>
      <c r="B1051" s="9" t="s">
        <v>3710</v>
      </c>
      <c r="C1051" s="9" t="s">
        <v>740</v>
      </c>
      <c r="D1051" s="9" t="s">
        <v>3711</v>
      </c>
      <c r="E1051" s="9" t="s">
        <v>119</v>
      </c>
      <c r="F1051" s="8">
        <v>1</v>
      </c>
      <c r="G1051" s="8" t="s">
        <v>18</v>
      </c>
      <c r="H1051" s="9" t="s">
        <v>19</v>
      </c>
      <c r="I1051" s="9" t="s">
        <v>3712</v>
      </c>
      <c r="J1051" s="9" t="s">
        <v>34</v>
      </c>
      <c r="K1051" s="9" t="s">
        <v>3713</v>
      </c>
      <c r="L1051" s="9" t="s">
        <v>3714</v>
      </c>
      <c r="M1051" s="12" t="s">
        <v>24</v>
      </c>
    </row>
    <row r="1052" s="3" customFormat="1" spans="1:13">
      <c r="A1052" s="8">
        <v>1050</v>
      </c>
      <c r="B1052" s="10" t="s">
        <v>3715</v>
      </c>
      <c r="C1052" s="10" t="s">
        <v>66</v>
      </c>
      <c r="D1052" s="10" t="s">
        <v>3716</v>
      </c>
      <c r="E1052" s="10" t="s">
        <v>137</v>
      </c>
      <c r="F1052" s="11">
        <v>1</v>
      </c>
      <c r="G1052" s="11" t="s">
        <v>43</v>
      </c>
      <c r="H1052" s="10" t="s">
        <v>19</v>
      </c>
      <c r="I1052" s="10" t="s">
        <v>434</v>
      </c>
      <c r="J1052" s="10" t="s">
        <v>40</v>
      </c>
      <c r="K1052" s="10" t="s">
        <v>963</v>
      </c>
      <c r="L1052" s="10" t="s">
        <v>964</v>
      </c>
      <c r="M1052" s="12" t="s">
        <v>24</v>
      </c>
    </row>
    <row r="1053" s="3" customFormat="1" ht="94.5" spans="1:13">
      <c r="A1053" s="8">
        <v>1051</v>
      </c>
      <c r="B1053" s="10" t="s">
        <v>3717</v>
      </c>
      <c r="C1053" s="10" t="s">
        <v>150</v>
      </c>
      <c r="D1053" s="10" t="s">
        <v>3718</v>
      </c>
      <c r="E1053" s="10" t="s">
        <v>19</v>
      </c>
      <c r="F1053" s="11">
        <v>2</v>
      </c>
      <c r="G1053" s="11" t="s">
        <v>43</v>
      </c>
      <c r="H1053" s="10" t="s">
        <v>19</v>
      </c>
      <c r="I1053" s="10" t="s">
        <v>3719</v>
      </c>
      <c r="J1053" s="10" t="s">
        <v>59</v>
      </c>
      <c r="K1053" s="10" t="s">
        <v>3720</v>
      </c>
      <c r="L1053" s="10" t="s">
        <v>3721</v>
      </c>
      <c r="M1053" s="12" t="s">
        <v>24</v>
      </c>
    </row>
    <row r="1054" s="3" customFormat="1" ht="54" spans="1:13">
      <c r="A1054" s="8">
        <v>1052</v>
      </c>
      <c r="B1054" s="10" t="s">
        <v>3717</v>
      </c>
      <c r="C1054" s="10" t="s">
        <v>109</v>
      </c>
      <c r="D1054" s="10" t="s">
        <v>3722</v>
      </c>
      <c r="E1054" s="10" t="s">
        <v>119</v>
      </c>
      <c r="F1054" s="11">
        <v>1</v>
      </c>
      <c r="G1054" s="11" t="s">
        <v>43</v>
      </c>
      <c r="H1054" s="10" t="s">
        <v>19</v>
      </c>
      <c r="I1054" s="10" t="s">
        <v>3723</v>
      </c>
      <c r="J1054" s="10" t="s">
        <v>40</v>
      </c>
      <c r="K1054" s="10" t="s">
        <v>3720</v>
      </c>
      <c r="L1054" s="10" t="s">
        <v>3721</v>
      </c>
      <c r="M1054" s="12" t="s">
        <v>24</v>
      </c>
    </row>
    <row r="1055" s="3" customFormat="1" ht="40.5" spans="1:13">
      <c r="A1055" s="8">
        <v>1053</v>
      </c>
      <c r="B1055" s="9" t="s">
        <v>3724</v>
      </c>
      <c r="C1055" s="9" t="s">
        <v>256</v>
      </c>
      <c r="D1055" s="9" t="s">
        <v>3725</v>
      </c>
      <c r="E1055" s="9" t="s">
        <v>42</v>
      </c>
      <c r="F1055" s="8">
        <v>1</v>
      </c>
      <c r="G1055" s="8" t="s">
        <v>18</v>
      </c>
      <c r="H1055" s="9" t="s">
        <v>19</v>
      </c>
      <c r="I1055" s="9" t="s">
        <v>3726</v>
      </c>
      <c r="J1055" s="9" t="s">
        <v>40</v>
      </c>
      <c r="K1055" s="9" t="s">
        <v>3727</v>
      </c>
      <c r="L1055" s="9" t="s">
        <v>3728</v>
      </c>
      <c r="M1055" s="12" t="s">
        <v>24</v>
      </c>
    </row>
    <row r="1056" s="3" customFormat="1" ht="54" spans="1:13">
      <c r="A1056" s="8">
        <v>1054</v>
      </c>
      <c r="B1056" s="9" t="s">
        <v>3724</v>
      </c>
      <c r="C1056" s="9" t="s">
        <v>1199</v>
      </c>
      <c r="D1056" s="9" t="s">
        <v>3729</v>
      </c>
      <c r="E1056" s="9" t="s">
        <v>176</v>
      </c>
      <c r="F1056" s="8">
        <v>1</v>
      </c>
      <c r="G1056" s="8" t="s">
        <v>18</v>
      </c>
      <c r="H1056" s="9" t="s">
        <v>19</v>
      </c>
      <c r="I1056" s="9" t="s">
        <v>3729</v>
      </c>
      <c r="J1056" s="9" t="s">
        <v>40</v>
      </c>
      <c r="K1056" s="9" t="s">
        <v>3727</v>
      </c>
      <c r="L1056" s="9" t="s">
        <v>3728</v>
      </c>
      <c r="M1056" s="12" t="s">
        <v>24</v>
      </c>
    </row>
    <row r="1057" s="3" customFormat="1" ht="27" spans="1:13">
      <c r="A1057" s="8">
        <v>1055</v>
      </c>
      <c r="B1057" s="10" t="s">
        <v>3730</v>
      </c>
      <c r="C1057" s="10" t="s">
        <v>66</v>
      </c>
      <c r="D1057" s="10" t="s">
        <v>3731</v>
      </c>
      <c r="E1057" s="10" t="s">
        <v>19</v>
      </c>
      <c r="F1057" s="11">
        <v>2</v>
      </c>
      <c r="G1057" s="11" t="s">
        <v>43</v>
      </c>
      <c r="H1057" s="10" t="s">
        <v>19</v>
      </c>
      <c r="I1057" s="10" t="s">
        <v>3732</v>
      </c>
      <c r="J1057" s="10" t="s">
        <v>40</v>
      </c>
      <c r="K1057" s="10" t="s">
        <v>101</v>
      </c>
      <c r="L1057" s="10" t="s">
        <v>3733</v>
      </c>
      <c r="M1057" s="12" t="s">
        <v>24</v>
      </c>
    </row>
    <row r="1058" s="3" customFormat="1" spans="1:13">
      <c r="A1058" s="8">
        <v>1056</v>
      </c>
      <c r="B1058" s="9" t="s">
        <v>3734</v>
      </c>
      <c r="C1058" s="9" t="s">
        <v>55</v>
      </c>
      <c r="D1058" s="9" t="s">
        <v>3735</v>
      </c>
      <c r="E1058" s="9" t="s">
        <v>57</v>
      </c>
      <c r="F1058" s="8">
        <v>4</v>
      </c>
      <c r="G1058" s="8" t="s">
        <v>18</v>
      </c>
      <c r="H1058" s="9" t="s">
        <v>19</v>
      </c>
      <c r="I1058" s="9" t="s">
        <v>3735</v>
      </c>
      <c r="J1058" s="9" t="s">
        <v>59</v>
      </c>
      <c r="K1058" s="9" t="s">
        <v>3736</v>
      </c>
      <c r="L1058" s="9" t="s">
        <v>3737</v>
      </c>
      <c r="M1058" s="12" t="s">
        <v>24</v>
      </c>
    </row>
    <row r="1059" s="3" customFormat="1" ht="40.5" spans="1:13">
      <c r="A1059" s="8">
        <v>1057</v>
      </c>
      <c r="B1059" s="9" t="s">
        <v>3738</v>
      </c>
      <c r="C1059" s="9" t="s">
        <v>55</v>
      </c>
      <c r="D1059" s="9" t="s">
        <v>3739</v>
      </c>
      <c r="E1059" s="9" t="s">
        <v>57</v>
      </c>
      <c r="F1059" s="8">
        <v>1</v>
      </c>
      <c r="G1059" s="8" t="s">
        <v>18</v>
      </c>
      <c r="H1059" s="9" t="s">
        <v>19</v>
      </c>
      <c r="I1059" s="9" t="s">
        <v>3740</v>
      </c>
      <c r="J1059" s="9" t="s">
        <v>28</v>
      </c>
      <c r="K1059" s="9" t="s">
        <v>3741</v>
      </c>
      <c r="L1059" s="9" t="s">
        <v>3742</v>
      </c>
      <c r="M1059" s="12" t="s">
        <v>24</v>
      </c>
    </row>
    <row r="1060" s="3" customFormat="1" ht="121.5" spans="1:13">
      <c r="A1060" s="8">
        <v>1058</v>
      </c>
      <c r="B1060" s="10" t="s">
        <v>3743</v>
      </c>
      <c r="C1060" s="10" t="s">
        <v>66</v>
      </c>
      <c r="D1060" s="10" t="s">
        <v>3744</v>
      </c>
      <c r="E1060" s="10" t="s">
        <v>119</v>
      </c>
      <c r="F1060" s="11">
        <v>5</v>
      </c>
      <c r="G1060" s="11" t="s">
        <v>43</v>
      </c>
      <c r="H1060" s="10" t="s">
        <v>19</v>
      </c>
      <c r="I1060" s="10" t="s">
        <v>3745</v>
      </c>
      <c r="J1060" s="10" t="s">
        <v>40</v>
      </c>
      <c r="K1060" s="10" t="s">
        <v>3746</v>
      </c>
      <c r="L1060" s="10" t="s">
        <v>3747</v>
      </c>
      <c r="M1060" s="12" t="s">
        <v>24</v>
      </c>
    </row>
    <row r="1061" s="3" customFormat="1" ht="54" spans="1:13">
      <c r="A1061" s="8">
        <v>1059</v>
      </c>
      <c r="B1061" s="9" t="s">
        <v>3748</v>
      </c>
      <c r="C1061" s="9" t="s">
        <v>37</v>
      </c>
      <c r="D1061" s="9" t="s">
        <v>3749</v>
      </c>
      <c r="E1061" s="9" t="s">
        <v>152</v>
      </c>
      <c r="F1061" s="8">
        <v>1</v>
      </c>
      <c r="G1061" s="8" t="s">
        <v>18</v>
      </c>
      <c r="H1061" s="9" t="s">
        <v>19</v>
      </c>
      <c r="I1061" s="9" t="s">
        <v>3750</v>
      </c>
      <c r="J1061" s="9" t="s">
        <v>59</v>
      </c>
      <c r="K1061" s="9" t="s">
        <v>3751</v>
      </c>
      <c r="L1061" s="9" t="s">
        <v>3752</v>
      </c>
      <c r="M1061" s="12" t="s">
        <v>24</v>
      </c>
    </row>
    <row r="1062" s="3" customFormat="1" ht="27" spans="1:13">
      <c r="A1062" s="8">
        <v>1060</v>
      </c>
      <c r="B1062" s="10" t="s">
        <v>3753</v>
      </c>
      <c r="C1062" s="10" t="s">
        <v>1719</v>
      </c>
      <c r="D1062" s="10" t="s">
        <v>3754</v>
      </c>
      <c r="E1062" s="10" t="s">
        <v>176</v>
      </c>
      <c r="F1062" s="11">
        <v>3</v>
      </c>
      <c r="G1062" s="11" t="s">
        <v>43</v>
      </c>
      <c r="H1062" s="10" t="s">
        <v>19</v>
      </c>
      <c r="I1062" s="10" t="s">
        <v>3755</v>
      </c>
      <c r="J1062" s="10" t="s">
        <v>40</v>
      </c>
      <c r="K1062" s="10" t="s">
        <v>3756</v>
      </c>
      <c r="L1062" s="10" t="s">
        <v>3757</v>
      </c>
      <c r="M1062" s="12" t="s">
        <v>24</v>
      </c>
    </row>
    <row r="1063" s="3" customFormat="1" spans="1:13">
      <c r="A1063" s="8">
        <v>1061</v>
      </c>
      <c r="B1063" s="10" t="s">
        <v>3758</v>
      </c>
      <c r="C1063" s="10" t="s">
        <v>37</v>
      </c>
      <c r="D1063" s="10" t="s">
        <v>3759</v>
      </c>
      <c r="E1063" s="10" t="s">
        <v>137</v>
      </c>
      <c r="F1063" s="11">
        <v>10</v>
      </c>
      <c r="G1063" s="11" t="s">
        <v>43</v>
      </c>
      <c r="H1063" s="10" t="s">
        <v>19</v>
      </c>
      <c r="I1063" s="10" t="s">
        <v>3760</v>
      </c>
      <c r="J1063" s="10" t="s">
        <v>59</v>
      </c>
      <c r="K1063" s="10" t="s">
        <v>3761</v>
      </c>
      <c r="L1063" s="10" t="s">
        <v>3762</v>
      </c>
      <c r="M1063" s="12" t="s">
        <v>24</v>
      </c>
    </row>
    <row r="1064" s="3" customFormat="1" ht="40.5" spans="1:13">
      <c r="A1064" s="8">
        <v>1062</v>
      </c>
      <c r="B1064" s="9" t="s">
        <v>3763</v>
      </c>
      <c r="C1064" s="9" t="s">
        <v>799</v>
      </c>
      <c r="D1064" s="9" t="s">
        <v>799</v>
      </c>
      <c r="E1064" s="9" t="s">
        <v>359</v>
      </c>
      <c r="F1064" s="8">
        <v>1</v>
      </c>
      <c r="G1064" s="8" t="s">
        <v>18</v>
      </c>
      <c r="H1064" s="9" t="s">
        <v>19</v>
      </c>
      <c r="I1064" s="9" t="s">
        <v>360</v>
      </c>
      <c r="J1064" s="9" t="s">
        <v>40</v>
      </c>
      <c r="K1064" s="9" t="s">
        <v>101</v>
      </c>
      <c r="L1064" s="9" t="s">
        <v>3764</v>
      </c>
      <c r="M1064" s="12" t="s">
        <v>24</v>
      </c>
    </row>
    <row r="1065" s="3" customFormat="1" ht="94.5" spans="1:13">
      <c r="A1065" s="8">
        <v>1063</v>
      </c>
      <c r="B1065" s="9" t="s">
        <v>3765</v>
      </c>
      <c r="C1065" s="9" t="s">
        <v>675</v>
      </c>
      <c r="D1065" s="9" t="s">
        <v>3766</v>
      </c>
      <c r="E1065" s="9" t="s">
        <v>19</v>
      </c>
      <c r="F1065" s="8">
        <v>1</v>
      </c>
      <c r="G1065" s="8" t="s">
        <v>18</v>
      </c>
      <c r="H1065" s="9" t="s">
        <v>19</v>
      </c>
      <c r="I1065" s="9" t="s">
        <v>3767</v>
      </c>
      <c r="J1065" s="9" t="s">
        <v>59</v>
      </c>
      <c r="K1065" s="9" t="s">
        <v>3768</v>
      </c>
      <c r="L1065" s="9" t="s">
        <v>3769</v>
      </c>
      <c r="M1065" s="12" t="s">
        <v>24</v>
      </c>
    </row>
    <row r="1066" s="3" customFormat="1" ht="40.5" spans="1:13">
      <c r="A1066" s="8">
        <v>1064</v>
      </c>
      <c r="B1066" s="9" t="s">
        <v>3770</v>
      </c>
      <c r="C1066" s="9" t="s">
        <v>157</v>
      </c>
      <c r="D1066" s="9" t="s">
        <v>254</v>
      </c>
      <c r="E1066" s="9" t="s">
        <v>124</v>
      </c>
      <c r="F1066" s="8">
        <v>1</v>
      </c>
      <c r="G1066" s="8" t="s">
        <v>18</v>
      </c>
      <c r="H1066" s="9" t="s">
        <v>19</v>
      </c>
      <c r="I1066" s="9" t="s">
        <v>254</v>
      </c>
      <c r="J1066" s="9" t="s">
        <v>40</v>
      </c>
      <c r="K1066" s="9" t="s">
        <v>3771</v>
      </c>
      <c r="L1066" s="9" t="s">
        <v>3772</v>
      </c>
      <c r="M1066" s="12" t="s">
        <v>24</v>
      </c>
    </row>
    <row r="1067" s="3" customFormat="1" ht="27" spans="1:13">
      <c r="A1067" s="8">
        <v>1065</v>
      </c>
      <c r="B1067" s="9" t="s">
        <v>3770</v>
      </c>
      <c r="C1067" s="9" t="s">
        <v>62</v>
      </c>
      <c r="D1067" s="9" t="s">
        <v>123</v>
      </c>
      <c r="E1067" s="9" t="s">
        <v>124</v>
      </c>
      <c r="F1067" s="8">
        <v>1</v>
      </c>
      <c r="G1067" s="8" t="s">
        <v>18</v>
      </c>
      <c r="H1067" s="9" t="s">
        <v>19</v>
      </c>
      <c r="I1067" s="9" t="s">
        <v>123</v>
      </c>
      <c r="J1067" s="9" t="s">
        <v>40</v>
      </c>
      <c r="K1067" s="9" t="s">
        <v>3771</v>
      </c>
      <c r="L1067" s="9" t="s">
        <v>3772</v>
      </c>
      <c r="M1067" s="12" t="s">
        <v>24</v>
      </c>
    </row>
    <row r="1068" s="3" customFormat="1" ht="40.5" spans="1:13">
      <c r="A1068" s="8">
        <v>1066</v>
      </c>
      <c r="B1068" s="10" t="s">
        <v>3773</v>
      </c>
      <c r="C1068" s="10" t="s">
        <v>37</v>
      </c>
      <c r="D1068" s="10" t="s">
        <v>3774</v>
      </c>
      <c r="E1068" s="10" t="s">
        <v>3775</v>
      </c>
      <c r="F1068" s="11">
        <v>2</v>
      </c>
      <c r="G1068" s="11" t="s">
        <v>39</v>
      </c>
      <c r="H1068" s="10" t="s">
        <v>19</v>
      </c>
      <c r="I1068" s="10" t="s">
        <v>3776</v>
      </c>
      <c r="J1068" s="10" t="s">
        <v>59</v>
      </c>
      <c r="K1068" s="10" t="s">
        <v>3777</v>
      </c>
      <c r="L1068" s="10" t="s">
        <v>3778</v>
      </c>
      <c r="M1068" s="12" t="s">
        <v>24</v>
      </c>
    </row>
    <row r="1069" s="3" customFormat="1" ht="27" spans="1:13">
      <c r="A1069" s="8">
        <v>1067</v>
      </c>
      <c r="B1069" s="10" t="s">
        <v>3779</v>
      </c>
      <c r="C1069" s="10" t="s">
        <v>1456</v>
      </c>
      <c r="D1069" s="10" t="s">
        <v>3780</v>
      </c>
      <c r="E1069" s="10" t="s">
        <v>19</v>
      </c>
      <c r="F1069" s="11">
        <v>5</v>
      </c>
      <c r="G1069" s="11" t="s">
        <v>43</v>
      </c>
      <c r="H1069" s="10" t="s">
        <v>19</v>
      </c>
      <c r="I1069" s="10" t="s">
        <v>3781</v>
      </c>
      <c r="J1069" s="10" t="s">
        <v>591</v>
      </c>
      <c r="K1069" s="10" t="s">
        <v>3782</v>
      </c>
      <c r="L1069" s="10" t="s">
        <v>3783</v>
      </c>
      <c r="M1069" s="12" t="s">
        <v>24</v>
      </c>
    </row>
    <row r="1070" s="3" customFormat="1" ht="54" spans="1:13">
      <c r="A1070" s="8">
        <v>1068</v>
      </c>
      <c r="B1070" s="10" t="s">
        <v>3784</v>
      </c>
      <c r="C1070" s="10" t="s">
        <v>740</v>
      </c>
      <c r="D1070" s="10" t="s">
        <v>3785</v>
      </c>
      <c r="E1070" s="10" t="s">
        <v>119</v>
      </c>
      <c r="F1070" s="11">
        <v>2</v>
      </c>
      <c r="G1070" s="11" t="s">
        <v>43</v>
      </c>
      <c r="H1070" s="10" t="s">
        <v>19</v>
      </c>
      <c r="I1070" s="10" t="s">
        <v>3786</v>
      </c>
      <c r="J1070" s="10" t="s">
        <v>40</v>
      </c>
      <c r="K1070" s="10" t="s">
        <v>3787</v>
      </c>
      <c r="L1070" s="10" t="s">
        <v>3788</v>
      </c>
      <c r="M1070" s="12" t="s">
        <v>24</v>
      </c>
    </row>
    <row r="1071" s="3" customFormat="1" ht="81" spans="1:13">
      <c r="A1071" s="8">
        <v>1069</v>
      </c>
      <c r="B1071" s="9" t="s">
        <v>3789</v>
      </c>
      <c r="C1071" s="9" t="s">
        <v>1456</v>
      </c>
      <c r="D1071" s="9" t="s">
        <v>3790</v>
      </c>
      <c r="E1071" s="9" t="s">
        <v>1501</v>
      </c>
      <c r="F1071" s="8">
        <v>1</v>
      </c>
      <c r="G1071" s="8" t="s">
        <v>18</v>
      </c>
      <c r="H1071" s="9" t="s">
        <v>19</v>
      </c>
      <c r="I1071" s="9" t="s">
        <v>3791</v>
      </c>
      <c r="J1071" s="9" t="s">
        <v>40</v>
      </c>
      <c r="K1071" s="9" t="s">
        <v>3792</v>
      </c>
      <c r="L1071" s="9" t="s">
        <v>3793</v>
      </c>
      <c r="M1071" s="12" t="s">
        <v>24</v>
      </c>
    </row>
    <row r="1072" s="3" customFormat="1" ht="40.5" spans="1:13">
      <c r="A1072" s="8">
        <v>1070</v>
      </c>
      <c r="B1072" s="9" t="s">
        <v>3794</v>
      </c>
      <c r="C1072" s="9" t="s">
        <v>157</v>
      </c>
      <c r="D1072" s="9" t="s">
        <v>157</v>
      </c>
      <c r="E1072" s="9" t="s">
        <v>124</v>
      </c>
      <c r="F1072" s="8">
        <v>1</v>
      </c>
      <c r="G1072" s="8" t="s">
        <v>18</v>
      </c>
      <c r="H1072" s="9" t="s">
        <v>19</v>
      </c>
      <c r="I1072" s="9" t="s">
        <v>2375</v>
      </c>
      <c r="J1072" s="9" t="s">
        <v>40</v>
      </c>
      <c r="K1072" s="9" t="s">
        <v>3795</v>
      </c>
      <c r="L1072" s="9" t="s">
        <v>3796</v>
      </c>
      <c r="M1072" s="12" t="s">
        <v>24</v>
      </c>
    </row>
    <row r="1073" s="3" customFormat="1" ht="54" spans="1:13">
      <c r="A1073" s="8">
        <v>1071</v>
      </c>
      <c r="B1073" s="9" t="s">
        <v>3794</v>
      </c>
      <c r="C1073" s="9" t="s">
        <v>66</v>
      </c>
      <c r="D1073" s="9" t="s">
        <v>3797</v>
      </c>
      <c r="E1073" s="9" t="s">
        <v>119</v>
      </c>
      <c r="F1073" s="8">
        <v>1</v>
      </c>
      <c r="G1073" s="8" t="s">
        <v>18</v>
      </c>
      <c r="H1073" s="9" t="s">
        <v>19</v>
      </c>
      <c r="I1073" s="9" t="s">
        <v>2968</v>
      </c>
      <c r="J1073" s="9" t="s">
        <v>40</v>
      </c>
      <c r="K1073" s="9" t="s">
        <v>3795</v>
      </c>
      <c r="L1073" s="9" t="s">
        <v>3796</v>
      </c>
      <c r="M1073" s="12" t="s">
        <v>24</v>
      </c>
    </row>
    <row r="1074" s="3" customFormat="1" ht="135" spans="1:13">
      <c r="A1074" s="8">
        <v>1072</v>
      </c>
      <c r="B1074" s="10" t="s">
        <v>3798</v>
      </c>
      <c r="C1074" s="10" t="s">
        <v>448</v>
      </c>
      <c r="D1074" s="10" t="s">
        <v>3799</v>
      </c>
      <c r="E1074" s="10" t="s">
        <v>32</v>
      </c>
      <c r="F1074" s="11">
        <v>4</v>
      </c>
      <c r="G1074" s="11" t="s">
        <v>43</v>
      </c>
      <c r="H1074" s="10" t="s">
        <v>19</v>
      </c>
      <c r="I1074" s="10" t="s">
        <v>3800</v>
      </c>
      <c r="J1074" s="10" t="s">
        <v>70</v>
      </c>
      <c r="K1074" s="10" t="s">
        <v>3801</v>
      </c>
      <c r="L1074" s="10" t="s">
        <v>3802</v>
      </c>
      <c r="M1074" s="12" t="s">
        <v>24</v>
      </c>
    </row>
    <row r="1075" s="3" customFormat="1" ht="121.5" spans="1:13">
      <c r="A1075" s="8">
        <v>1073</v>
      </c>
      <c r="B1075" s="10" t="s">
        <v>3803</v>
      </c>
      <c r="C1075" s="10" t="s">
        <v>135</v>
      </c>
      <c r="D1075" s="10" t="s">
        <v>3804</v>
      </c>
      <c r="E1075" s="10" t="s">
        <v>19</v>
      </c>
      <c r="F1075" s="11">
        <v>2</v>
      </c>
      <c r="G1075" s="11" t="s">
        <v>39</v>
      </c>
      <c r="H1075" s="10" t="s">
        <v>19</v>
      </c>
      <c r="I1075" s="10" t="s">
        <v>3805</v>
      </c>
      <c r="J1075" s="10" t="s">
        <v>70</v>
      </c>
      <c r="K1075" s="10" t="s">
        <v>3806</v>
      </c>
      <c r="L1075" s="10" t="s">
        <v>3807</v>
      </c>
      <c r="M1075" s="12" t="s">
        <v>24</v>
      </c>
    </row>
    <row r="1076" s="3" customFormat="1" ht="81" spans="1:13">
      <c r="A1076" s="8">
        <v>1074</v>
      </c>
      <c r="B1076" s="10" t="s">
        <v>3808</v>
      </c>
      <c r="C1076" s="10" t="s">
        <v>66</v>
      </c>
      <c r="D1076" s="10" t="s">
        <v>3809</v>
      </c>
      <c r="E1076" s="10" t="s">
        <v>19</v>
      </c>
      <c r="F1076" s="11">
        <v>5</v>
      </c>
      <c r="G1076" s="11" t="s">
        <v>43</v>
      </c>
      <c r="H1076" s="10" t="s">
        <v>19</v>
      </c>
      <c r="I1076" s="10" t="s">
        <v>3810</v>
      </c>
      <c r="J1076" s="10" t="s">
        <v>40</v>
      </c>
      <c r="K1076" s="10" t="s">
        <v>3811</v>
      </c>
      <c r="L1076" s="10" t="s">
        <v>3812</v>
      </c>
      <c r="M1076" s="12" t="s">
        <v>24</v>
      </c>
    </row>
    <row r="1077" s="3" customFormat="1" ht="27" spans="1:13">
      <c r="A1077" s="8">
        <v>1075</v>
      </c>
      <c r="B1077" s="9" t="s">
        <v>3813</v>
      </c>
      <c r="C1077" s="9" t="s">
        <v>1781</v>
      </c>
      <c r="D1077" s="9" t="s">
        <v>3814</v>
      </c>
      <c r="E1077" s="9" t="s">
        <v>251</v>
      </c>
      <c r="F1077" s="8">
        <v>2</v>
      </c>
      <c r="G1077" s="8" t="s">
        <v>18</v>
      </c>
      <c r="H1077" s="9" t="s">
        <v>474</v>
      </c>
      <c r="I1077" s="9" t="s">
        <v>3815</v>
      </c>
      <c r="J1077" s="9" t="s">
        <v>59</v>
      </c>
      <c r="K1077" s="9" t="s">
        <v>3816</v>
      </c>
      <c r="L1077" s="9" t="s">
        <v>3817</v>
      </c>
      <c r="M1077" s="12" t="s">
        <v>24</v>
      </c>
    </row>
    <row r="1078" s="3" customFormat="1" ht="67.5" spans="1:13">
      <c r="A1078" s="8">
        <v>1076</v>
      </c>
      <c r="B1078" s="10" t="s">
        <v>3818</v>
      </c>
      <c r="C1078" s="10" t="s">
        <v>66</v>
      </c>
      <c r="D1078" s="10" t="s">
        <v>3819</v>
      </c>
      <c r="E1078" s="10" t="s">
        <v>19</v>
      </c>
      <c r="F1078" s="11">
        <v>5</v>
      </c>
      <c r="G1078" s="11" t="s">
        <v>43</v>
      </c>
      <c r="H1078" s="10" t="s">
        <v>19</v>
      </c>
      <c r="I1078" s="10" t="s">
        <v>814</v>
      </c>
      <c r="J1078" s="10" t="s">
        <v>40</v>
      </c>
      <c r="K1078" s="10" t="s">
        <v>3820</v>
      </c>
      <c r="L1078" s="10" t="s">
        <v>3821</v>
      </c>
      <c r="M1078" s="12" t="s">
        <v>24</v>
      </c>
    </row>
    <row r="1079" s="3" customFormat="1" ht="40.5" spans="1:13">
      <c r="A1079" s="8">
        <v>1077</v>
      </c>
      <c r="B1079" s="9" t="s">
        <v>3822</v>
      </c>
      <c r="C1079" s="9" t="s">
        <v>37</v>
      </c>
      <c r="D1079" s="9" t="s">
        <v>1045</v>
      </c>
      <c r="E1079" s="9" t="s">
        <v>111</v>
      </c>
      <c r="F1079" s="8">
        <v>1</v>
      </c>
      <c r="G1079" s="8" t="s">
        <v>18</v>
      </c>
      <c r="H1079" s="9" t="s">
        <v>19</v>
      </c>
      <c r="I1079" s="9" t="s">
        <v>1046</v>
      </c>
      <c r="J1079" s="9" t="s">
        <v>40</v>
      </c>
      <c r="K1079" s="9" t="s">
        <v>3823</v>
      </c>
      <c r="L1079" s="9" t="s">
        <v>3824</v>
      </c>
      <c r="M1079" s="12" t="s">
        <v>24</v>
      </c>
    </row>
    <row r="1080" s="3" customFormat="1" ht="108" spans="1:13">
      <c r="A1080" s="8">
        <v>1078</v>
      </c>
      <c r="B1080" s="9" t="s">
        <v>3822</v>
      </c>
      <c r="C1080" s="9" t="s">
        <v>37</v>
      </c>
      <c r="D1080" s="9" t="s">
        <v>181</v>
      </c>
      <c r="E1080" s="9" t="s">
        <v>119</v>
      </c>
      <c r="F1080" s="8">
        <v>1</v>
      </c>
      <c r="G1080" s="8" t="s">
        <v>18</v>
      </c>
      <c r="H1080" s="9" t="s">
        <v>19</v>
      </c>
      <c r="I1080" s="9" t="s">
        <v>182</v>
      </c>
      <c r="J1080" s="9" t="s">
        <v>40</v>
      </c>
      <c r="K1080" s="9" t="s">
        <v>3823</v>
      </c>
      <c r="L1080" s="9" t="s">
        <v>3824</v>
      </c>
      <c r="M1080" s="12" t="s">
        <v>24</v>
      </c>
    </row>
    <row r="1081" s="3" customFormat="1" ht="40.5" spans="1:13">
      <c r="A1081" s="8">
        <v>1079</v>
      </c>
      <c r="B1081" s="9" t="s">
        <v>3825</v>
      </c>
      <c r="C1081" s="9" t="s">
        <v>55</v>
      </c>
      <c r="D1081" s="9" t="s">
        <v>3826</v>
      </c>
      <c r="E1081" s="9" t="s">
        <v>649</v>
      </c>
      <c r="F1081" s="8">
        <v>1</v>
      </c>
      <c r="G1081" s="8" t="s">
        <v>18</v>
      </c>
      <c r="H1081" s="9" t="s">
        <v>76</v>
      </c>
      <c r="I1081" s="9" t="s">
        <v>3827</v>
      </c>
      <c r="J1081" s="9" t="s">
        <v>70</v>
      </c>
      <c r="K1081" s="9" t="s">
        <v>3828</v>
      </c>
      <c r="L1081" s="9" t="str">
        <f>"18940214623"</f>
        <v>18940214623</v>
      </c>
      <c r="M1081" s="12" t="s">
        <v>24</v>
      </c>
    </row>
    <row r="1082" s="3" customFormat="1" ht="108" spans="1:13">
      <c r="A1082" s="8">
        <v>1080</v>
      </c>
      <c r="B1082" s="9" t="s">
        <v>3829</v>
      </c>
      <c r="C1082" s="9" t="s">
        <v>485</v>
      </c>
      <c r="D1082" s="9" t="s">
        <v>3830</v>
      </c>
      <c r="E1082" s="9" t="s">
        <v>47</v>
      </c>
      <c r="F1082" s="8">
        <v>1</v>
      </c>
      <c r="G1082" s="8" t="s">
        <v>18</v>
      </c>
      <c r="H1082" s="9" t="s">
        <v>76</v>
      </c>
      <c r="I1082" s="9" t="s">
        <v>3831</v>
      </c>
      <c r="J1082" s="9" t="s">
        <v>59</v>
      </c>
      <c r="K1082" s="9" t="s">
        <v>3832</v>
      </c>
      <c r="L1082" s="9" t="s">
        <v>3833</v>
      </c>
      <c r="M1082" s="12" t="s">
        <v>24</v>
      </c>
    </row>
    <row r="1083" s="3" customFormat="1" ht="27" spans="1:13">
      <c r="A1083" s="8">
        <v>1081</v>
      </c>
      <c r="B1083" s="9" t="s">
        <v>3834</v>
      </c>
      <c r="C1083" s="9" t="s">
        <v>66</v>
      </c>
      <c r="D1083" s="9" t="s">
        <v>3835</v>
      </c>
      <c r="E1083" s="9" t="s">
        <v>137</v>
      </c>
      <c r="F1083" s="8">
        <v>1</v>
      </c>
      <c r="G1083" s="8" t="s">
        <v>18</v>
      </c>
      <c r="H1083" s="9" t="s">
        <v>19</v>
      </c>
      <c r="I1083" s="9" t="s">
        <v>434</v>
      </c>
      <c r="J1083" s="9" t="s">
        <v>59</v>
      </c>
      <c r="K1083" s="9" t="s">
        <v>3836</v>
      </c>
      <c r="L1083" s="9" t="s">
        <v>3837</v>
      </c>
      <c r="M1083" s="12" t="s">
        <v>24</v>
      </c>
    </row>
    <row r="1084" s="3" customFormat="1" ht="81" spans="1:13">
      <c r="A1084" s="8">
        <v>1082</v>
      </c>
      <c r="B1084" s="9" t="s">
        <v>3838</v>
      </c>
      <c r="C1084" s="9" t="s">
        <v>344</v>
      </c>
      <c r="D1084" s="9" t="s">
        <v>3839</v>
      </c>
      <c r="E1084" s="9" t="s">
        <v>119</v>
      </c>
      <c r="F1084" s="8">
        <v>1</v>
      </c>
      <c r="G1084" s="8" t="s">
        <v>18</v>
      </c>
      <c r="H1084" s="9" t="s">
        <v>76</v>
      </c>
      <c r="I1084" s="9" t="s">
        <v>3840</v>
      </c>
      <c r="J1084" s="9" t="s">
        <v>59</v>
      </c>
      <c r="K1084" s="9" t="s">
        <v>3841</v>
      </c>
      <c r="L1084" s="9" t="s">
        <v>3842</v>
      </c>
      <c r="M1084" s="12" t="s">
        <v>24</v>
      </c>
    </row>
    <row r="1085" s="3" customFormat="1" ht="135" spans="1:13">
      <c r="A1085" s="8">
        <v>1083</v>
      </c>
      <c r="B1085" s="9" t="s">
        <v>3843</v>
      </c>
      <c r="C1085" s="9" t="s">
        <v>574</v>
      </c>
      <c r="D1085" s="9" t="s">
        <v>3844</v>
      </c>
      <c r="E1085" s="9" t="s">
        <v>124</v>
      </c>
      <c r="F1085" s="8">
        <v>1</v>
      </c>
      <c r="G1085" s="8" t="s">
        <v>18</v>
      </c>
      <c r="H1085" s="9" t="s">
        <v>474</v>
      </c>
      <c r="I1085" s="9" t="s">
        <v>3845</v>
      </c>
      <c r="J1085" s="9" t="s">
        <v>34</v>
      </c>
      <c r="K1085" s="9" t="s">
        <v>3846</v>
      </c>
      <c r="L1085" s="9" t="s">
        <v>3847</v>
      </c>
      <c r="M1085" s="12" t="s">
        <v>24</v>
      </c>
    </row>
    <row r="1086" s="3" customFormat="1" ht="121.5" spans="1:13">
      <c r="A1086" s="8">
        <v>1084</v>
      </c>
      <c r="B1086" s="9" t="s">
        <v>3848</v>
      </c>
      <c r="C1086" s="9" t="s">
        <v>150</v>
      </c>
      <c r="D1086" s="9" t="s">
        <v>3849</v>
      </c>
      <c r="E1086" s="9" t="s">
        <v>32</v>
      </c>
      <c r="F1086" s="8">
        <v>1</v>
      </c>
      <c r="G1086" s="8" t="s">
        <v>18</v>
      </c>
      <c r="H1086" s="9" t="s">
        <v>19</v>
      </c>
      <c r="I1086" s="9" t="s">
        <v>3850</v>
      </c>
      <c r="J1086" s="9" t="s">
        <v>70</v>
      </c>
      <c r="K1086" s="9" t="s">
        <v>3851</v>
      </c>
      <c r="L1086" s="9" t="s">
        <v>3852</v>
      </c>
      <c r="M1086" s="12" t="s">
        <v>24</v>
      </c>
    </row>
    <row r="1087" s="3" customFormat="1" ht="27" spans="1:13">
      <c r="A1087" s="8">
        <v>1085</v>
      </c>
      <c r="B1087" s="10" t="s">
        <v>3853</v>
      </c>
      <c r="C1087" s="10" t="s">
        <v>37</v>
      </c>
      <c r="D1087" s="10" t="s">
        <v>3854</v>
      </c>
      <c r="E1087" s="10" t="s">
        <v>32</v>
      </c>
      <c r="F1087" s="11">
        <v>1</v>
      </c>
      <c r="G1087" s="11" t="s">
        <v>39</v>
      </c>
      <c r="H1087" s="10" t="s">
        <v>19</v>
      </c>
      <c r="I1087" s="10" t="s">
        <v>3855</v>
      </c>
      <c r="J1087" s="10" t="s">
        <v>59</v>
      </c>
      <c r="K1087" s="10" t="s">
        <v>3856</v>
      </c>
      <c r="L1087" s="10" t="s">
        <v>3857</v>
      </c>
      <c r="M1087" s="12" t="s">
        <v>24</v>
      </c>
    </row>
    <row r="1088" s="3" customFormat="1" ht="27" spans="1:13">
      <c r="A1088" s="8">
        <v>1086</v>
      </c>
      <c r="B1088" s="10" t="s">
        <v>3853</v>
      </c>
      <c r="C1088" s="10" t="s">
        <v>37</v>
      </c>
      <c r="D1088" s="10" t="s">
        <v>1240</v>
      </c>
      <c r="E1088" s="10" t="s">
        <v>32</v>
      </c>
      <c r="F1088" s="11">
        <v>1</v>
      </c>
      <c r="G1088" s="11" t="s">
        <v>39</v>
      </c>
      <c r="H1088" s="10" t="s">
        <v>19</v>
      </c>
      <c r="I1088" s="10" t="s">
        <v>19</v>
      </c>
      <c r="J1088" s="10" t="s">
        <v>40</v>
      </c>
      <c r="K1088" s="10" t="s">
        <v>3856</v>
      </c>
      <c r="L1088" s="10" t="s">
        <v>3857</v>
      </c>
      <c r="M1088" s="12" t="s">
        <v>24</v>
      </c>
    </row>
    <row r="1089" s="3" customFormat="1" ht="27" spans="1:13">
      <c r="A1089" s="8">
        <v>1087</v>
      </c>
      <c r="B1089" s="10" t="s">
        <v>3853</v>
      </c>
      <c r="C1089" s="10" t="s">
        <v>37</v>
      </c>
      <c r="D1089" s="10" t="s">
        <v>41</v>
      </c>
      <c r="E1089" s="10" t="s">
        <v>3858</v>
      </c>
      <c r="F1089" s="11">
        <v>1</v>
      </c>
      <c r="G1089" s="11" t="s">
        <v>43</v>
      </c>
      <c r="H1089" s="10" t="s">
        <v>19</v>
      </c>
      <c r="I1089" s="10" t="s">
        <v>3859</v>
      </c>
      <c r="J1089" s="10" t="s">
        <v>40</v>
      </c>
      <c r="K1089" s="10" t="s">
        <v>3856</v>
      </c>
      <c r="L1089" s="10" t="s">
        <v>3857</v>
      </c>
      <c r="M1089" s="12" t="s">
        <v>24</v>
      </c>
    </row>
    <row r="1090" s="3" customFormat="1" ht="27" spans="1:13">
      <c r="A1090" s="8">
        <v>1088</v>
      </c>
      <c r="B1090" s="9" t="s">
        <v>3860</v>
      </c>
      <c r="C1090" s="9" t="s">
        <v>322</v>
      </c>
      <c r="D1090" s="9" t="s">
        <v>1828</v>
      </c>
      <c r="E1090" s="9" t="s">
        <v>19</v>
      </c>
      <c r="F1090" s="8">
        <v>1</v>
      </c>
      <c r="G1090" s="8" t="s">
        <v>18</v>
      </c>
      <c r="H1090" s="9" t="s">
        <v>19</v>
      </c>
      <c r="I1090" s="9" t="s">
        <v>3861</v>
      </c>
      <c r="J1090" s="9" t="s">
        <v>40</v>
      </c>
      <c r="K1090" s="9" t="s">
        <v>3862</v>
      </c>
      <c r="L1090" s="9" t="s">
        <v>3863</v>
      </c>
      <c r="M1090" s="12" t="s">
        <v>24</v>
      </c>
    </row>
    <row r="1091" s="3" customFormat="1" ht="27" spans="1:13">
      <c r="A1091" s="8">
        <v>1089</v>
      </c>
      <c r="B1091" s="9" t="s">
        <v>3864</v>
      </c>
      <c r="C1091" s="9" t="s">
        <v>55</v>
      </c>
      <c r="D1091" s="9" t="s">
        <v>3865</v>
      </c>
      <c r="E1091" s="9" t="s">
        <v>124</v>
      </c>
      <c r="F1091" s="8">
        <v>1</v>
      </c>
      <c r="G1091" s="8" t="s">
        <v>18</v>
      </c>
      <c r="H1091" s="9" t="s">
        <v>19</v>
      </c>
      <c r="I1091" s="9" t="s">
        <v>3866</v>
      </c>
      <c r="J1091" s="9" t="s">
        <v>34</v>
      </c>
      <c r="K1091" s="9" t="s">
        <v>3867</v>
      </c>
      <c r="L1091" s="9" t="s">
        <v>3868</v>
      </c>
      <c r="M1091" s="12" t="s">
        <v>24</v>
      </c>
    </row>
    <row r="1092" s="3" customFormat="1" ht="27" spans="1:13">
      <c r="A1092" s="8">
        <v>1090</v>
      </c>
      <c r="B1092" s="9" t="s">
        <v>3864</v>
      </c>
      <c r="C1092" s="9" t="s">
        <v>55</v>
      </c>
      <c r="D1092" s="9" t="s">
        <v>55</v>
      </c>
      <c r="E1092" s="9" t="s">
        <v>124</v>
      </c>
      <c r="F1092" s="8">
        <v>1</v>
      </c>
      <c r="G1092" s="8" t="s">
        <v>18</v>
      </c>
      <c r="H1092" s="9" t="s">
        <v>19</v>
      </c>
      <c r="I1092" s="9" t="s">
        <v>3869</v>
      </c>
      <c r="J1092" s="9" t="s">
        <v>59</v>
      </c>
      <c r="K1092" s="9" t="s">
        <v>3867</v>
      </c>
      <c r="L1092" s="9" t="s">
        <v>3868</v>
      </c>
      <c r="M1092" s="12" t="s">
        <v>24</v>
      </c>
    </row>
    <row r="1093" s="3" customFormat="1" ht="27" spans="1:13">
      <c r="A1093" s="8">
        <v>1091</v>
      </c>
      <c r="B1093" s="9" t="s">
        <v>3864</v>
      </c>
      <c r="C1093" s="9" t="s">
        <v>55</v>
      </c>
      <c r="D1093" s="9" t="s">
        <v>3870</v>
      </c>
      <c r="E1093" s="9" t="s">
        <v>124</v>
      </c>
      <c r="F1093" s="8">
        <v>1</v>
      </c>
      <c r="G1093" s="8" t="s">
        <v>18</v>
      </c>
      <c r="H1093" s="9" t="s">
        <v>19</v>
      </c>
      <c r="I1093" s="9" t="s">
        <v>3871</v>
      </c>
      <c r="J1093" s="9" t="s">
        <v>59</v>
      </c>
      <c r="K1093" s="9" t="s">
        <v>3867</v>
      </c>
      <c r="L1093" s="9" t="s">
        <v>3868</v>
      </c>
      <c r="M1093" s="12" t="s">
        <v>24</v>
      </c>
    </row>
    <row r="1094" s="3" customFormat="1" ht="27" spans="1:13">
      <c r="A1094" s="8">
        <v>1092</v>
      </c>
      <c r="B1094" s="9" t="s">
        <v>3864</v>
      </c>
      <c r="C1094" s="9" t="s">
        <v>55</v>
      </c>
      <c r="D1094" s="9" t="s">
        <v>3872</v>
      </c>
      <c r="E1094" s="9" t="s">
        <v>124</v>
      </c>
      <c r="F1094" s="8">
        <v>1</v>
      </c>
      <c r="G1094" s="8" t="s">
        <v>18</v>
      </c>
      <c r="H1094" s="9" t="s">
        <v>19</v>
      </c>
      <c r="I1094" s="9" t="s">
        <v>3873</v>
      </c>
      <c r="J1094" s="9" t="s">
        <v>40</v>
      </c>
      <c r="K1094" s="9" t="s">
        <v>3867</v>
      </c>
      <c r="L1094" s="9" t="s">
        <v>3868</v>
      </c>
      <c r="M1094" s="12" t="s">
        <v>24</v>
      </c>
    </row>
    <row r="1095" s="3" customFormat="1" ht="54" spans="1:13">
      <c r="A1095" s="8">
        <v>1093</v>
      </c>
      <c r="B1095" s="10" t="s">
        <v>3874</v>
      </c>
      <c r="C1095" s="10" t="s">
        <v>66</v>
      </c>
      <c r="D1095" s="10" t="s">
        <v>735</v>
      </c>
      <c r="E1095" s="10" t="s">
        <v>119</v>
      </c>
      <c r="F1095" s="11">
        <v>1</v>
      </c>
      <c r="G1095" s="11" t="s">
        <v>43</v>
      </c>
      <c r="H1095" s="10" t="s">
        <v>19</v>
      </c>
      <c r="I1095" s="10" t="s">
        <v>736</v>
      </c>
      <c r="J1095" s="10" t="s">
        <v>40</v>
      </c>
      <c r="K1095" s="10" t="s">
        <v>3875</v>
      </c>
      <c r="L1095" s="10" t="s">
        <v>3876</v>
      </c>
      <c r="M1095" s="12" t="s">
        <v>24</v>
      </c>
    </row>
    <row r="1096" s="3" customFormat="1" ht="108" spans="1:13">
      <c r="A1096" s="8">
        <v>1094</v>
      </c>
      <c r="B1096" s="9" t="s">
        <v>3877</v>
      </c>
      <c r="C1096" s="9" t="s">
        <v>55</v>
      </c>
      <c r="D1096" s="9" t="s">
        <v>3878</v>
      </c>
      <c r="E1096" s="9" t="s">
        <v>124</v>
      </c>
      <c r="F1096" s="8">
        <v>2</v>
      </c>
      <c r="G1096" s="8" t="s">
        <v>18</v>
      </c>
      <c r="H1096" s="9" t="s">
        <v>19</v>
      </c>
      <c r="I1096" s="9" t="s">
        <v>3879</v>
      </c>
      <c r="J1096" s="9" t="s">
        <v>59</v>
      </c>
      <c r="K1096" s="9" t="s">
        <v>3880</v>
      </c>
      <c r="L1096" s="9" t="s">
        <v>3881</v>
      </c>
      <c r="M1096" s="12" t="s">
        <v>24</v>
      </c>
    </row>
    <row r="1097" s="3" customFormat="1" ht="108" spans="1:13">
      <c r="A1097" s="8">
        <v>1095</v>
      </c>
      <c r="B1097" s="9" t="s">
        <v>3882</v>
      </c>
      <c r="C1097" s="9" t="s">
        <v>461</v>
      </c>
      <c r="D1097" s="9" t="s">
        <v>3883</v>
      </c>
      <c r="E1097" s="9" t="s">
        <v>3884</v>
      </c>
      <c r="F1097" s="8">
        <v>6</v>
      </c>
      <c r="G1097" s="8" t="s">
        <v>18</v>
      </c>
      <c r="H1097" s="9" t="s">
        <v>19</v>
      </c>
      <c r="I1097" s="9" t="s">
        <v>3885</v>
      </c>
      <c r="J1097" s="9" t="s">
        <v>59</v>
      </c>
      <c r="K1097" s="9" t="s">
        <v>3886</v>
      </c>
      <c r="L1097" s="9" t="s">
        <v>3887</v>
      </c>
      <c r="M1097" s="12" t="s">
        <v>24</v>
      </c>
    </row>
    <row r="1098" s="3" customFormat="1" ht="81" spans="1:13">
      <c r="A1098" s="8">
        <v>1096</v>
      </c>
      <c r="B1098" s="10" t="s">
        <v>3888</v>
      </c>
      <c r="C1098" s="10" t="s">
        <v>448</v>
      </c>
      <c r="D1098" s="10" t="s">
        <v>3889</v>
      </c>
      <c r="E1098" s="10" t="s">
        <v>32</v>
      </c>
      <c r="F1098" s="11">
        <v>1</v>
      </c>
      <c r="G1098" s="11" t="s">
        <v>43</v>
      </c>
      <c r="H1098" s="10" t="s">
        <v>19</v>
      </c>
      <c r="I1098" s="10" t="s">
        <v>2150</v>
      </c>
      <c r="J1098" s="10" t="s">
        <v>59</v>
      </c>
      <c r="K1098" s="10" t="s">
        <v>3890</v>
      </c>
      <c r="L1098" s="10" t="s">
        <v>3891</v>
      </c>
      <c r="M1098" s="12" t="s">
        <v>24</v>
      </c>
    </row>
    <row r="1099" s="3" customFormat="1" ht="94.5" spans="1:13">
      <c r="A1099" s="8">
        <v>1097</v>
      </c>
      <c r="B1099" s="10" t="s">
        <v>3892</v>
      </c>
      <c r="C1099" s="10" t="s">
        <v>711</v>
      </c>
      <c r="D1099" s="10" t="s">
        <v>3893</v>
      </c>
      <c r="E1099" s="10" t="s">
        <v>3894</v>
      </c>
      <c r="F1099" s="11">
        <v>5</v>
      </c>
      <c r="G1099" s="11" t="s">
        <v>43</v>
      </c>
      <c r="H1099" s="10" t="s">
        <v>19</v>
      </c>
      <c r="I1099" s="10" t="s">
        <v>3895</v>
      </c>
      <c r="J1099" s="10" t="s">
        <v>59</v>
      </c>
      <c r="K1099" s="10" t="s">
        <v>3896</v>
      </c>
      <c r="L1099" s="10" t="s">
        <v>3897</v>
      </c>
      <c r="M1099" s="12" t="s">
        <v>24</v>
      </c>
    </row>
    <row r="1100" s="3" customFormat="1" ht="94.5" spans="1:13">
      <c r="A1100" s="8">
        <v>1098</v>
      </c>
      <c r="B1100" s="10" t="s">
        <v>3892</v>
      </c>
      <c r="C1100" s="10" t="s">
        <v>37</v>
      </c>
      <c r="D1100" s="10" t="s">
        <v>3898</v>
      </c>
      <c r="E1100" s="10" t="s">
        <v>646</v>
      </c>
      <c r="F1100" s="11">
        <v>5</v>
      </c>
      <c r="G1100" s="11" t="s">
        <v>43</v>
      </c>
      <c r="H1100" s="10" t="s">
        <v>19</v>
      </c>
      <c r="I1100" s="10" t="s">
        <v>3899</v>
      </c>
      <c r="J1100" s="10" t="s">
        <v>40</v>
      </c>
      <c r="K1100" s="10" t="s">
        <v>3896</v>
      </c>
      <c r="L1100" s="10" t="s">
        <v>3897</v>
      </c>
      <c r="M1100" s="12" t="s">
        <v>24</v>
      </c>
    </row>
    <row r="1101" s="3" customFormat="1" ht="27" spans="1:13">
      <c r="A1101" s="8">
        <v>1099</v>
      </c>
      <c r="B1101" s="10" t="s">
        <v>3900</v>
      </c>
      <c r="C1101" s="10" t="s">
        <v>66</v>
      </c>
      <c r="D1101" s="10" t="s">
        <v>3901</v>
      </c>
      <c r="E1101" s="10" t="s">
        <v>19</v>
      </c>
      <c r="F1101" s="11">
        <v>2</v>
      </c>
      <c r="G1101" s="11" t="s">
        <v>43</v>
      </c>
      <c r="H1101" s="10" t="s">
        <v>19</v>
      </c>
      <c r="I1101" s="10" t="s">
        <v>3902</v>
      </c>
      <c r="J1101" s="10" t="s">
        <v>40</v>
      </c>
      <c r="K1101" s="10" t="s">
        <v>3903</v>
      </c>
      <c r="L1101" s="10" t="s">
        <v>3904</v>
      </c>
      <c r="M1101" s="12" t="s">
        <v>24</v>
      </c>
    </row>
    <row r="1102" s="3" customFormat="1" ht="27" spans="1:13">
      <c r="A1102" s="8">
        <v>1100</v>
      </c>
      <c r="B1102" s="10" t="s">
        <v>3905</v>
      </c>
      <c r="C1102" s="10" t="s">
        <v>66</v>
      </c>
      <c r="D1102" s="10" t="s">
        <v>3906</v>
      </c>
      <c r="E1102" s="10" t="s">
        <v>19</v>
      </c>
      <c r="F1102" s="11">
        <v>1</v>
      </c>
      <c r="G1102" s="11" t="s">
        <v>43</v>
      </c>
      <c r="H1102" s="10" t="s">
        <v>19</v>
      </c>
      <c r="I1102" s="10" t="s">
        <v>3907</v>
      </c>
      <c r="J1102" s="10" t="s">
        <v>40</v>
      </c>
      <c r="K1102" s="10" t="s">
        <v>101</v>
      </c>
      <c r="L1102" s="10" t="s">
        <v>3908</v>
      </c>
      <c r="M1102" s="12" t="s">
        <v>24</v>
      </c>
    </row>
    <row r="1103" s="3" customFormat="1" ht="40.5" spans="1:13">
      <c r="A1103" s="8">
        <v>1101</v>
      </c>
      <c r="B1103" s="9" t="s">
        <v>3909</v>
      </c>
      <c r="C1103" s="9" t="s">
        <v>109</v>
      </c>
      <c r="D1103" s="9" t="s">
        <v>323</v>
      </c>
      <c r="E1103" s="9" t="s">
        <v>137</v>
      </c>
      <c r="F1103" s="8">
        <v>1</v>
      </c>
      <c r="G1103" s="8" t="s">
        <v>18</v>
      </c>
      <c r="H1103" s="9" t="s">
        <v>19</v>
      </c>
      <c r="I1103" s="9" t="s">
        <v>797</v>
      </c>
      <c r="J1103" s="9" t="s">
        <v>40</v>
      </c>
      <c r="K1103" s="9" t="s">
        <v>3910</v>
      </c>
      <c r="L1103" s="9" t="s">
        <v>3911</v>
      </c>
      <c r="M1103" s="12" t="s">
        <v>24</v>
      </c>
    </row>
    <row r="1104" s="3" customFormat="1" ht="40.5" spans="1:13">
      <c r="A1104" s="8">
        <v>1102</v>
      </c>
      <c r="B1104" s="9" t="s">
        <v>3909</v>
      </c>
      <c r="C1104" s="9" t="s">
        <v>348</v>
      </c>
      <c r="D1104" s="9" t="s">
        <v>569</v>
      </c>
      <c r="E1104" s="9" t="s">
        <v>350</v>
      </c>
      <c r="F1104" s="8">
        <v>1</v>
      </c>
      <c r="G1104" s="8" t="s">
        <v>18</v>
      </c>
      <c r="H1104" s="9" t="s">
        <v>19</v>
      </c>
      <c r="I1104" s="9" t="s">
        <v>755</v>
      </c>
      <c r="J1104" s="9" t="s">
        <v>40</v>
      </c>
      <c r="K1104" s="9" t="s">
        <v>3910</v>
      </c>
      <c r="L1104" s="9" t="s">
        <v>3911</v>
      </c>
      <c r="M1104" s="12" t="s">
        <v>24</v>
      </c>
    </row>
    <row r="1105" s="3" customFormat="1" ht="67.5" spans="1:13">
      <c r="A1105" s="8">
        <v>1103</v>
      </c>
      <c r="B1105" s="9" t="s">
        <v>3912</v>
      </c>
      <c r="C1105" s="9" t="s">
        <v>37</v>
      </c>
      <c r="D1105" s="9" t="s">
        <v>3913</v>
      </c>
      <c r="E1105" s="9" t="s">
        <v>32</v>
      </c>
      <c r="F1105" s="8">
        <v>1</v>
      </c>
      <c r="G1105" s="8" t="s">
        <v>18</v>
      </c>
      <c r="H1105" s="9" t="s">
        <v>19</v>
      </c>
      <c r="I1105" s="9" t="s">
        <v>3914</v>
      </c>
      <c r="J1105" s="9" t="s">
        <v>40</v>
      </c>
      <c r="K1105" s="9" t="s">
        <v>3915</v>
      </c>
      <c r="L1105" s="9" t="s">
        <v>3916</v>
      </c>
      <c r="M1105" s="12" t="s">
        <v>24</v>
      </c>
    </row>
    <row r="1106" s="3" customFormat="1" ht="40.5" spans="1:13">
      <c r="A1106" s="8">
        <v>1104</v>
      </c>
      <c r="B1106" s="9" t="s">
        <v>3917</v>
      </c>
      <c r="C1106" s="9" t="s">
        <v>607</v>
      </c>
      <c r="D1106" s="9" t="s">
        <v>3918</v>
      </c>
      <c r="E1106" s="9" t="s">
        <v>17</v>
      </c>
      <c r="F1106" s="8">
        <v>1</v>
      </c>
      <c r="G1106" s="8" t="s">
        <v>18</v>
      </c>
      <c r="H1106" s="9" t="s">
        <v>19</v>
      </c>
      <c r="I1106" s="9" t="s">
        <v>3919</v>
      </c>
      <c r="J1106" s="9" t="s">
        <v>59</v>
      </c>
      <c r="K1106" s="9" t="s">
        <v>101</v>
      </c>
      <c r="L1106" s="9" t="s">
        <v>3920</v>
      </c>
      <c r="M1106" s="12" t="s">
        <v>24</v>
      </c>
    </row>
    <row r="1107" s="3" customFormat="1" ht="54" spans="1:13">
      <c r="A1107" s="8">
        <v>1105</v>
      </c>
      <c r="B1107" s="10" t="s">
        <v>3921</v>
      </c>
      <c r="C1107" s="10" t="s">
        <v>66</v>
      </c>
      <c r="D1107" s="10" t="s">
        <v>3922</v>
      </c>
      <c r="E1107" s="10" t="s">
        <v>19</v>
      </c>
      <c r="F1107" s="11">
        <v>2</v>
      </c>
      <c r="G1107" s="11" t="s">
        <v>43</v>
      </c>
      <c r="H1107" s="10" t="s">
        <v>19</v>
      </c>
      <c r="I1107" s="10" t="s">
        <v>703</v>
      </c>
      <c r="J1107" s="10" t="s">
        <v>40</v>
      </c>
      <c r="K1107" s="10" t="s">
        <v>101</v>
      </c>
      <c r="L1107" s="10" t="s">
        <v>3923</v>
      </c>
      <c r="M1107" s="12" t="s">
        <v>24</v>
      </c>
    </row>
    <row r="1108" s="3" customFormat="1" ht="40.5" spans="1:13">
      <c r="A1108" s="8">
        <v>1106</v>
      </c>
      <c r="B1108" s="9" t="s">
        <v>3924</v>
      </c>
      <c r="C1108" s="9" t="s">
        <v>348</v>
      </c>
      <c r="D1108" s="9" t="s">
        <v>569</v>
      </c>
      <c r="E1108" s="9" t="s">
        <v>350</v>
      </c>
      <c r="F1108" s="8">
        <v>1</v>
      </c>
      <c r="G1108" s="8" t="s">
        <v>18</v>
      </c>
      <c r="H1108" s="9" t="s">
        <v>19</v>
      </c>
      <c r="I1108" s="9" t="s">
        <v>755</v>
      </c>
      <c r="J1108" s="9" t="s">
        <v>40</v>
      </c>
      <c r="K1108" s="9" t="s">
        <v>3925</v>
      </c>
      <c r="L1108" s="9" t="s">
        <v>3926</v>
      </c>
      <c r="M1108" s="12" t="s">
        <v>24</v>
      </c>
    </row>
    <row r="1109" s="3" customFormat="1" ht="40.5" spans="1:13">
      <c r="A1109" s="8">
        <v>1107</v>
      </c>
      <c r="B1109" s="9" t="s">
        <v>3924</v>
      </c>
      <c r="C1109" s="9" t="s">
        <v>109</v>
      </c>
      <c r="D1109" s="9" t="s">
        <v>323</v>
      </c>
      <c r="E1109" s="9" t="s">
        <v>137</v>
      </c>
      <c r="F1109" s="8">
        <v>1</v>
      </c>
      <c r="G1109" s="8" t="s">
        <v>18</v>
      </c>
      <c r="H1109" s="9" t="s">
        <v>19</v>
      </c>
      <c r="I1109" s="9" t="s">
        <v>797</v>
      </c>
      <c r="J1109" s="9" t="s">
        <v>40</v>
      </c>
      <c r="K1109" s="9" t="s">
        <v>3925</v>
      </c>
      <c r="L1109" s="9" t="s">
        <v>3926</v>
      </c>
      <c r="M1109" s="12" t="s">
        <v>24</v>
      </c>
    </row>
    <row r="1110" s="3" customFormat="1" ht="27" spans="1:13">
      <c r="A1110" s="8">
        <v>1108</v>
      </c>
      <c r="B1110" s="9" t="s">
        <v>3927</v>
      </c>
      <c r="C1110" s="9" t="s">
        <v>66</v>
      </c>
      <c r="D1110" s="9" t="s">
        <v>3928</v>
      </c>
      <c r="E1110" s="9" t="s">
        <v>137</v>
      </c>
      <c r="F1110" s="8">
        <v>1</v>
      </c>
      <c r="G1110" s="8" t="s">
        <v>18</v>
      </c>
      <c r="H1110" s="9" t="s">
        <v>19</v>
      </c>
      <c r="I1110" s="9" t="s">
        <v>2364</v>
      </c>
      <c r="J1110" s="9" t="s">
        <v>40</v>
      </c>
      <c r="K1110" s="9" t="s">
        <v>3929</v>
      </c>
      <c r="L1110" s="9" t="s">
        <v>3930</v>
      </c>
      <c r="M1110" s="12" t="s">
        <v>24</v>
      </c>
    </row>
    <row r="1111" s="3" customFormat="1" ht="27" spans="1:13">
      <c r="A1111" s="8">
        <v>1109</v>
      </c>
      <c r="B1111" s="9" t="s">
        <v>3931</v>
      </c>
      <c r="C1111" s="9" t="s">
        <v>150</v>
      </c>
      <c r="D1111" s="9" t="s">
        <v>2074</v>
      </c>
      <c r="E1111" s="9" t="s">
        <v>152</v>
      </c>
      <c r="F1111" s="8">
        <v>1</v>
      </c>
      <c r="G1111" s="8" t="s">
        <v>18</v>
      </c>
      <c r="H1111" s="9" t="s">
        <v>19</v>
      </c>
      <c r="I1111" s="9" t="s">
        <v>2195</v>
      </c>
      <c r="J1111" s="9" t="s">
        <v>59</v>
      </c>
      <c r="K1111" s="9" t="s">
        <v>3932</v>
      </c>
      <c r="L1111" s="9" t="s">
        <v>3933</v>
      </c>
      <c r="M1111" s="12" t="s">
        <v>24</v>
      </c>
    </row>
    <row r="1112" s="3" customFormat="1" ht="54" spans="1:13">
      <c r="A1112" s="8">
        <v>1110</v>
      </c>
      <c r="B1112" s="10" t="s">
        <v>3934</v>
      </c>
      <c r="C1112" s="10" t="s">
        <v>66</v>
      </c>
      <c r="D1112" s="10" t="s">
        <v>3299</v>
      </c>
      <c r="E1112" s="10" t="s">
        <v>119</v>
      </c>
      <c r="F1112" s="11">
        <v>1</v>
      </c>
      <c r="G1112" s="11" t="s">
        <v>43</v>
      </c>
      <c r="H1112" s="10" t="s">
        <v>19</v>
      </c>
      <c r="I1112" s="10" t="s">
        <v>736</v>
      </c>
      <c r="J1112" s="10" t="s">
        <v>40</v>
      </c>
      <c r="K1112" s="10" t="s">
        <v>3935</v>
      </c>
      <c r="L1112" s="10" t="s">
        <v>3936</v>
      </c>
      <c r="M1112" s="12" t="s">
        <v>24</v>
      </c>
    </row>
    <row r="1113" s="3" customFormat="1" ht="54" spans="1:13">
      <c r="A1113" s="8">
        <v>1111</v>
      </c>
      <c r="B1113" s="9" t="s">
        <v>3934</v>
      </c>
      <c r="C1113" s="9" t="s">
        <v>66</v>
      </c>
      <c r="D1113" s="9" t="s">
        <v>735</v>
      </c>
      <c r="E1113" s="9" t="s">
        <v>119</v>
      </c>
      <c r="F1113" s="8">
        <v>2</v>
      </c>
      <c r="G1113" s="8" t="s">
        <v>18</v>
      </c>
      <c r="H1113" s="9" t="s">
        <v>19</v>
      </c>
      <c r="I1113" s="9" t="s">
        <v>736</v>
      </c>
      <c r="J1113" s="9" t="s">
        <v>40</v>
      </c>
      <c r="K1113" s="9" t="s">
        <v>3935</v>
      </c>
      <c r="L1113" s="9" t="s">
        <v>3936</v>
      </c>
      <c r="M1113" s="12" t="s">
        <v>24</v>
      </c>
    </row>
    <row r="1114" s="3" customFormat="1" spans="1:13">
      <c r="A1114" s="8">
        <v>1112</v>
      </c>
      <c r="B1114" s="10" t="s">
        <v>3937</v>
      </c>
      <c r="C1114" s="10" t="s">
        <v>37</v>
      </c>
      <c r="D1114" s="10" t="s">
        <v>3938</v>
      </c>
      <c r="E1114" s="10" t="s">
        <v>3939</v>
      </c>
      <c r="F1114" s="11">
        <v>2</v>
      </c>
      <c r="G1114" s="11" t="s">
        <v>43</v>
      </c>
      <c r="H1114" s="10" t="s">
        <v>19</v>
      </c>
      <c r="I1114" s="10" t="s">
        <v>3940</v>
      </c>
      <c r="J1114" s="10" t="s">
        <v>59</v>
      </c>
      <c r="K1114" s="10" t="s">
        <v>3941</v>
      </c>
      <c r="L1114" s="10" t="s">
        <v>3942</v>
      </c>
      <c r="M1114" s="12" t="s">
        <v>24</v>
      </c>
    </row>
    <row r="1115" s="3" customFormat="1" spans="1:13">
      <c r="A1115" s="8">
        <v>1113</v>
      </c>
      <c r="B1115" s="10" t="s">
        <v>3937</v>
      </c>
      <c r="C1115" s="10" t="s">
        <v>37</v>
      </c>
      <c r="D1115" s="10" t="s">
        <v>3943</v>
      </c>
      <c r="E1115" s="10" t="s">
        <v>3939</v>
      </c>
      <c r="F1115" s="11">
        <v>2</v>
      </c>
      <c r="G1115" s="11" t="s">
        <v>43</v>
      </c>
      <c r="H1115" s="10" t="s">
        <v>19</v>
      </c>
      <c r="I1115" s="10" t="s">
        <v>3944</v>
      </c>
      <c r="J1115" s="10" t="s">
        <v>59</v>
      </c>
      <c r="K1115" s="10" t="s">
        <v>3941</v>
      </c>
      <c r="L1115" s="10" t="s">
        <v>3942</v>
      </c>
      <c r="M1115" s="12" t="s">
        <v>24</v>
      </c>
    </row>
    <row r="1116" s="3" customFormat="1" spans="1:13">
      <c r="A1116" s="8">
        <v>1114</v>
      </c>
      <c r="B1116" s="9" t="s">
        <v>3937</v>
      </c>
      <c r="C1116" s="9" t="s">
        <v>37</v>
      </c>
      <c r="D1116" s="9" t="s">
        <v>3945</v>
      </c>
      <c r="E1116" s="9" t="s">
        <v>147</v>
      </c>
      <c r="F1116" s="8">
        <v>2</v>
      </c>
      <c r="G1116" s="8" t="s">
        <v>18</v>
      </c>
      <c r="H1116" s="9" t="s">
        <v>19</v>
      </c>
      <c r="I1116" s="9" t="s">
        <v>3940</v>
      </c>
      <c r="J1116" s="9" t="s">
        <v>59</v>
      </c>
      <c r="K1116" s="9" t="s">
        <v>3941</v>
      </c>
      <c r="L1116" s="9" t="s">
        <v>3942</v>
      </c>
      <c r="M1116" s="12" t="s">
        <v>24</v>
      </c>
    </row>
    <row r="1117" s="3" customFormat="1" spans="1:13">
      <c r="A1117" s="8">
        <v>1115</v>
      </c>
      <c r="B1117" s="9" t="s">
        <v>3937</v>
      </c>
      <c r="C1117" s="9" t="s">
        <v>66</v>
      </c>
      <c r="D1117" s="9" t="s">
        <v>3946</v>
      </c>
      <c r="E1117" s="9" t="s">
        <v>3939</v>
      </c>
      <c r="F1117" s="8">
        <v>2</v>
      </c>
      <c r="G1117" s="8" t="s">
        <v>18</v>
      </c>
      <c r="H1117" s="9" t="s">
        <v>19</v>
      </c>
      <c r="I1117" s="9" t="s">
        <v>3940</v>
      </c>
      <c r="J1117" s="9" t="s">
        <v>59</v>
      </c>
      <c r="K1117" s="9" t="s">
        <v>3941</v>
      </c>
      <c r="L1117" s="9" t="s">
        <v>3942</v>
      </c>
      <c r="M1117" s="12" t="s">
        <v>24</v>
      </c>
    </row>
    <row r="1118" s="3" customFormat="1" ht="67.5" spans="1:13">
      <c r="A1118" s="8">
        <v>1116</v>
      </c>
      <c r="B1118" s="9" t="s">
        <v>3937</v>
      </c>
      <c r="C1118" s="9" t="s">
        <v>711</v>
      </c>
      <c r="D1118" s="9" t="s">
        <v>3947</v>
      </c>
      <c r="E1118" s="9" t="s">
        <v>3939</v>
      </c>
      <c r="F1118" s="8">
        <v>2</v>
      </c>
      <c r="G1118" s="8" t="s">
        <v>18</v>
      </c>
      <c r="H1118" s="9" t="s">
        <v>19</v>
      </c>
      <c r="I1118" s="9" t="s">
        <v>3948</v>
      </c>
      <c r="J1118" s="9" t="s">
        <v>59</v>
      </c>
      <c r="K1118" s="9" t="s">
        <v>3941</v>
      </c>
      <c r="L1118" s="9" t="s">
        <v>3942</v>
      </c>
      <c r="M1118" s="12" t="s">
        <v>24</v>
      </c>
    </row>
    <row r="1119" s="3" customFormat="1" ht="54" spans="1:13">
      <c r="A1119" s="8">
        <v>1117</v>
      </c>
      <c r="B1119" s="9" t="s">
        <v>3949</v>
      </c>
      <c r="C1119" s="9" t="s">
        <v>150</v>
      </c>
      <c r="D1119" s="9" t="s">
        <v>1446</v>
      </c>
      <c r="E1119" s="9" t="s">
        <v>364</v>
      </c>
      <c r="F1119" s="8">
        <v>1</v>
      </c>
      <c r="G1119" s="8" t="s">
        <v>18</v>
      </c>
      <c r="H1119" s="9" t="s">
        <v>76</v>
      </c>
      <c r="I1119" s="9" t="s">
        <v>405</v>
      </c>
      <c r="J1119" s="9" t="s">
        <v>59</v>
      </c>
      <c r="K1119" s="9" t="s">
        <v>3950</v>
      </c>
      <c r="L1119" s="9" t="s">
        <v>3951</v>
      </c>
      <c r="M1119" s="12" t="s">
        <v>24</v>
      </c>
    </row>
    <row r="1120" s="3" customFormat="1" spans="1:13">
      <c r="A1120" s="8">
        <v>1118</v>
      </c>
      <c r="B1120" s="10" t="s">
        <v>3952</v>
      </c>
      <c r="C1120" s="10" t="s">
        <v>66</v>
      </c>
      <c r="D1120" s="10" t="s">
        <v>3953</v>
      </c>
      <c r="E1120" s="10" t="s">
        <v>19</v>
      </c>
      <c r="F1120" s="11">
        <v>2</v>
      </c>
      <c r="G1120" s="11" t="s">
        <v>43</v>
      </c>
      <c r="H1120" s="10" t="s">
        <v>19</v>
      </c>
      <c r="I1120" s="10" t="s">
        <v>3902</v>
      </c>
      <c r="J1120" s="10" t="s">
        <v>40</v>
      </c>
      <c r="K1120" s="10" t="s">
        <v>101</v>
      </c>
      <c r="L1120" s="10" t="s">
        <v>3954</v>
      </c>
      <c r="M1120" s="12" t="s">
        <v>24</v>
      </c>
    </row>
    <row r="1121" s="3" customFormat="1" ht="40.5" spans="1:13">
      <c r="A1121" s="8">
        <v>1119</v>
      </c>
      <c r="B1121" s="10" t="s">
        <v>3955</v>
      </c>
      <c r="C1121" s="10" t="s">
        <v>37</v>
      </c>
      <c r="D1121" s="10" t="s">
        <v>1045</v>
      </c>
      <c r="E1121" s="10" t="s">
        <v>111</v>
      </c>
      <c r="F1121" s="11">
        <v>2</v>
      </c>
      <c r="G1121" s="11" t="s">
        <v>43</v>
      </c>
      <c r="H1121" s="10" t="s">
        <v>19</v>
      </c>
      <c r="I1121" s="10" t="s">
        <v>1046</v>
      </c>
      <c r="J1121" s="10" t="s">
        <v>40</v>
      </c>
      <c r="K1121" s="10" t="s">
        <v>3956</v>
      </c>
      <c r="L1121" s="10" t="s">
        <v>3957</v>
      </c>
      <c r="M1121" s="12" t="s">
        <v>24</v>
      </c>
    </row>
    <row r="1122" s="3" customFormat="1" ht="108" spans="1:13">
      <c r="A1122" s="8">
        <v>1120</v>
      </c>
      <c r="B1122" s="9" t="s">
        <v>3955</v>
      </c>
      <c r="C1122" s="9" t="s">
        <v>37</v>
      </c>
      <c r="D1122" s="9" t="s">
        <v>181</v>
      </c>
      <c r="E1122" s="9" t="s">
        <v>111</v>
      </c>
      <c r="F1122" s="8">
        <v>3</v>
      </c>
      <c r="G1122" s="8" t="s">
        <v>18</v>
      </c>
      <c r="H1122" s="9" t="s">
        <v>19</v>
      </c>
      <c r="I1122" s="9" t="s">
        <v>182</v>
      </c>
      <c r="J1122" s="9" t="s">
        <v>40</v>
      </c>
      <c r="K1122" s="9" t="s">
        <v>3956</v>
      </c>
      <c r="L1122" s="9" t="s">
        <v>3957</v>
      </c>
      <c r="M1122" s="12" t="s">
        <v>24</v>
      </c>
    </row>
    <row r="1123" s="3" customFormat="1" ht="27" spans="1:13">
      <c r="A1123" s="8">
        <v>1121</v>
      </c>
      <c r="B1123" s="9" t="s">
        <v>3958</v>
      </c>
      <c r="C1123" s="9" t="s">
        <v>443</v>
      </c>
      <c r="D1123" s="9" t="s">
        <v>443</v>
      </c>
      <c r="E1123" s="9" t="s">
        <v>99</v>
      </c>
      <c r="F1123" s="8">
        <v>1</v>
      </c>
      <c r="G1123" s="8" t="s">
        <v>18</v>
      </c>
      <c r="H1123" s="9" t="s">
        <v>19</v>
      </c>
      <c r="I1123" s="9" t="s">
        <v>3959</v>
      </c>
      <c r="J1123" s="9" t="s">
        <v>59</v>
      </c>
      <c r="K1123" s="9" t="s">
        <v>101</v>
      </c>
      <c r="L1123" s="9" t="s">
        <v>3960</v>
      </c>
      <c r="M1123" s="12" t="s">
        <v>24</v>
      </c>
    </row>
    <row r="1124" s="3" customFormat="1" ht="27" spans="1:13">
      <c r="A1124" s="8">
        <v>1122</v>
      </c>
      <c r="B1124" s="9" t="s">
        <v>3961</v>
      </c>
      <c r="C1124" s="9" t="s">
        <v>83</v>
      </c>
      <c r="D1124" s="9" t="s">
        <v>3962</v>
      </c>
      <c r="E1124" s="9" t="s">
        <v>85</v>
      </c>
      <c r="F1124" s="8">
        <v>1</v>
      </c>
      <c r="G1124" s="8" t="s">
        <v>18</v>
      </c>
      <c r="H1124" s="9" t="s">
        <v>19</v>
      </c>
      <c r="I1124" s="9" t="s">
        <v>3963</v>
      </c>
      <c r="J1124" s="9" t="s">
        <v>59</v>
      </c>
      <c r="K1124" s="9" t="s">
        <v>101</v>
      </c>
      <c r="L1124" s="9" t="s">
        <v>3964</v>
      </c>
      <c r="M1124" s="12" t="s">
        <v>24</v>
      </c>
    </row>
    <row r="1125" s="3" customFormat="1" ht="94.5" spans="1:13">
      <c r="A1125" s="8">
        <v>1123</v>
      </c>
      <c r="B1125" s="9" t="s">
        <v>3965</v>
      </c>
      <c r="C1125" s="9" t="s">
        <v>37</v>
      </c>
      <c r="D1125" s="9" t="s">
        <v>3966</v>
      </c>
      <c r="E1125" s="9" t="s">
        <v>2212</v>
      </c>
      <c r="F1125" s="8">
        <v>1</v>
      </c>
      <c r="G1125" s="8" t="s">
        <v>18</v>
      </c>
      <c r="H1125" s="9" t="s">
        <v>474</v>
      </c>
      <c r="I1125" s="9" t="s">
        <v>3967</v>
      </c>
      <c r="J1125" s="9" t="s">
        <v>59</v>
      </c>
      <c r="K1125" s="9" t="s">
        <v>3968</v>
      </c>
      <c r="L1125" s="9" t="s">
        <v>3969</v>
      </c>
      <c r="M1125" s="12" t="s">
        <v>24</v>
      </c>
    </row>
    <row r="1126" s="3" customFormat="1" ht="81" spans="1:13">
      <c r="A1126" s="8">
        <v>1124</v>
      </c>
      <c r="B1126" s="10" t="s">
        <v>3970</v>
      </c>
      <c r="C1126" s="10" t="s">
        <v>37</v>
      </c>
      <c r="D1126" s="10" t="s">
        <v>3971</v>
      </c>
      <c r="E1126" s="10" t="s">
        <v>3150</v>
      </c>
      <c r="F1126" s="11">
        <v>5</v>
      </c>
      <c r="G1126" s="11" t="s">
        <v>43</v>
      </c>
      <c r="H1126" s="10" t="s">
        <v>19</v>
      </c>
      <c r="I1126" s="10" t="s">
        <v>3972</v>
      </c>
      <c r="J1126" s="10" t="s">
        <v>34</v>
      </c>
      <c r="K1126" s="10" t="s">
        <v>3973</v>
      </c>
      <c r="L1126" s="10" t="s">
        <v>3974</v>
      </c>
      <c r="M1126" s="12" t="s">
        <v>24</v>
      </c>
    </row>
    <row r="1127" s="3" customFormat="1" ht="54" spans="1:13">
      <c r="A1127" s="8">
        <v>1125</v>
      </c>
      <c r="B1127" s="10" t="s">
        <v>3970</v>
      </c>
      <c r="C1127" s="10" t="s">
        <v>37</v>
      </c>
      <c r="D1127" s="10" t="s">
        <v>3975</v>
      </c>
      <c r="E1127" s="10" t="s">
        <v>32</v>
      </c>
      <c r="F1127" s="11">
        <v>5</v>
      </c>
      <c r="G1127" s="11" t="s">
        <v>43</v>
      </c>
      <c r="H1127" s="10" t="s">
        <v>19</v>
      </c>
      <c r="I1127" s="10" t="s">
        <v>3976</v>
      </c>
      <c r="J1127" s="10" t="s">
        <v>40</v>
      </c>
      <c r="K1127" s="10" t="s">
        <v>3973</v>
      </c>
      <c r="L1127" s="10" t="s">
        <v>3974</v>
      </c>
      <c r="M1127" s="12" t="s">
        <v>24</v>
      </c>
    </row>
    <row r="1128" s="3" customFormat="1" ht="94.5" spans="1:13">
      <c r="A1128" s="8">
        <v>1126</v>
      </c>
      <c r="B1128" s="10" t="s">
        <v>3977</v>
      </c>
      <c r="C1128" s="10" t="s">
        <v>66</v>
      </c>
      <c r="D1128" s="10" t="s">
        <v>3978</v>
      </c>
      <c r="E1128" s="10" t="s">
        <v>1356</v>
      </c>
      <c r="F1128" s="11">
        <v>1</v>
      </c>
      <c r="G1128" s="11" t="s">
        <v>43</v>
      </c>
      <c r="H1128" s="10" t="s">
        <v>19</v>
      </c>
      <c r="I1128" s="10" t="s">
        <v>3979</v>
      </c>
      <c r="J1128" s="10" t="s">
        <v>40</v>
      </c>
      <c r="K1128" s="10" t="s">
        <v>3980</v>
      </c>
      <c r="L1128" s="10" t="s">
        <v>3981</v>
      </c>
      <c r="M1128" s="12" t="s">
        <v>24</v>
      </c>
    </row>
    <row r="1129" s="3" customFormat="1" spans="1:13">
      <c r="A1129" s="8">
        <v>1127</v>
      </c>
      <c r="B1129" s="9" t="s">
        <v>3982</v>
      </c>
      <c r="C1129" s="9" t="s">
        <v>574</v>
      </c>
      <c r="D1129" s="9" t="s">
        <v>3983</v>
      </c>
      <c r="E1129" s="9" t="s">
        <v>57</v>
      </c>
      <c r="F1129" s="8">
        <v>2</v>
      </c>
      <c r="G1129" s="8" t="s">
        <v>18</v>
      </c>
      <c r="H1129" s="9" t="s">
        <v>19</v>
      </c>
      <c r="I1129" s="9" t="s">
        <v>3983</v>
      </c>
      <c r="J1129" s="9" t="s">
        <v>59</v>
      </c>
      <c r="K1129" s="9" t="s">
        <v>3984</v>
      </c>
      <c r="L1129" s="9" t="s">
        <v>3985</v>
      </c>
      <c r="M1129" s="12" t="s">
        <v>24</v>
      </c>
    </row>
    <row r="1130" s="3" customFormat="1" ht="27" spans="1:13">
      <c r="A1130" s="8">
        <v>1128</v>
      </c>
      <c r="B1130" s="9" t="s">
        <v>3986</v>
      </c>
      <c r="C1130" s="9" t="s">
        <v>157</v>
      </c>
      <c r="D1130" s="9" t="s">
        <v>123</v>
      </c>
      <c r="E1130" s="9" t="s">
        <v>159</v>
      </c>
      <c r="F1130" s="8">
        <v>1</v>
      </c>
      <c r="G1130" s="8" t="s">
        <v>18</v>
      </c>
      <c r="H1130" s="9" t="s">
        <v>19</v>
      </c>
      <c r="I1130" s="9" t="s">
        <v>123</v>
      </c>
      <c r="J1130" s="9" t="s">
        <v>40</v>
      </c>
      <c r="K1130" s="9" t="s">
        <v>3987</v>
      </c>
      <c r="L1130" s="9" t="s">
        <v>3988</v>
      </c>
      <c r="M1130" s="12" t="s">
        <v>24</v>
      </c>
    </row>
    <row r="1131" s="3" customFormat="1" ht="40.5" spans="1:13">
      <c r="A1131" s="8">
        <v>1129</v>
      </c>
      <c r="B1131" s="9" t="s">
        <v>3986</v>
      </c>
      <c r="C1131" s="9" t="s">
        <v>55</v>
      </c>
      <c r="D1131" s="9" t="s">
        <v>254</v>
      </c>
      <c r="E1131" s="9" t="s">
        <v>124</v>
      </c>
      <c r="F1131" s="8">
        <v>1</v>
      </c>
      <c r="G1131" s="8" t="s">
        <v>18</v>
      </c>
      <c r="H1131" s="9" t="s">
        <v>19</v>
      </c>
      <c r="I1131" s="9" t="s">
        <v>254</v>
      </c>
      <c r="J1131" s="9" t="s">
        <v>40</v>
      </c>
      <c r="K1131" s="9" t="s">
        <v>3987</v>
      </c>
      <c r="L1131" s="9" t="s">
        <v>3988</v>
      </c>
      <c r="M1131" s="12" t="s">
        <v>24</v>
      </c>
    </row>
    <row r="1132" s="3" customFormat="1" ht="27" spans="1:13">
      <c r="A1132" s="8">
        <v>1130</v>
      </c>
      <c r="B1132" s="9" t="s">
        <v>3989</v>
      </c>
      <c r="C1132" s="9" t="s">
        <v>62</v>
      </c>
      <c r="D1132" s="9" t="s">
        <v>3990</v>
      </c>
      <c r="E1132" s="9" t="s">
        <v>159</v>
      </c>
      <c r="F1132" s="8">
        <v>1</v>
      </c>
      <c r="G1132" s="8" t="s">
        <v>18</v>
      </c>
      <c r="H1132" s="9" t="s">
        <v>19</v>
      </c>
      <c r="I1132" s="9" t="s">
        <v>2913</v>
      </c>
      <c r="J1132" s="9" t="s">
        <v>59</v>
      </c>
      <c r="K1132" s="9" t="s">
        <v>1305</v>
      </c>
      <c r="L1132" s="9" t="s">
        <v>3991</v>
      </c>
      <c r="M1132" s="12" t="s">
        <v>24</v>
      </c>
    </row>
    <row r="1133" s="3" customFormat="1" ht="40.5" spans="1:13">
      <c r="A1133" s="8">
        <v>1131</v>
      </c>
      <c r="B1133" s="10" t="s">
        <v>3992</v>
      </c>
      <c r="C1133" s="10" t="s">
        <v>66</v>
      </c>
      <c r="D1133" s="10" t="s">
        <v>3993</v>
      </c>
      <c r="E1133" s="10" t="s">
        <v>19</v>
      </c>
      <c r="F1133" s="11">
        <v>3</v>
      </c>
      <c r="G1133" s="11" t="s">
        <v>43</v>
      </c>
      <c r="H1133" s="10" t="s">
        <v>19</v>
      </c>
      <c r="I1133" s="10" t="s">
        <v>3994</v>
      </c>
      <c r="J1133" s="10" t="s">
        <v>40</v>
      </c>
      <c r="K1133" s="10" t="s">
        <v>101</v>
      </c>
      <c r="L1133" s="10" t="s">
        <v>3995</v>
      </c>
      <c r="M1133" s="12" t="s">
        <v>24</v>
      </c>
    </row>
    <row r="1134" s="3" customFormat="1" ht="40.5" spans="1:13">
      <c r="A1134" s="8">
        <v>1132</v>
      </c>
      <c r="B1134" s="10" t="s">
        <v>3996</v>
      </c>
      <c r="C1134" s="10" t="s">
        <v>167</v>
      </c>
      <c r="D1134" s="10" t="s">
        <v>3997</v>
      </c>
      <c r="E1134" s="10" t="s">
        <v>32</v>
      </c>
      <c r="F1134" s="11">
        <v>1</v>
      </c>
      <c r="G1134" s="11" t="s">
        <v>43</v>
      </c>
      <c r="H1134" s="10" t="s">
        <v>19</v>
      </c>
      <c r="I1134" s="10" t="s">
        <v>3997</v>
      </c>
      <c r="J1134" s="10" t="s">
        <v>40</v>
      </c>
      <c r="K1134" s="10" t="s">
        <v>3998</v>
      </c>
      <c r="L1134" s="10" t="s">
        <v>3999</v>
      </c>
      <c r="M1134" s="12" t="s">
        <v>24</v>
      </c>
    </row>
    <row r="1135" s="3" customFormat="1" ht="27" spans="1:13">
      <c r="A1135" s="8">
        <v>1133</v>
      </c>
      <c r="B1135" s="9" t="s">
        <v>4000</v>
      </c>
      <c r="C1135" s="9" t="s">
        <v>2770</v>
      </c>
      <c r="D1135" s="9" t="s">
        <v>4001</v>
      </c>
      <c r="E1135" s="9" t="s">
        <v>19</v>
      </c>
      <c r="F1135" s="8">
        <v>1</v>
      </c>
      <c r="G1135" s="8" t="s">
        <v>18</v>
      </c>
      <c r="H1135" s="9" t="s">
        <v>19</v>
      </c>
      <c r="I1135" s="9" t="s">
        <v>4002</v>
      </c>
      <c r="J1135" s="9" t="s">
        <v>40</v>
      </c>
      <c r="K1135" s="9" t="s">
        <v>4003</v>
      </c>
      <c r="L1135" s="9" t="s">
        <v>4004</v>
      </c>
      <c r="M1135" s="12" t="s">
        <v>24</v>
      </c>
    </row>
    <row r="1136" s="3" customFormat="1" ht="54" spans="1:13">
      <c r="A1136" s="8">
        <v>1134</v>
      </c>
      <c r="B1136" s="9" t="s">
        <v>4005</v>
      </c>
      <c r="C1136" s="9" t="s">
        <v>1526</v>
      </c>
      <c r="D1136" s="9" t="s">
        <v>4006</v>
      </c>
      <c r="E1136" s="9" t="s">
        <v>81</v>
      </c>
      <c r="F1136" s="8">
        <v>1</v>
      </c>
      <c r="G1136" s="8" t="s">
        <v>18</v>
      </c>
      <c r="H1136" s="9" t="s">
        <v>19</v>
      </c>
      <c r="I1136" s="9" t="s">
        <v>4007</v>
      </c>
      <c r="J1136" s="9" t="s">
        <v>28</v>
      </c>
      <c r="K1136" s="9" t="s">
        <v>4008</v>
      </c>
      <c r="L1136" s="9" t="s">
        <v>4009</v>
      </c>
      <c r="M1136" s="12" t="s">
        <v>24</v>
      </c>
    </row>
    <row r="1137" s="3" customFormat="1" ht="54" spans="1:13">
      <c r="A1137" s="8">
        <v>1135</v>
      </c>
      <c r="B1137" s="9" t="s">
        <v>4005</v>
      </c>
      <c r="C1137" s="9" t="s">
        <v>167</v>
      </c>
      <c r="D1137" s="9" t="s">
        <v>4006</v>
      </c>
      <c r="E1137" s="9" t="s">
        <v>81</v>
      </c>
      <c r="F1137" s="8">
        <v>1</v>
      </c>
      <c r="G1137" s="8" t="s">
        <v>18</v>
      </c>
      <c r="H1137" s="9" t="s">
        <v>19</v>
      </c>
      <c r="I1137" s="9" t="s">
        <v>4010</v>
      </c>
      <c r="J1137" s="9" t="s">
        <v>28</v>
      </c>
      <c r="K1137" s="9" t="s">
        <v>4008</v>
      </c>
      <c r="L1137" s="9" t="s">
        <v>4009</v>
      </c>
      <c r="M1137" s="12" t="s">
        <v>24</v>
      </c>
    </row>
    <row r="1138" s="3" customFormat="1" ht="121.5" spans="1:13">
      <c r="A1138" s="8">
        <v>1136</v>
      </c>
      <c r="B1138" s="9" t="s">
        <v>4011</v>
      </c>
      <c r="C1138" s="9" t="s">
        <v>55</v>
      </c>
      <c r="D1138" s="9" t="s">
        <v>4012</v>
      </c>
      <c r="E1138" s="9" t="s">
        <v>251</v>
      </c>
      <c r="F1138" s="8">
        <v>1</v>
      </c>
      <c r="G1138" s="8" t="s">
        <v>18</v>
      </c>
      <c r="H1138" s="9" t="s">
        <v>19</v>
      </c>
      <c r="I1138" s="9" t="s">
        <v>4013</v>
      </c>
      <c r="J1138" s="9" t="s">
        <v>70</v>
      </c>
      <c r="K1138" s="9" t="s">
        <v>4014</v>
      </c>
      <c r="L1138" s="9" t="str">
        <f>"18640544515"</f>
        <v>18640544515</v>
      </c>
      <c r="M1138" s="12" t="s">
        <v>24</v>
      </c>
    </row>
    <row r="1139" s="3" customFormat="1" ht="27" spans="1:13">
      <c r="A1139" s="8">
        <v>1137</v>
      </c>
      <c r="B1139" s="10" t="s">
        <v>4015</v>
      </c>
      <c r="C1139" s="10" t="s">
        <v>37</v>
      </c>
      <c r="D1139" s="10" t="s">
        <v>4016</v>
      </c>
      <c r="E1139" s="10" t="s">
        <v>1241</v>
      </c>
      <c r="F1139" s="11">
        <v>1</v>
      </c>
      <c r="G1139" s="11" t="s">
        <v>43</v>
      </c>
      <c r="H1139" s="10" t="s">
        <v>19</v>
      </c>
      <c r="I1139" s="10" t="s">
        <v>4017</v>
      </c>
      <c r="J1139" s="10" t="s">
        <v>591</v>
      </c>
      <c r="K1139" s="10" t="s">
        <v>4018</v>
      </c>
      <c r="L1139" s="10" t="s">
        <v>4019</v>
      </c>
      <c r="M1139" s="12" t="s">
        <v>24</v>
      </c>
    </row>
    <row r="1140" s="3" customFormat="1" ht="27" spans="1:13">
      <c r="A1140" s="8">
        <v>1138</v>
      </c>
      <c r="B1140" s="10" t="s">
        <v>4020</v>
      </c>
      <c r="C1140" s="10" t="s">
        <v>37</v>
      </c>
      <c r="D1140" s="10" t="s">
        <v>3461</v>
      </c>
      <c r="E1140" s="10" t="s">
        <v>19</v>
      </c>
      <c r="F1140" s="11">
        <v>50</v>
      </c>
      <c r="G1140" s="11" t="s">
        <v>633</v>
      </c>
      <c r="H1140" s="10" t="s">
        <v>19</v>
      </c>
      <c r="I1140" s="10" t="s">
        <v>4021</v>
      </c>
      <c r="J1140" s="10" t="s">
        <v>40</v>
      </c>
      <c r="K1140" s="10" t="s">
        <v>4022</v>
      </c>
      <c r="L1140" s="10" t="s">
        <v>4023</v>
      </c>
      <c r="M1140" s="12" t="s">
        <v>24</v>
      </c>
    </row>
    <row r="1141" s="3" customFormat="1" ht="40.5" spans="1:13">
      <c r="A1141" s="8">
        <v>1139</v>
      </c>
      <c r="B1141" s="9" t="s">
        <v>4024</v>
      </c>
      <c r="C1141" s="9" t="s">
        <v>2440</v>
      </c>
      <c r="D1141" s="9" t="s">
        <v>4025</v>
      </c>
      <c r="E1141" s="9" t="s">
        <v>1589</v>
      </c>
      <c r="F1141" s="8">
        <v>2</v>
      </c>
      <c r="G1141" s="8" t="s">
        <v>18</v>
      </c>
      <c r="H1141" s="9" t="s">
        <v>19</v>
      </c>
      <c r="I1141" s="9" t="s">
        <v>434</v>
      </c>
      <c r="J1141" s="9" t="s">
        <v>59</v>
      </c>
      <c r="K1141" s="9" t="s">
        <v>4026</v>
      </c>
      <c r="L1141" s="9" t="s">
        <v>4027</v>
      </c>
      <c r="M1141" s="12" t="s">
        <v>24</v>
      </c>
    </row>
    <row r="1142" s="3" customFormat="1" ht="54" spans="1:13">
      <c r="A1142" s="8">
        <v>1140</v>
      </c>
      <c r="B1142" s="9" t="s">
        <v>4028</v>
      </c>
      <c r="C1142" s="9" t="s">
        <v>37</v>
      </c>
      <c r="D1142" s="9" t="s">
        <v>4029</v>
      </c>
      <c r="E1142" s="9" t="s">
        <v>119</v>
      </c>
      <c r="F1142" s="8">
        <v>3</v>
      </c>
      <c r="G1142" s="8" t="s">
        <v>18</v>
      </c>
      <c r="H1142" s="9" t="s">
        <v>19</v>
      </c>
      <c r="I1142" s="9" t="s">
        <v>19</v>
      </c>
      <c r="J1142" s="9" t="s">
        <v>59</v>
      </c>
      <c r="K1142" s="9" t="s">
        <v>4030</v>
      </c>
      <c r="L1142" s="9" t="s">
        <v>4031</v>
      </c>
      <c r="M1142" s="12" t="s">
        <v>24</v>
      </c>
    </row>
    <row r="1143" s="3" customFormat="1" ht="54" spans="1:13">
      <c r="A1143" s="8">
        <v>1141</v>
      </c>
      <c r="B1143" s="9" t="s">
        <v>4028</v>
      </c>
      <c r="C1143" s="9" t="s">
        <v>37</v>
      </c>
      <c r="D1143" s="9" t="s">
        <v>668</v>
      </c>
      <c r="E1143" s="9" t="s">
        <v>119</v>
      </c>
      <c r="F1143" s="8">
        <v>1</v>
      </c>
      <c r="G1143" s="8" t="s">
        <v>18</v>
      </c>
      <c r="H1143" s="9" t="s">
        <v>19</v>
      </c>
      <c r="I1143" s="9" t="s">
        <v>19</v>
      </c>
      <c r="J1143" s="9" t="s">
        <v>70</v>
      </c>
      <c r="K1143" s="9" t="s">
        <v>4030</v>
      </c>
      <c r="L1143" s="9" t="s">
        <v>4031</v>
      </c>
      <c r="M1143" s="12" t="s">
        <v>24</v>
      </c>
    </row>
    <row r="1144" s="3" customFormat="1" spans="1:13">
      <c r="A1144" s="8">
        <v>1142</v>
      </c>
      <c r="B1144" s="9" t="s">
        <v>4028</v>
      </c>
      <c r="C1144" s="9" t="s">
        <v>55</v>
      </c>
      <c r="D1144" s="9" t="s">
        <v>55</v>
      </c>
      <c r="E1144" s="9" t="s">
        <v>57</v>
      </c>
      <c r="F1144" s="8">
        <v>1</v>
      </c>
      <c r="G1144" s="8" t="s">
        <v>18</v>
      </c>
      <c r="H1144" s="9" t="s">
        <v>19</v>
      </c>
      <c r="I1144" s="9" t="s">
        <v>4032</v>
      </c>
      <c r="J1144" s="9" t="s">
        <v>70</v>
      </c>
      <c r="K1144" s="9" t="s">
        <v>4030</v>
      </c>
      <c r="L1144" s="9" t="s">
        <v>4031</v>
      </c>
      <c r="M1144" s="12" t="s">
        <v>24</v>
      </c>
    </row>
    <row r="1145" s="3" customFormat="1" ht="94.5" spans="1:13">
      <c r="A1145" s="8">
        <v>1143</v>
      </c>
      <c r="B1145" s="10" t="s">
        <v>4033</v>
      </c>
      <c r="C1145" s="10" t="s">
        <v>37</v>
      </c>
      <c r="D1145" s="10" t="s">
        <v>4034</v>
      </c>
      <c r="E1145" s="10" t="s">
        <v>119</v>
      </c>
      <c r="F1145" s="11">
        <v>3</v>
      </c>
      <c r="G1145" s="11" t="s">
        <v>43</v>
      </c>
      <c r="H1145" s="10" t="s">
        <v>19</v>
      </c>
      <c r="I1145" s="10" t="s">
        <v>4035</v>
      </c>
      <c r="J1145" s="10" t="s">
        <v>70</v>
      </c>
      <c r="K1145" s="10" t="s">
        <v>4036</v>
      </c>
      <c r="L1145" s="10" t="s">
        <v>4037</v>
      </c>
      <c r="M1145" s="12" t="s">
        <v>24</v>
      </c>
    </row>
    <row r="1146" s="3" customFormat="1" ht="94.5" spans="1:13">
      <c r="A1146" s="8">
        <v>1144</v>
      </c>
      <c r="B1146" s="10" t="s">
        <v>4033</v>
      </c>
      <c r="C1146" s="10" t="s">
        <v>66</v>
      </c>
      <c r="D1146" s="10" t="s">
        <v>4038</v>
      </c>
      <c r="E1146" s="10" t="s">
        <v>19</v>
      </c>
      <c r="F1146" s="11">
        <v>2</v>
      </c>
      <c r="G1146" s="11" t="s">
        <v>43</v>
      </c>
      <c r="H1146" s="10" t="s">
        <v>19</v>
      </c>
      <c r="I1146" s="10" t="s">
        <v>4039</v>
      </c>
      <c r="J1146" s="10" t="s">
        <v>70</v>
      </c>
      <c r="K1146" s="10" t="s">
        <v>4036</v>
      </c>
      <c r="L1146" s="10" t="s">
        <v>4037</v>
      </c>
      <c r="M1146" s="12" t="s">
        <v>24</v>
      </c>
    </row>
    <row r="1147" s="3" customFormat="1" ht="135" spans="1:13">
      <c r="A1147" s="8">
        <v>1145</v>
      </c>
      <c r="B1147" s="9" t="s">
        <v>4033</v>
      </c>
      <c r="C1147" s="9" t="s">
        <v>842</v>
      </c>
      <c r="D1147" s="9" t="s">
        <v>4040</v>
      </c>
      <c r="E1147" s="9" t="s">
        <v>119</v>
      </c>
      <c r="F1147" s="8">
        <v>1</v>
      </c>
      <c r="G1147" s="8" t="s">
        <v>18</v>
      </c>
      <c r="H1147" s="9" t="s">
        <v>19</v>
      </c>
      <c r="I1147" s="9" t="s">
        <v>4041</v>
      </c>
      <c r="J1147" s="9" t="s">
        <v>70</v>
      </c>
      <c r="K1147" s="9" t="s">
        <v>4036</v>
      </c>
      <c r="L1147" s="9" t="str">
        <f>"13120428281"</f>
        <v>13120428281</v>
      </c>
      <c r="M1147" s="12" t="s">
        <v>24</v>
      </c>
    </row>
    <row r="1148" s="3" customFormat="1" ht="27" spans="1:13">
      <c r="A1148" s="8">
        <v>1146</v>
      </c>
      <c r="B1148" s="10" t="s">
        <v>4042</v>
      </c>
      <c r="C1148" s="10" t="s">
        <v>4043</v>
      </c>
      <c r="D1148" s="10" t="s">
        <v>4044</v>
      </c>
      <c r="E1148" s="10" t="s">
        <v>1127</v>
      </c>
      <c r="F1148" s="11">
        <v>2</v>
      </c>
      <c r="G1148" s="11" t="s">
        <v>43</v>
      </c>
      <c r="H1148" s="10" t="s">
        <v>19</v>
      </c>
      <c r="I1148" s="10" t="s">
        <v>19</v>
      </c>
      <c r="J1148" s="10" t="s">
        <v>59</v>
      </c>
      <c r="K1148" s="10" t="s">
        <v>4045</v>
      </c>
      <c r="L1148" s="10" t="s">
        <v>4046</v>
      </c>
      <c r="M1148" s="12" t="s">
        <v>24</v>
      </c>
    </row>
    <row r="1149" s="3" customFormat="1" spans="1:13">
      <c r="A1149" s="8">
        <v>1147</v>
      </c>
      <c r="B1149" s="9" t="s">
        <v>4042</v>
      </c>
      <c r="C1149" s="9" t="s">
        <v>62</v>
      </c>
      <c r="D1149" s="9" t="s">
        <v>4047</v>
      </c>
      <c r="E1149" s="9" t="s">
        <v>81</v>
      </c>
      <c r="F1149" s="8">
        <v>4</v>
      </c>
      <c r="G1149" s="8" t="s">
        <v>18</v>
      </c>
      <c r="H1149" s="9" t="s">
        <v>19</v>
      </c>
      <c r="I1149" s="9" t="s">
        <v>19</v>
      </c>
      <c r="J1149" s="9" t="s">
        <v>59</v>
      </c>
      <c r="K1149" s="9" t="s">
        <v>4045</v>
      </c>
      <c r="L1149" s="9" t="s">
        <v>4046</v>
      </c>
      <c r="M1149" s="12" t="s">
        <v>24</v>
      </c>
    </row>
    <row r="1150" s="3" customFormat="1" spans="1:13">
      <c r="A1150" s="8">
        <v>1148</v>
      </c>
      <c r="B1150" s="9" t="s">
        <v>4042</v>
      </c>
      <c r="C1150" s="9" t="s">
        <v>55</v>
      </c>
      <c r="D1150" s="9" t="s">
        <v>866</v>
      </c>
      <c r="E1150" s="9" t="s">
        <v>57</v>
      </c>
      <c r="F1150" s="8">
        <v>4</v>
      </c>
      <c r="G1150" s="8" t="s">
        <v>18</v>
      </c>
      <c r="H1150" s="9" t="s">
        <v>19</v>
      </c>
      <c r="I1150" s="9" t="s">
        <v>19</v>
      </c>
      <c r="J1150" s="9" t="s">
        <v>59</v>
      </c>
      <c r="K1150" s="9" t="s">
        <v>4045</v>
      </c>
      <c r="L1150" s="9" t="s">
        <v>4046</v>
      </c>
      <c r="M1150" s="12" t="s">
        <v>24</v>
      </c>
    </row>
    <row r="1151" s="3" customFormat="1" ht="27" spans="1:13">
      <c r="A1151" s="8">
        <v>1149</v>
      </c>
      <c r="B1151" s="9" t="s">
        <v>4048</v>
      </c>
      <c r="C1151" s="9" t="s">
        <v>55</v>
      </c>
      <c r="D1151" s="9" t="s">
        <v>4049</v>
      </c>
      <c r="E1151" s="9" t="s">
        <v>57</v>
      </c>
      <c r="F1151" s="8">
        <v>1</v>
      </c>
      <c r="G1151" s="8" t="s">
        <v>18</v>
      </c>
      <c r="H1151" s="9" t="s">
        <v>19</v>
      </c>
      <c r="I1151" s="9" t="s">
        <v>4050</v>
      </c>
      <c r="J1151" s="9" t="s">
        <v>59</v>
      </c>
      <c r="K1151" s="9" t="s">
        <v>4051</v>
      </c>
      <c r="L1151" s="9" t="s">
        <v>4052</v>
      </c>
      <c r="M1151" s="12" t="s">
        <v>24</v>
      </c>
    </row>
    <row r="1152" s="3" customFormat="1" ht="27" spans="1:13">
      <c r="A1152" s="8">
        <v>1150</v>
      </c>
      <c r="B1152" s="9" t="s">
        <v>4053</v>
      </c>
      <c r="C1152" s="9" t="s">
        <v>62</v>
      </c>
      <c r="D1152" s="9" t="s">
        <v>62</v>
      </c>
      <c r="E1152" s="9" t="s">
        <v>17</v>
      </c>
      <c r="F1152" s="8">
        <v>1</v>
      </c>
      <c r="G1152" s="8" t="s">
        <v>18</v>
      </c>
      <c r="H1152" s="9" t="s">
        <v>19</v>
      </c>
      <c r="I1152" s="9" t="s">
        <v>4054</v>
      </c>
      <c r="J1152" s="9" t="s">
        <v>34</v>
      </c>
      <c r="K1152" s="9" t="s">
        <v>101</v>
      </c>
      <c r="L1152" s="9" t="s">
        <v>4055</v>
      </c>
      <c r="M1152" s="12" t="s">
        <v>24</v>
      </c>
    </row>
    <row r="1153" s="3" customFormat="1" spans="1:13">
      <c r="A1153" s="8">
        <v>1151</v>
      </c>
      <c r="B1153" s="9" t="s">
        <v>4056</v>
      </c>
      <c r="C1153" s="9" t="s">
        <v>574</v>
      </c>
      <c r="D1153" s="9" t="s">
        <v>4057</v>
      </c>
      <c r="E1153" s="9" t="s">
        <v>57</v>
      </c>
      <c r="F1153" s="8">
        <v>1</v>
      </c>
      <c r="G1153" s="8" t="s">
        <v>18</v>
      </c>
      <c r="H1153" s="9" t="s">
        <v>19</v>
      </c>
      <c r="I1153" s="9" t="s">
        <v>4057</v>
      </c>
      <c r="J1153" s="9" t="s">
        <v>59</v>
      </c>
      <c r="K1153" s="9" t="s">
        <v>4058</v>
      </c>
      <c r="L1153" s="9" t="s">
        <v>4059</v>
      </c>
      <c r="M1153" s="12" t="s">
        <v>24</v>
      </c>
    </row>
    <row r="1154" s="3" customFormat="1" ht="40.5" spans="1:13">
      <c r="A1154" s="8">
        <v>1152</v>
      </c>
      <c r="B1154" s="9" t="s">
        <v>4060</v>
      </c>
      <c r="C1154" s="9" t="s">
        <v>109</v>
      </c>
      <c r="D1154" s="9" t="s">
        <v>323</v>
      </c>
      <c r="E1154" s="9" t="s">
        <v>137</v>
      </c>
      <c r="F1154" s="8">
        <v>1</v>
      </c>
      <c r="G1154" s="8" t="s">
        <v>18</v>
      </c>
      <c r="H1154" s="9" t="s">
        <v>19</v>
      </c>
      <c r="I1154" s="9" t="s">
        <v>797</v>
      </c>
      <c r="J1154" s="9" t="s">
        <v>40</v>
      </c>
      <c r="K1154" s="9" t="s">
        <v>4061</v>
      </c>
      <c r="L1154" s="9" t="s">
        <v>4062</v>
      </c>
      <c r="M1154" s="12" t="s">
        <v>24</v>
      </c>
    </row>
    <row r="1155" s="3" customFormat="1" ht="40.5" spans="1:13">
      <c r="A1155" s="8">
        <v>1153</v>
      </c>
      <c r="B1155" s="9" t="s">
        <v>4060</v>
      </c>
      <c r="C1155" s="9" t="s">
        <v>348</v>
      </c>
      <c r="D1155" s="9" t="s">
        <v>569</v>
      </c>
      <c r="E1155" s="9" t="s">
        <v>350</v>
      </c>
      <c r="F1155" s="8">
        <v>1</v>
      </c>
      <c r="G1155" s="8" t="s">
        <v>18</v>
      </c>
      <c r="H1155" s="9" t="s">
        <v>19</v>
      </c>
      <c r="I1155" s="9" t="s">
        <v>755</v>
      </c>
      <c r="J1155" s="9" t="s">
        <v>40</v>
      </c>
      <c r="K1155" s="9" t="s">
        <v>4061</v>
      </c>
      <c r="L1155" s="9" t="s">
        <v>4062</v>
      </c>
      <c r="M1155" s="12" t="s">
        <v>24</v>
      </c>
    </row>
    <row r="1156" s="3" customFormat="1" ht="135" spans="1:13">
      <c r="A1156" s="8">
        <v>1154</v>
      </c>
      <c r="B1156" s="9" t="s">
        <v>4063</v>
      </c>
      <c r="C1156" s="9" t="s">
        <v>537</v>
      </c>
      <c r="D1156" s="9" t="s">
        <v>1700</v>
      </c>
      <c r="E1156" s="9" t="s">
        <v>251</v>
      </c>
      <c r="F1156" s="8">
        <v>3</v>
      </c>
      <c r="G1156" s="8" t="s">
        <v>18</v>
      </c>
      <c r="H1156" s="9" t="s">
        <v>19</v>
      </c>
      <c r="I1156" s="9" t="s">
        <v>4064</v>
      </c>
      <c r="J1156" s="9" t="s">
        <v>59</v>
      </c>
      <c r="K1156" s="9" t="s">
        <v>4065</v>
      </c>
      <c r="L1156" s="9" t="s">
        <v>4066</v>
      </c>
      <c r="M1156" s="12" t="s">
        <v>24</v>
      </c>
    </row>
    <row r="1157" s="3" customFormat="1" ht="67.5" spans="1:13">
      <c r="A1157" s="8">
        <v>1155</v>
      </c>
      <c r="B1157" s="9" t="s">
        <v>4063</v>
      </c>
      <c r="C1157" s="9" t="s">
        <v>55</v>
      </c>
      <c r="D1157" s="9" t="s">
        <v>1677</v>
      </c>
      <c r="E1157" s="9" t="s">
        <v>251</v>
      </c>
      <c r="F1157" s="8">
        <v>2</v>
      </c>
      <c r="G1157" s="8" t="s">
        <v>18</v>
      </c>
      <c r="H1157" s="9" t="s">
        <v>19</v>
      </c>
      <c r="I1157" s="9" t="s">
        <v>4067</v>
      </c>
      <c r="J1157" s="9" t="s">
        <v>59</v>
      </c>
      <c r="K1157" s="9" t="s">
        <v>4065</v>
      </c>
      <c r="L1157" s="9" t="s">
        <v>4066</v>
      </c>
      <c r="M1157" s="12" t="s">
        <v>24</v>
      </c>
    </row>
    <row r="1158" s="3" customFormat="1" ht="27" spans="1:13">
      <c r="A1158" s="8">
        <v>1156</v>
      </c>
      <c r="B1158" s="10" t="s">
        <v>4068</v>
      </c>
      <c r="C1158" s="10" t="s">
        <v>799</v>
      </c>
      <c r="D1158" s="10" t="s">
        <v>4069</v>
      </c>
      <c r="E1158" s="10" t="s">
        <v>19</v>
      </c>
      <c r="F1158" s="11">
        <v>2</v>
      </c>
      <c r="G1158" s="11" t="s">
        <v>43</v>
      </c>
      <c r="H1158" s="10" t="s">
        <v>19</v>
      </c>
      <c r="I1158" s="10" t="s">
        <v>4070</v>
      </c>
      <c r="J1158" s="10" t="s">
        <v>59</v>
      </c>
      <c r="K1158" s="10" t="s">
        <v>4071</v>
      </c>
      <c r="L1158" s="10" t="s">
        <v>4072</v>
      </c>
      <c r="M1158" s="12" t="s">
        <v>24</v>
      </c>
    </row>
    <row r="1159" s="3" customFormat="1" ht="40.5" spans="1:13">
      <c r="A1159" s="8">
        <v>1157</v>
      </c>
      <c r="B1159" s="9" t="s">
        <v>4073</v>
      </c>
      <c r="C1159" s="9" t="s">
        <v>358</v>
      </c>
      <c r="D1159" s="9" t="s">
        <v>358</v>
      </c>
      <c r="E1159" s="9" t="s">
        <v>17</v>
      </c>
      <c r="F1159" s="8">
        <v>1</v>
      </c>
      <c r="G1159" s="8" t="s">
        <v>18</v>
      </c>
      <c r="H1159" s="9" t="s">
        <v>19</v>
      </c>
      <c r="I1159" s="9" t="s">
        <v>4054</v>
      </c>
      <c r="J1159" s="9" t="s">
        <v>59</v>
      </c>
      <c r="K1159" s="9" t="s">
        <v>101</v>
      </c>
      <c r="L1159" s="9" t="s">
        <v>4074</v>
      </c>
      <c r="M1159" s="12" t="s">
        <v>24</v>
      </c>
    </row>
    <row r="1160" s="3" customFormat="1" ht="27" spans="1:13">
      <c r="A1160" s="8">
        <v>1158</v>
      </c>
      <c r="B1160" s="10" t="s">
        <v>4075</v>
      </c>
      <c r="C1160" s="10" t="s">
        <v>37</v>
      </c>
      <c r="D1160" s="10" t="s">
        <v>398</v>
      </c>
      <c r="E1160" s="10" t="s">
        <v>32</v>
      </c>
      <c r="F1160" s="11">
        <v>10</v>
      </c>
      <c r="G1160" s="11" t="s">
        <v>39</v>
      </c>
      <c r="H1160" s="10" t="s">
        <v>19</v>
      </c>
      <c r="I1160" s="10" t="s">
        <v>399</v>
      </c>
      <c r="J1160" s="10" t="s">
        <v>40</v>
      </c>
      <c r="K1160" s="10" t="s">
        <v>1879</v>
      </c>
      <c r="L1160" s="10" t="s">
        <v>4076</v>
      </c>
      <c r="M1160" s="12" t="s">
        <v>24</v>
      </c>
    </row>
    <row r="1161" s="3" customFormat="1" ht="67.5" spans="1:13">
      <c r="A1161" s="8">
        <v>1159</v>
      </c>
      <c r="B1161" s="9" t="s">
        <v>4077</v>
      </c>
      <c r="C1161" s="9" t="s">
        <v>4078</v>
      </c>
      <c r="D1161" s="9" t="s">
        <v>4079</v>
      </c>
      <c r="E1161" s="9" t="s">
        <v>618</v>
      </c>
      <c r="F1161" s="8">
        <v>3</v>
      </c>
      <c r="G1161" s="8" t="s">
        <v>18</v>
      </c>
      <c r="H1161" s="9" t="s">
        <v>19</v>
      </c>
      <c r="I1161" s="9" t="s">
        <v>4079</v>
      </c>
      <c r="J1161" s="9" t="s">
        <v>28</v>
      </c>
      <c r="K1161" s="9" t="s">
        <v>3412</v>
      </c>
      <c r="L1161" s="9" t="s">
        <v>4080</v>
      </c>
      <c r="M1161" s="12" t="s">
        <v>24</v>
      </c>
    </row>
    <row r="1162" s="3" customFormat="1" ht="94.5" spans="1:13">
      <c r="A1162" s="8">
        <v>1160</v>
      </c>
      <c r="B1162" s="9" t="s">
        <v>4081</v>
      </c>
      <c r="C1162" s="9" t="s">
        <v>537</v>
      </c>
      <c r="D1162" s="9" t="s">
        <v>4082</v>
      </c>
      <c r="E1162" s="9" t="s">
        <v>17</v>
      </c>
      <c r="F1162" s="8">
        <v>2</v>
      </c>
      <c r="G1162" s="8" t="s">
        <v>18</v>
      </c>
      <c r="H1162" s="9" t="s">
        <v>19</v>
      </c>
      <c r="I1162" s="9" t="s">
        <v>4083</v>
      </c>
      <c r="J1162" s="9" t="s">
        <v>59</v>
      </c>
      <c r="K1162" s="9" t="s">
        <v>4084</v>
      </c>
      <c r="L1162" s="9" t="s">
        <v>4085</v>
      </c>
      <c r="M1162" s="12" t="s">
        <v>24</v>
      </c>
    </row>
    <row r="1163" s="3" customFormat="1" ht="121.5" spans="1:13">
      <c r="A1163" s="8">
        <v>1161</v>
      </c>
      <c r="B1163" s="9" t="s">
        <v>4081</v>
      </c>
      <c r="C1163" s="9" t="s">
        <v>37</v>
      </c>
      <c r="D1163" s="9" t="s">
        <v>4086</v>
      </c>
      <c r="E1163" s="9" t="s">
        <v>17</v>
      </c>
      <c r="F1163" s="8">
        <v>7</v>
      </c>
      <c r="G1163" s="8" t="s">
        <v>18</v>
      </c>
      <c r="H1163" s="9" t="s">
        <v>19</v>
      </c>
      <c r="I1163" s="9" t="s">
        <v>4087</v>
      </c>
      <c r="J1163" s="9" t="s">
        <v>59</v>
      </c>
      <c r="K1163" s="9" t="s">
        <v>4084</v>
      </c>
      <c r="L1163" s="9" t="s">
        <v>4085</v>
      </c>
      <c r="M1163" s="12" t="s">
        <v>24</v>
      </c>
    </row>
    <row r="1164" s="3" customFormat="1" ht="67.5" spans="1:13">
      <c r="A1164" s="8">
        <v>1162</v>
      </c>
      <c r="B1164" s="9" t="s">
        <v>4081</v>
      </c>
      <c r="C1164" s="9" t="s">
        <v>37</v>
      </c>
      <c r="D1164" s="9" t="s">
        <v>4088</v>
      </c>
      <c r="E1164" s="9" t="s">
        <v>17</v>
      </c>
      <c r="F1164" s="8">
        <v>2</v>
      </c>
      <c r="G1164" s="8" t="s">
        <v>18</v>
      </c>
      <c r="H1164" s="9" t="s">
        <v>19</v>
      </c>
      <c r="I1164" s="9" t="s">
        <v>4089</v>
      </c>
      <c r="J1164" s="9" t="s">
        <v>59</v>
      </c>
      <c r="K1164" s="9" t="s">
        <v>4084</v>
      </c>
      <c r="L1164" s="9" t="s">
        <v>4085</v>
      </c>
      <c r="M1164" s="12" t="s">
        <v>24</v>
      </c>
    </row>
    <row r="1165" s="3" customFormat="1" ht="27" spans="1:13">
      <c r="A1165" s="8">
        <v>1163</v>
      </c>
      <c r="B1165" s="10" t="s">
        <v>4090</v>
      </c>
      <c r="C1165" s="10" t="s">
        <v>37</v>
      </c>
      <c r="D1165" s="10" t="s">
        <v>2483</v>
      </c>
      <c r="E1165" s="10" t="s">
        <v>32</v>
      </c>
      <c r="F1165" s="11">
        <v>10</v>
      </c>
      <c r="G1165" s="11" t="s">
        <v>43</v>
      </c>
      <c r="H1165" s="10" t="s">
        <v>19</v>
      </c>
      <c r="I1165" s="10" t="s">
        <v>19</v>
      </c>
      <c r="J1165" s="10" t="s">
        <v>40</v>
      </c>
      <c r="K1165" s="10" t="s">
        <v>4091</v>
      </c>
      <c r="L1165" s="10" t="s">
        <v>4092</v>
      </c>
      <c r="M1165" s="12" t="s">
        <v>24</v>
      </c>
    </row>
    <row r="1166" s="3" customFormat="1" ht="27" spans="1:13">
      <c r="A1166" s="8">
        <v>1164</v>
      </c>
      <c r="B1166" s="10" t="s">
        <v>4090</v>
      </c>
      <c r="C1166" s="10" t="s">
        <v>37</v>
      </c>
      <c r="D1166" s="10" t="s">
        <v>4093</v>
      </c>
      <c r="E1166" s="10" t="s">
        <v>32</v>
      </c>
      <c r="F1166" s="11">
        <v>10</v>
      </c>
      <c r="G1166" s="11" t="s">
        <v>43</v>
      </c>
      <c r="H1166" s="10" t="s">
        <v>19</v>
      </c>
      <c r="I1166" s="10" t="s">
        <v>19</v>
      </c>
      <c r="J1166" s="10" t="s">
        <v>40</v>
      </c>
      <c r="K1166" s="10" t="s">
        <v>4091</v>
      </c>
      <c r="L1166" s="10" t="s">
        <v>4092</v>
      </c>
      <c r="M1166" s="12" t="s">
        <v>24</v>
      </c>
    </row>
    <row r="1167" s="3" customFormat="1" ht="81" spans="1:13">
      <c r="A1167" s="8">
        <v>1165</v>
      </c>
      <c r="B1167" s="9" t="s">
        <v>4094</v>
      </c>
      <c r="C1167" s="9" t="s">
        <v>150</v>
      </c>
      <c r="D1167" s="9" t="s">
        <v>4095</v>
      </c>
      <c r="E1167" s="9" t="s">
        <v>364</v>
      </c>
      <c r="F1167" s="8">
        <v>5</v>
      </c>
      <c r="G1167" s="8" t="s">
        <v>18</v>
      </c>
      <c r="H1167" s="9" t="s">
        <v>19</v>
      </c>
      <c r="I1167" s="9" t="s">
        <v>4096</v>
      </c>
      <c r="J1167" s="9" t="s">
        <v>34</v>
      </c>
      <c r="K1167" s="9" t="s">
        <v>3347</v>
      </c>
      <c r="L1167" s="9" t="s">
        <v>4097</v>
      </c>
      <c r="M1167" s="12" t="s">
        <v>24</v>
      </c>
    </row>
    <row r="1168" s="3" customFormat="1" ht="108" spans="1:13">
      <c r="A1168" s="8">
        <v>1166</v>
      </c>
      <c r="B1168" s="9" t="s">
        <v>4098</v>
      </c>
      <c r="C1168" s="9" t="s">
        <v>66</v>
      </c>
      <c r="D1168" s="13" t="s">
        <v>227</v>
      </c>
      <c r="E1168" s="9" t="s">
        <v>119</v>
      </c>
      <c r="F1168" s="8">
        <v>1</v>
      </c>
      <c r="G1168" s="8" t="s">
        <v>18</v>
      </c>
      <c r="H1168" s="9" t="s">
        <v>19</v>
      </c>
      <c r="I1168" s="9" t="s">
        <v>228</v>
      </c>
      <c r="J1168" s="9" t="s">
        <v>40</v>
      </c>
      <c r="K1168" s="9" t="s">
        <v>4099</v>
      </c>
      <c r="L1168" s="9" t="s">
        <v>4100</v>
      </c>
      <c r="M1168" s="12" t="s">
        <v>24</v>
      </c>
    </row>
    <row r="1169" s="3" customFormat="1" ht="81" spans="1:13">
      <c r="A1169" s="8">
        <v>1167</v>
      </c>
      <c r="B1169" s="9" t="s">
        <v>4101</v>
      </c>
      <c r="C1169" s="9" t="s">
        <v>403</v>
      </c>
      <c r="D1169" s="13" t="s">
        <v>4102</v>
      </c>
      <c r="E1169" s="9" t="s">
        <v>241</v>
      </c>
      <c r="F1169" s="8">
        <v>1</v>
      </c>
      <c r="G1169" s="8" t="s">
        <v>18</v>
      </c>
      <c r="H1169" s="9" t="s">
        <v>19</v>
      </c>
      <c r="I1169" s="9" t="s">
        <v>4103</v>
      </c>
      <c r="J1169" s="9" t="s">
        <v>40</v>
      </c>
      <c r="K1169" s="9" t="s">
        <v>4104</v>
      </c>
      <c r="L1169" s="9" t="s">
        <v>4105</v>
      </c>
      <c r="M1169" s="12" t="s">
        <v>24</v>
      </c>
    </row>
    <row r="1170" s="3" customFormat="1" ht="27" spans="1:13">
      <c r="A1170" s="8">
        <v>1168</v>
      </c>
      <c r="B1170" s="9" t="s">
        <v>4106</v>
      </c>
      <c r="C1170" s="9" t="s">
        <v>2981</v>
      </c>
      <c r="D1170" s="13" t="s">
        <v>4107</v>
      </c>
      <c r="E1170" s="9" t="s">
        <v>37</v>
      </c>
      <c r="F1170" s="8">
        <v>2</v>
      </c>
      <c r="G1170" s="8" t="s">
        <v>18</v>
      </c>
      <c r="H1170" s="9" t="s">
        <v>474</v>
      </c>
      <c r="I1170" s="9" t="s">
        <v>4108</v>
      </c>
      <c r="J1170" s="9" t="s">
        <v>59</v>
      </c>
      <c r="K1170" s="9" t="s">
        <v>4109</v>
      </c>
      <c r="L1170" s="9" t="s">
        <v>4110</v>
      </c>
      <c r="M1170" s="12" t="s">
        <v>24</v>
      </c>
    </row>
    <row r="1171" s="3" customFormat="1" ht="27" spans="1:13">
      <c r="A1171" s="8">
        <v>1169</v>
      </c>
      <c r="B1171" s="10" t="s">
        <v>4111</v>
      </c>
      <c r="C1171" s="10" t="s">
        <v>66</v>
      </c>
      <c r="D1171" s="14" t="s">
        <v>4112</v>
      </c>
      <c r="E1171" s="10" t="s">
        <v>19</v>
      </c>
      <c r="F1171" s="11">
        <v>2</v>
      </c>
      <c r="G1171" s="11" t="s">
        <v>43</v>
      </c>
      <c r="H1171" s="10" t="s">
        <v>19</v>
      </c>
      <c r="I1171" s="10" t="s">
        <v>4113</v>
      </c>
      <c r="J1171" s="10" t="s">
        <v>40</v>
      </c>
      <c r="K1171" s="10" t="s">
        <v>101</v>
      </c>
      <c r="L1171" s="10" t="s">
        <v>4114</v>
      </c>
      <c r="M1171" s="12" t="s">
        <v>24</v>
      </c>
    </row>
    <row r="1172" s="3" customFormat="1" ht="40.5" spans="1:13">
      <c r="A1172" s="8">
        <v>1170</v>
      </c>
      <c r="B1172" s="10" t="s">
        <v>4115</v>
      </c>
      <c r="C1172" s="10" t="s">
        <v>141</v>
      </c>
      <c r="D1172" s="10" t="s">
        <v>141</v>
      </c>
      <c r="E1172" s="10" t="s">
        <v>137</v>
      </c>
      <c r="F1172" s="11">
        <v>2</v>
      </c>
      <c r="G1172" s="11" t="s">
        <v>43</v>
      </c>
      <c r="H1172" s="10" t="s">
        <v>76</v>
      </c>
      <c r="I1172" s="10" t="s">
        <v>4116</v>
      </c>
      <c r="J1172" s="10" t="s">
        <v>59</v>
      </c>
      <c r="K1172" s="10" t="s">
        <v>3792</v>
      </c>
      <c r="L1172" s="10" t="s">
        <v>4117</v>
      </c>
      <c r="M1172" s="12" t="s">
        <v>24</v>
      </c>
    </row>
    <row r="1173" s="3" customFormat="1" ht="40.5" spans="1:13">
      <c r="A1173" s="8">
        <v>1171</v>
      </c>
      <c r="B1173" s="9" t="s">
        <v>4118</v>
      </c>
      <c r="C1173" s="9" t="s">
        <v>443</v>
      </c>
      <c r="D1173" s="9" t="s">
        <v>4119</v>
      </c>
      <c r="E1173" s="9" t="s">
        <v>2053</v>
      </c>
      <c r="F1173" s="8">
        <v>1</v>
      </c>
      <c r="G1173" s="8" t="s">
        <v>18</v>
      </c>
      <c r="H1173" s="9" t="s">
        <v>19</v>
      </c>
      <c r="I1173" s="9" t="s">
        <v>4120</v>
      </c>
      <c r="J1173" s="9" t="s">
        <v>40</v>
      </c>
      <c r="K1173" s="9" t="s">
        <v>4121</v>
      </c>
      <c r="L1173" s="9" t="s">
        <v>4122</v>
      </c>
      <c r="M1173" s="12" t="s">
        <v>24</v>
      </c>
    </row>
    <row r="1174" s="3" customFormat="1" ht="40.5" spans="1:13">
      <c r="A1174" s="8">
        <v>1172</v>
      </c>
      <c r="B1174" s="9" t="s">
        <v>4123</v>
      </c>
      <c r="C1174" s="9" t="s">
        <v>141</v>
      </c>
      <c r="D1174" s="9" t="s">
        <v>4124</v>
      </c>
      <c r="E1174" s="9" t="s">
        <v>19</v>
      </c>
      <c r="F1174" s="8">
        <v>2</v>
      </c>
      <c r="G1174" s="8" t="s">
        <v>18</v>
      </c>
      <c r="H1174" s="9" t="s">
        <v>19</v>
      </c>
      <c r="I1174" s="9" t="s">
        <v>4125</v>
      </c>
      <c r="J1174" s="9" t="s">
        <v>59</v>
      </c>
      <c r="K1174" s="9" t="s">
        <v>4126</v>
      </c>
      <c r="L1174" s="9" t="s">
        <v>4127</v>
      </c>
      <c r="M1174" s="12" t="s">
        <v>24</v>
      </c>
    </row>
    <row r="1175" s="3" customFormat="1" ht="81" spans="1:13">
      <c r="A1175" s="8">
        <v>1173</v>
      </c>
      <c r="B1175" s="10" t="s">
        <v>4128</v>
      </c>
      <c r="C1175" s="10" t="s">
        <v>66</v>
      </c>
      <c r="D1175" s="10" t="s">
        <v>556</v>
      </c>
      <c r="E1175" s="10" t="s">
        <v>119</v>
      </c>
      <c r="F1175" s="11">
        <v>1</v>
      </c>
      <c r="G1175" s="11" t="s">
        <v>43</v>
      </c>
      <c r="H1175" s="10" t="s">
        <v>19</v>
      </c>
      <c r="I1175" s="10" t="s">
        <v>4129</v>
      </c>
      <c r="J1175" s="10" t="s">
        <v>40</v>
      </c>
      <c r="K1175" s="10" t="s">
        <v>4130</v>
      </c>
      <c r="L1175" s="10" t="s">
        <v>4131</v>
      </c>
      <c r="M1175" s="12" t="s">
        <v>24</v>
      </c>
    </row>
    <row r="1176" s="3" customFormat="1" ht="40.5" spans="1:13">
      <c r="A1176" s="8">
        <v>1174</v>
      </c>
      <c r="B1176" s="9" t="s">
        <v>4132</v>
      </c>
      <c r="C1176" s="9" t="s">
        <v>157</v>
      </c>
      <c r="D1176" s="9" t="s">
        <v>2375</v>
      </c>
      <c r="E1176" s="9" t="s">
        <v>159</v>
      </c>
      <c r="F1176" s="8">
        <v>1</v>
      </c>
      <c r="G1176" s="8" t="s">
        <v>18</v>
      </c>
      <c r="H1176" s="9" t="s">
        <v>19</v>
      </c>
      <c r="I1176" s="9" t="s">
        <v>2375</v>
      </c>
      <c r="J1176" s="9" t="s">
        <v>40</v>
      </c>
      <c r="K1176" s="9" t="s">
        <v>4133</v>
      </c>
      <c r="L1176" s="9" t="s">
        <v>4134</v>
      </c>
      <c r="M1176" s="12" t="s">
        <v>24</v>
      </c>
    </row>
    <row r="1177" s="3" customFormat="1" ht="40.5" spans="1:13">
      <c r="A1177" s="8">
        <v>1175</v>
      </c>
      <c r="B1177" s="9" t="s">
        <v>4132</v>
      </c>
      <c r="C1177" s="9" t="s">
        <v>55</v>
      </c>
      <c r="D1177" s="9" t="s">
        <v>254</v>
      </c>
      <c r="E1177" s="9" t="s">
        <v>124</v>
      </c>
      <c r="F1177" s="8">
        <v>1</v>
      </c>
      <c r="G1177" s="8" t="s">
        <v>18</v>
      </c>
      <c r="H1177" s="9" t="s">
        <v>19</v>
      </c>
      <c r="I1177" s="9" t="s">
        <v>254</v>
      </c>
      <c r="J1177" s="9" t="s">
        <v>40</v>
      </c>
      <c r="K1177" s="9" t="s">
        <v>4133</v>
      </c>
      <c r="L1177" s="9" t="s">
        <v>4134</v>
      </c>
      <c r="M1177" s="12" t="s">
        <v>24</v>
      </c>
    </row>
    <row r="1178" s="3" customFormat="1" ht="40.5" spans="1:13">
      <c r="A1178" s="8">
        <v>1176</v>
      </c>
      <c r="B1178" s="9" t="s">
        <v>4132</v>
      </c>
      <c r="C1178" s="9" t="s">
        <v>55</v>
      </c>
      <c r="D1178" s="9" t="s">
        <v>254</v>
      </c>
      <c r="E1178" s="9" t="s">
        <v>124</v>
      </c>
      <c r="F1178" s="8">
        <v>1</v>
      </c>
      <c r="G1178" s="8" t="s">
        <v>18</v>
      </c>
      <c r="H1178" s="9" t="s">
        <v>19</v>
      </c>
      <c r="I1178" s="9" t="s">
        <v>254</v>
      </c>
      <c r="J1178" s="9" t="s">
        <v>40</v>
      </c>
      <c r="K1178" s="9" t="s">
        <v>4133</v>
      </c>
      <c r="L1178" s="9" t="s">
        <v>4134</v>
      </c>
      <c r="M1178" s="12" t="s">
        <v>24</v>
      </c>
    </row>
    <row r="1179" s="3" customFormat="1" ht="27" spans="1:13">
      <c r="A1179" s="8">
        <v>1177</v>
      </c>
      <c r="B1179" s="9" t="s">
        <v>4132</v>
      </c>
      <c r="C1179" s="9" t="s">
        <v>62</v>
      </c>
      <c r="D1179" s="9" t="s">
        <v>123</v>
      </c>
      <c r="E1179" s="9" t="s">
        <v>159</v>
      </c>
      <c r="F1179" s="8">
        <v>1</v>
      </c>
      <c r="G1179" s="8" t="s">
        <v>18</v>
      </c>
      <c r="H1179" s="9" t="s">
        <v>19</v>
      </c>
      <c r="I1179" s="9" t="s">
        <v>123</v>
      </c>
      <c r="J1179" s="9" t="s">
        <v>40</v>
      </c>
      <c r="K1179" s="9" t="s">
        <v>4133</v>
      </c>
      <c r="L1179" s="9" t="s">
        <v>4134</v>
      </c>
      <c r="M1179" s="12" t="s">
        <v>24</v>
      </c>
    </row>
    <row r="1180" s="3" customFormat="1" ht="40.5" spans="1:13">
      <c r="A1180" s="8">
        <v>1178</v>
      </c>
      <c r="B1180" s="9" t="s">
        <v>4135</v>
      </c>
      <c r="C1180" s="9" t="s">
        <v>55</v>
      </c>
      <c r="D1180" s="9" t="s">
        <v>4136</v>
      </c>
      <c r="E1180" s="9" t="s">
        <v>124</v>
      </c>
      <c r="F1180" s="8">
        <v>9</v>
      </c>
      <c r="G1180" s="8" t="s">
        <v>18</v>
      </c>
      <c r="H1180" s="9" t="s">
        <v>19</v>
      </c>
      <c r="I1180" s="9" t="s">
        <v>4137</v>
      </c>
      <c r="J1180" s="9" t="s">
        <v>28</v>
      </c>
      <c r="K1180" s="9" t="s">
        <v>4138</v>
      </c>
      <c r="L1180" s="9" t="s">
        <v>4139</v>
      </c>
      <c r="M1180" s="12" t="s">
        <v>24</v>
      </c>
    </row>
    <row r="1181" s="3" customFormat="1" ht="27" spans="1:13">
      <c r="A1181" s="8">
        <v>1179</v>
      </c>
      <c r="B1181" s="9" t="s">
        <v>4140</v>
      </c>
      <c r="C1181" s="9" t="s">
        <v>961</v>
      </c>
      <c r="D1181" s="9" t="s">
        <v>4141</v>
      </c>
      <c r="E1181" s="9" t="s">
        <v>37</v>
      </c>
      <c r="F1181" s="8">
        <v>3</v>
      </c>
      <c r="G1181" s="8" t="s">
        <v>18</v>
      </c>
      <c r="H1181" s="9" t="s">
        <v>474</v>
      </c>
      <c r="I1181" s="9" t="s">
        <v>4142</v>
      </c>
      <c r="J1181" s="9" t="s">
        <v>40</v>
      </c>
      <c r="K1181" s="9" t="s">
        <v>4143</v>
      </c>
      <c r="L1181" s="9" t="s">
        <v>3793</v>
      </c>
      <c r="M1181" s="12" t="s">
        <v>24</v>
      </c>
    </row>
    <row r="1182" s="3" customFormat="1" ht="81" spans="1:13">
      <c r="A1182" s="8">
        <v>1180</v>
      </c>
      <c r="B1182" s="10" t="s">
        <v>4144</v>
      </c>
      <c r="C1182" s="10" t="s">
        <v>37</v>
      </c>
      <c r="D1182" s="10" t="s">
        <v>4145</v>
      </c>
      <c r="E1182" s="10" t="s">
        <v>32</v>
      </c>
      <c r="F1182" s="11">
        <v>2</v>
      </c>
      <c r="G1182" s="11" t="s">
        <v>43</v>
      </c>
      <c r="H1182" s="10" t="s">
        <v>19</v>
      </c>
      <c r="I1182" s="10" t="s">
        <v>4146</v>
      </c>
      <c r="J1182" s="10" t="s">
        <v>59</v>
      </c>
      <c r="K1182" s="10" t="s">
        <v>4147</v>
      </c>
      <c r="L1182" s="10" t="s">
        <v>4148</v>
      </c>
      <c r="M1182" s="12" t="s">
        <v>24</v>
      </c>
    </row>
    <row r="1183" s="3" customFormat="1" ht="54" spans="1:13">
      <c r="A1183" s="8">
        <v>1181</v>
      </c>
      <c r="B1183" s="9" t="s">
        <v>4149</v>
      </c>
      <c r="C1183" s="9" t="s">
        <v>348</v>
      </c>
      <c r="D1183" s="9" t="s">
        <v>4150</v>
      </c>
      <c r="E1183" s="9" t="s">
        <v>119</v>
      </c>
      <c r="F1183" s="8">
        <v>1</v>
      </c>
      <c r="G1183" s="8" t="s">
        <v>18</v>
      </c>
      <c r="H1183" s="9" t="s">
        <v>19</v>
      </c>
      <c r="I1183" s="9" t="s">
        <v>756</v>
      </c>
      <c r="J1183" s="9" t="s">
        <v>40</v>
      </c>
      <c r="K1183" s="9" t="s">
        <v>4151</v>
      </c>
      <c r="L1183" s="9" t="s">
        <v>4152</v>
      </c>
      <c r="M1183" s="12" t="s">
        <v>24</v>
      </c>
    </row>
    <row r="1184" s="3" customFormat="1" ht="54" spans="1:13">
      <c r="A1184" s="8">
        <v>1182</v>
      </c>
      <c r="B1184" s="9" t="s">
        <v>4149</v>
      </c>
      <c r="C1184" s="9" t="s">
        <v>109</v>
      </c>
      <c r="D1184" s="9" t="s">
        <v>110</v>
      </c>
      <c r="E1184" s="9" t="s">
        <v>111</v>
      </c>
      <c r="F1184" s="8">
        <v>1</v>
      </c>
      <c r="G1184" s="8" t="s">
        <v>18</v>
      </c>
      <c r="H1184" s="9" t="s">
        <v>19</v>
      </c>
      <c r="I1184" s="9" t="s">
        <v>756</v>
      </c>
      <c r="J1184" s="9" t="s">
        <v>40</v>
      </c>
      <c r="K1184" s="9" t="s">
        <v>4151</v>
      </c>
      <c r="L1184" s="9" t="s">
        <v>4152</v>
      </c>
      <c r="M1184" s="12" t="s">
        <v>24</v>
      </c>
    </row>
    <row r="1185" s="3" customFormat="1" ht="54" spans="1:13">
      <c r="A1185" s="8">
        <v>1183</v>
      </c>
      <c r="B1185" s="9" t="s">
        <v>4153</v>
      </c>
      <c r="C1185" s="9" t="s">
        <v>109</v>
      </c>
      <c r="D1185" s="9" t="s">
        <v>4154</v>
      </c>
      <c r="E1185" s="9" t="s">
        <v>119</v>
      </c>
      <c r="F1185" s="8">
        <v>3</v>
      </c>
      <c r="G1185" s="8" t="s">
        <v>18</v>
      </c>
      <c r="H1185" s="9" t="s">
        <v>19</v>
      </c>
      <c r="I1185" s="9" t="s">
        <v>4154</v>
      </c>
      <c r="J1185" s="9" t="s">
        <v>59</v>
      </c>
      <c r="K1185" s="9" t="s">
        <v>132</v>
      </c>
      <c r="L1185" s="9" t="s">
        <v>4155</v>
      </c>
      <c r="M1185" s="12" t="s">
        <v>24</v>
      </c>
    </row>
    <row r="1186" s="3" customFormat="1" ht="121.5" spans="1:13">
      <c r="A1186" s="8">
        <v>1184</v>
      </c>
      <c r="B1186" s="9" t="s">
        <v>4156</v>
      </c>
      <c r="C1186" s="9" t="s">
        <v>167</v>
      </c>
      <c r="D1186" s="9" t="s">
        <v>4157</v>
      </c>
      <c r="E1186" s="9" t="s">
        <v>81</v>
      </c>
      <c r="F1186" s="8">
        <v>5</v>
      </c>
      <c r="G1186" s="8" t="s">
        <v>18</v>
      </c>
      <c r="H1186" s="9" t="s">
        <v>19</v>
      </c>
      <c r="I1186" s="9" t="s">
        <v>4158</v>
      </c>
      <c r="J1186" s="9" t="s">
        <v>28</v>
      </c>
      <c r="K1186" s="9" t="s">
        <v>4159</v>
      </c>
      <c r="L1186" s="9" t="s">
        <v>4160</v>
      </c>
      <c r="M1186" s="12" t="s">
        <v>24</v>
      </c>
    </row>
    <row r="1187" s="3" customFormat="1" ht="135" spans="1:13">
      <c r="A1187" s="8">
        <v>1185</v>
      </c>
      <c r="B1187" s="9" t="s">
        <v>4156</v>
      </c>
      <c r="C1187" s="9" t="s">
        <v>150</v>
      </c>
      <c r="D1187" s="9" t="s">
        <v>4161</v>
      </c>
      <c r="E1187" s="9" t="s">
        <v>32</v>
      </c>
      <c r="F1187" s="8">
        <v>5</v>
      </c>
      <c r="G1187" s="8" t="s">
        <v>18</v>
      </c>
      <c r="H1187" s="9" t="s">
        <v>19</v>
      </c>
      <c r="I1187" s="9" t="s">
        <v>4162</v>
      </c>
      <c r="J1187" s="9" t="s">
        <v>28</v>
      </c>
      <c r="K1187" s="9" t="s">
        <v>4159</v>
      </c>
      <c r="L1187" s="9" t="s">
        <v>4160</v>
      </c>
      <c r="M1187" s="12" t="s">
        <v>24</v>
      </c>
    </row>
    <row r="1188" s="3" customFormat="1" ht="67.5" spans="1:13">
      <c r="A1188" s="8">
        <v>1186</v>
      </c>
      <c r="B1188" s="9" t="s">
        <v>4163</v>
      </c>
      <c r="C1188" s="9" t="s">
        <v>1456</v>
      </c>
      <c r="D1188" s="9" t="s">
        <v>4164</v>
      </c>
      <c r="E1188" s="9" t="s">
        <v>590</v>
      </c>
      <c r="F1188" s="8">
        <v>1</v>
      </c>
      <c r="G1188" s="8" t="s">
        <v>18</v>
      </c>
      <c r="H1188" s="9" t="s">
        <v>76</v>
      </c>
      <c r="I1188" s="9" t="s">
        <v>2764</v>
      </c>
      <c r="J1188" s="9" t="s">
        <v>40</v>
      </c>
      <c r="K1188" s="9" t="s">
        <v>4165</v>
      </c>
      <c r="L1188" s="9" t="s">
        <v>4166</v>
      </c>
      <c r="M1188" s="12" t="s">
        <v>24</v>
      </c>
    </row>
    <row r="1189" s="3" customFormat="1" ht="27" spans="1:13">
      <c r="A1189" s="8">
        <v>1187</v>
      </c>
      <c r="B1189" s="9" t="s">
        <v>4167</v>
      </c>
      <c r="C1189" s="9" t="s">
        <v>141</v>
      </c>
      <c r="D1189" s="9" t="s">
        <v>4168</v>
      </c>
      <c r="E1189" s="9" t="s">
        <v>19</v>
      </c>
      <c r="F1189" s="8">
        <v>3</v>
      </c>
      <c r="G1189" s="8" t="s">
        <v>18</v>
      </c>
      <c r="H1189" s="9" t="s">
        <v>19</v>
      </c>
      <c r="I1189" s="9" t="s">
        <v>2968</v>
      </c>
      <c r="J1189" s="9" t="s">
        <v>40</v>
      </c>
      <c r="K1189" s="9" t="s">
        <v>4169</v>
      </c>
      <c r="L1189" s="9" t="s">
        <v>4170</v>
      </c>
      <c r="M1189" s="12" t="s">
        <v>24</v>
      </c>
    </row>
    <row r="1190" s="3" customFormat="1" ht="27" spans="1:13">
      <c r="A1190" s="8">
        <v>1188</v>
      </c>
      <c r="B1190" s="9" t="s">
        <v>4171</v>
      </c>
      <c r="C1190" s="9" t="s">
        <v>4172</v>
      </c>
      <c r="D1190" s="9" t="s">
        <v>4173</v>
      </c>
      <c r="E1190" s="9" t="s">
        <v>424</v>
      </c>
      <c r="F1190" s="8">
        <v>1</v>
      </c>
      <c r="G1190" s="8" t="s">
        <v>18</v>
      </c>
      <c r="H1190" s="9" t="s">
        <v>19</v>
      </c>
      <c r="I1190" s="9" t="s">
        <v>4174</v>
      </c>
      <c r="J1190" s="9" t="s">
        <v>34</v>
      </c>
      <c r="K1190" s="9" t="s">
        <v>4175</v>
      </c>
      <c r="L1190" s="9" t="s">
        <v>4176</v>
      </c>
      <c r="M1190" s="12" t="s">
        <v>24</v>
      </c>
    </row>
    <row r="1191" s="3" customFormat="1" ht="40.5" spans="1:13">
      <c r="A1191" s="8">
        <v>1189</v>
      </c>
      <c r="B1191" s="9" t="s">
        <v>4177</v>
      </c>
      <c r="C1191" s="9" t="s">
        <v>4178</v>
      </c>
      <c r="D1191" s="9" t="s">
        <v>4179</v>
      </c>
      <c r="E1191" s="9" t="s">
        <v>19</v>
      </c>
      <c r="F1191" s="8">
        <v>3</v>
      </c>
      <c r="G1191" s="8" t="s">
        <v>18</v>
      </c>
      <c r="H1191" s="9" t="s">
        <v>474</v>
      </c>
      <c r="I1191" s="9" t="s">
        <v>4179</v>
      </c>
      <c r="J1191" s="9" t="s">
        <v>40</v>
      </c>
      <c r="K1191" s="9" t="s">
        <v>4180</v>
      </c>
      <c r="L1191" s="9" t="s">
        <v>4181</v>
      </c>
      <c r="M1191" s="12" t="s">
        <v>24</v>
      </c>
    </row>
    <row r="1192" s="3" customFormat="1" ht="27" spans="1:13">
      <c r="A1192" s="8">
        <v>1190</v>
      </c>
      <c r="B1192" s="10" t="s">
        <v>4182</v>
      </c>
      <c r="C1192" s="10" t="s">
        <v>448</v>
      </c>
      <c r="D1192" s="10" t="s">
        <v>4183</v>
      </c>
      <c r="E1192" s="10" t="s">
        <v>32</v>
      </c>
      <c r="F1192" s="11">
        <v>3</v>
      </c>
      <c r="G1192" s="11" t="s">
        <v>39</v>
      </c>
      <c r="H1192" s="10" t="s">
        <v>19</v>
      </c>
      <c r="I1192" s="10" t="s">
        <v>4184</v>
      </c>
      <c r="J1192" s="10" t="s">
        <v>59</v>
      </c>
      <c r="K1192" s="10" t="s">
        <v>4185</v>
      </c>
      <c r="L1192" s="10" t="s">
        <v>4186</v>
      </c>
      <c r="M1192" s="12" t="s">
        <v>24</v>
      </c>
    </row>
    <row r="1193" s="3" customFormat="1" ht="135" spans="1:13">
      <c r="A1193" s="8">
        <v>1191</v>
      </c>
      <c r="B1193" s="9" t="s">
        <v>4187</v>
      </c>
      <c r="C1193" s="9" t="s">
        <v>467</v>
      </c>
      <c r="D1193" s="9" t="s">
        <v>4188</v>
      </c>
      <c r="E1193" s="9" t="s">
        <v>359</v>
      </c>
      <c r="F1193" s="8">
        <v>2</v>
      </c>
      <c r="G1193" s="8" t="s">
        <v>18</v>
      </c>
      <c r="H1193" s="9" t="s">
        <v>19</v>
      </c>
      <c r="I1193" s="9" t="s">
        <v>2132</v>
      </c>
      <c r="J1193" s="9" t="s">
        <v>40</v>
      </c>
      <c r="K1193" s="9" t="s">
        <v>101</v>
      </c>
      <c r="L1193" s="9" t="s">
        <v>4189</v>
      </c>
      <c r="M1193" s="12" t="s">
        <v>24</v>
      </c>
    </row>
    <row r="1194" s="3" customFormat="1" ht="27" spans="1:13">
      <c r="A1194" s="8">
        <v>1192</v>
      </c>
      <c r="B1194" s="10" t="s">
        <v>4190</v>
      </c>
      <c r="C1194" s="10" t="s">
        <v>37</v>
      </c>
      <c r="D1194" s="10" t="s">
        <v>4191</v>
      </c>
      <c r="E1194" s="10" t="s">
        <v>19</v>
      </c>
      <c r="F1194" s="11">
        <v>5</v>
      </c>
      <c r="G1194" s="11" t="s">
        <v>43</v>
      </c>
      <c r="H1194" s="10" t="s">
        <v>19</v>
      </c>
      <c r="I1194" s="10" t="s">
        <v>4191</v>
      </c>
      <c r="J1194" s="10" t="s">
        <v>70</v>
      </c>
      <c r="K1194" s="10" t="s">
        <v>132</v>
      </c>
      <c r="L1194" s="10" t="s">
        <v>4192</v>
      </c>
      <c r="M1194" s="12" t="s">
        <v>24</v>
      </c>
    </row>
    <row r="1195" s="3" customFormat="1" ht="54" spans="1:13">
      <c r="A1195" s="8">
        <v>1193</v>
      </c>
      <c r="B1195" s="10" t="s">
        <v>4193</v>
      </c>
      <c r="C1195" s="10" t="s">
        <v>66</v>
      </c>
      <c r="D1195" s="10" t="s">
        <v>4194</v>
      </c>
      <c r="E1195" s="10" t="s">
        <v>119</v>
      </c>
      <c r="F1195" s="11">
        <v>10</v>
      </c>
      <c r="G1195" s="11" t="s">
        <v>43</v>
      </c>
      <c r="H1195" s="10" t="s">
        <v>19</v>
      </c>
      <c r="I1195" s="10" t="s">
        <v>4195</v>
      </c>
      <c r="J1195" s="10" t="s">
        <v>40</v>
      </c>
      <c r="K1195" s="10" t="s">
        <v>4196</v>
      </c>
      <c r="L1195" s="10" t="s">
        <v>4197</v>
      </c>
      <c r="M1195" s="12" t="s">
        <v>24</v>
      </c>
    </row>
    <row r="1196" s="3" customFormat="1" ht="27" spans="1:13">
      <c r="A1196" s="8">
        <v>1194</v>
      </c>
      <c r="B1196" s="10" t="s">
        <v>4193</v>
      </c>
      <c r="C1196" s="10" t="s">
        <v>37</v>
      </c>
      <c r="D1196" s="10" t="s">
        <v>4198</v>
      </c>
      <c r="E1196" s="10" t="s">
        <v>17</v>
      </c>
      <c r="F1196" s="11">
        <v>1</v>
      </c>
      <c r="G1196" s="11" t="s">
        <v>43</v>
      </c>
      <c r="H1196" s="10" t="s">
        <v>19</v>
      </c>
      <c r="I1196" s="10" t="s">
        <v>4199</v>
      </c>
      <c r="J1196" s="10" t="s">
        <v>40</v>
      </c>
      <c r="K1196" s="10" t="s">
        <v>4196</v>
      </c>
      <c r="L1196" s="10" t="s">
        <v>4197</v>
      </c>
      <c r="M1196" s="12" t="s">
        <v>24</v>
      </c>
    </row>
    <row r="1197" s="3" customFormat="1" ht="27" spans="1:13">
      <c r="A1197" s="8">
        <v>1195</v>
      </c>
      <c r="B1197" s="10" t="s">
        <v>4200</v>
      </c>
      <c r="C1197" s="10" t="s">
        <v>135</v>
      </c>
      <c r="D1197" s="10" t="s">
        <v>4201</v>
      </c>
      <c r="E1197" s="10" t="s">
        <v>32</v>
      </c>
      <c r="F1197" s="11">
        <v>2</v>
      </c>
      <c r="G1197" s="11" t="s">
        <v>43</v>
      </c>
      <c r="H1197" s="10" t="s">
        <v>19</v>
      </c>
      <c r="I1197" s="10" t="s">
        <v>4201</v>
      </c>
      <c r="J1197" s="10" t="s">
        <v>40</v>
      </c>
      <c r="K1197" s="10" t="s">
        <v>4202</v>
      </c>
      <c r="L1197" s="10" t="s">
        <v>4203</v>
      </c>
      <c r="M1197" s="12" t="s">
        <v>24</v>
      </c>
    </row>
    <row r="1198" s="3" customFormat="1" ht="27" spans="1:13">
      <c r="A1198" s="8">
        <v>1196</v>
      </c>
      <c r="B1198" s="9" t="s">
        <v>4204</v>
      </c>
      <c r="C1198" s="9" t="s">
        <v>150</v>
      </c>
      <c r="D1198" s="9" t="s">
        <v>1596</v>
      </c>
      <c r="E1198" s="9" t="s">
        <v>32</v>
      </c>
      <c r="F1198" s="8">
        <v>1</v>
      </c>
      <c r="G1198" s="8" t="s">
        <v>18</v>
      </c>
      <c r="H1198" s="9" t="s">
        <v>19</v>
      </c>
      <c r="I1198" s="9" t="s">
        <v>1527</v>
      </c>
      <c r="J1198" s="9" t="s">
        <v>59</v>
      </c>
      <c r="K1198" s="9" t="s">
        <v>101</v>
      </c>
      <c r="L1198" s="9" t="s">
        <v>4205</v>
      </c>
      <c r="M1198" s="12" t="s">
        <v>24</v>
      </c>
    </row>
    <row r="1199" s="3" customFormat="1" ht="27" spans="1:13">
      <c r="A1199" s="8">
        <v>1197</v>
      </c>
      <c r="B1199" s="9" t="s">
        <v>4206</v>
      </c>
      <c r="C1199" s="9" t="s">
        <v>4178</v>
      </c>
      <c r="D1199" s="9" t="s">
        <v>4207</v>
      </c>
      <c r="E1199" s="9" t="s">
        <v>19</v>
      </c>
      <c r="F1199" s="8">
        <v>3</v>
      </c>
      <c r="G1199" s="8" t="s">
        <v>18</v>
      </c>
      <c r="H1199" s="9" t="s">
        <v>474</v>
      </c>
      <c r="I1199" s="9" t="s">
        <v>4208</v>
      </c>
      <c r="J1199" s="9" t="s">
        <v>59</v>
      </c>
      <c r="K1199" s="9" t="s">
        <v>4209</v>
      </c>
      <c r="L1199" s="9" t="s">
        <v>4210</v>
      </c>
      <c r="M1199" s="12" t="s">
        <v>24</v>
      </c>
    </row>
    <row r="1200" s="3" customFormat="1" ht="27" spans="1:13">
      <c r="A1200" s="8">
        <v>1198</v>
      </c>
      <c r="B1200" s="9" t="s">
        <v>4211</v>
      </c>
      <c r="C1200" s="9" t="s">
        <v>2791</v>
      </c>
      <c r="D1200" s="9" t="s">
        <v>4212</v>
      </c>
      <c r="E1200" s="9" t="s">
        <v>152</v>
      </c>
      <c r="F1200" s="8">
        <v>3</v>
      </c>
      <c r="G1200" s="8" t="s">
        <v>18</v>
      </c>
      <c r="H1200" s="9" t="s">
        <v>19</v>
      </c>
      <c r="I1200" s="9" t="s">
        <v>4212</v>
      </c>
      <c r="J1200" s="9" t="s">
        <v>40</v>
      </c>
      <c r="K1200" s="9" t="s">
        <v>132</v>
      </c>
      <c r="L1200" s="9" t="s">
        <v>4213</v>
      </c>
      <c r="M1200" s="12" t="s">
        <v>24</v>
      </c>
    </row>
    <row r="1201" s="3" customFormat="1" ht="27" spans="1:13">
      <c r="A1201" s="8">
        <v>1199</v>
      </c>
      <c r="B1201" s="9" t="s">
        <v>4214</v>
      </c>
      <c r="C1201" s="9" t="s">
        <v>55</v>
      </c>
      <c r="D1201" s="9" t="s">
        <v>2777</v>
      </c>
      <c r="E1201" s="9" t="s">
        <v>57</v>
      </c>
      <c r="F1201" s="8">
        <v>2</v>
      </c>
      <c r="G1201" s="8" t="s">
        <v>18</v>
      </c>
      <c r="H1201" s="9" t="s">
        <v>19</v>
      </c>
      <c r="I1201" s="9" t="s">
        <v>2778</v>
      </c>
      <c r="J1201" s="9" t="s">
        <v>59</v>
      </c>
      <c r="K1201" s="9" t="s">
        <v>4215</v>
      </c>
      <c r="L1201" s="9" t="s">
        <v>4216</v>
      </c>
      <c r="M1201" s="12" t="s">
        <v>24</v>
      </c>
    </row>
    <row r="1202" s="3" customFormat="1" spans="1:13">
      <c r="A1202" s="8">
        <v>1200</v>
      </c>
      <c r="B1202" s="10" t="s">
        <v>4217</v>
      </c>
      <c r="C1202" s="10" t="s">
        <v>37</v>
      </c>
      <c r="D1202" s="10" t="s">
        <v>70</v>
      </c>
      <c r="E1202" s="10" t="s">
        <v>19</v>
      </c>
      <c r="F1202" s="11">
        <v>2</v>
      </c>
      <c r="G1202" s="11" t="s">
        <v>633</v>
      </c>
      <c r="H1202" s="10" t="s">
        <v>19</v>
      </c>
      <c r="I1202" s="10" t="s">
        <v>70</v>
      </c>
      <c r="J1202" s="10" t="s">
        <v>70</v>
      </c>
      <c r="K1202" s="10" t="s">
        <v>101</v>
      </c>
      <c r="L1202" s="10" t="s">
        <v>4218</v>
      </c>
      <c r="M1202" s="12" t="s">
        <v>24</v>
      </c>
    </row>
    <row r="1203" s="3" customFormat="1" ht="27" spans="1:13">
      <c r="A1203" s="8">
        <v>1201</v>
      </c>
      <c r="B1203" s="10" t="s">
        <v>4219</v>
      </c>
      <c r="C1203" s="10" t="s">
        <v>574</v>
      </c>
      <c r="D1203" s="10" t="s">
        <v>246</v>
      </c>
      <c r="E1203" s="10" t="s">
        <v>1127</v>
      </c>
      <c r="F1203" s="11">
        <v>3</v>
      </c>
      <c r="G1203" s="11" t="s">
        <v>43</v>
      </c>
      <c r="H1203" s="10" t="s">
        <v>19</v>
      </c>
      <c r="I1203" s="10" t="s">
        <v>246</v>
      </c>
      <c r="J1203" s="10" t="s">
        <v>40</v>
      </c>
      <c r="K1203" s="10" t="s">
        <v>132</v>
      </c>
      <c r="L1203" s="10" t="s">
        <v>4220</v>
      </c>
      <c r="M1203" s="12" t="s">
        <v>24</v>
      </c>
    </row>
    <row r="1204" s="3" customFormat="1" ht="27" spans="1:13">
      <c r="A1204" s="8">
        <v>1202</v>
      </c>
      <c r="B1204" s="9" t="s">
        <v>4221</v>
      </c>
      <c r="C1204" s="9" t="s">
        <v>1781</v>
      </c>
      <c r="D1204" s="9" t="s">
        <v>1781</v>
      </c>
      <c r="E1204" s="9" t="s">
        <v>124</v>
      </c>
      <c r="F1204" s="8">
        <v>1</v>
      </c>
      <c r="G1204" s="8" t="s">
        <v>18</v>
      </c>
      <c r="H1204" s="9" t="s">
        <v>19</v>
      </c>
      <c r="I1204" s="9" t="s">
        <v>4222</v>
      </c>
      <c r="J1204" s="9" t="s">
        <v>40</v>
      </c>
      <c r="K1204" s="9" t="s">
        <v>101</v>
      </c>
      <c r="L1204" s="9" t="s">
        <v>4223</v>
      </c>
      <c r="M1204" s="12" t="s">
        <v>24</v>
      </c>
    </row>
    <row r="1205" s="3" customFormat="1" spans="1:13">
      <c r="A1205" s="8">
        <v>1203</v>
      </c>
      <c r="B1205" s="9" t="s">
        <v>4224</v>
      </c>
      <c r="C1205" s="9" t="s">
        <v>403</v>
      </c>
      <c r="D1205" s="9" t="s">
        <v>4225</v>
      </c>
      <c r="E1205" s="9" t="s">
        <v>241</v>
      </c>
      <c r="F1205" s="8">
        <v>1</v>
      </c>
      <c r="G1205" s="8" t="s">
        <v>18</v>
      </c>
      <c r="H1205" s="9" t="s">
        <v>19</v>
      </c>
      <c r="I1205" s="9" t="s">
        <v>665</v>
      </c>
      <c r="J1205" s="9" t="s">
        <v>59</v>
      </c>
      <c r="K1205" s="9" t="s">
        <v>2511</v>
      </c>
      <c r="L1205" s="9" t="s">
        <v>2512</v>
      </c>
      <c r="M1205" s="12" t="s">
        <v>24</v>
      </c>
    </row>
    <row r="1206" s="3" customFormat="1" spans="1:13">
      <c r="A1206" s="8">
        <v>1204</v>
      </c>
      <c r="B1206" s="10" t="s">
        <v>4226</v>
      </c>
      <c r="C1206" s="10" t="s">
        <v>66</v>
      </c>
      <c r="D1206" s="10" t="s">
        <v>118</v>
      </c>
      <c r="E1206" s="10" t="s">
        <v>19</v>
      </c>
      <c r="F1206" s="11">
        <v>3</v>
      </c>
      <c r="G1206" s="11" t="s">
        <v>43</v>
      </c>
      <c r="H1206" s="10" t="s">
        <v>19</v>
      </c>
      <c r="I1206" s="10" t="s">
        <v>703</v>
      </c>
      <c r="J1206" s="10" t="s">
        <v>40</v>
      </c>
      <c r="K1206" s="10" t="s">
        <v>963</v>
      </c>
      <c r="L1206" s="10" t="s">
        <v>4227</v>
      </c>
      <c r="M1206" s="12" t="s">
        <v>24</v>
      </c>
    </row>
    <row r="1207" s="3" customFormat="1" ht="54" spans="1:13">
      <c r="A1207" s="8">
        <v>1205</v>
      </c>
      <c r="B1207" s="9" t="s">
        <v>4228</v>
      </c>
      <c r="C1207" s="9" t="s">
        <v>150</v>
      </c>
      <c r="D1207" s="9" t="s">
        <v>4229</v>
      </c>
      <c r="E1207" s="9" t="s">
        <v>2664</v>
      </c>
      <c r="F1207" s="8">
        <v>2</v>
      </c>
      <c r="G1207" s="8" t="s">
        <v>18</v>
      </c>
      <c r="H1207" s="9" t="s">
        <v>474</v>
      </c>
      <c r="I1207" s="9" t="s">
        <v>4230</v>
      </c>
      <c r="J1207" s="9" t="s">
        <v>59</v>
      </c>
      <c r="K1207" s="9" t="s">
        <v>4231</v>
      </c>
      <c r="L1207" s="9" t="s">
        <v>4232</v>
      </c>
      <c r="M1207" s="12" t="s">
        <v>24</v>
      </c>
    </row>
    <row r="1208" s="3" customFormat="1" ht="40.5" spans="1:13">
      <c r="A1208" s="8">
        <v>1206</v>
      </c>
      <c r="B1208" s="9" t="s">
        <v>4233</v>
      </c>
      <c r="C1208" s="9" t="s">
        <v>66</v>
      </c>
      <c r="D1208" s="9" t="s">
        <v>4234</v>
      </c>
      <c r="E1208" s="9" t="s">
        <v>137</v>
      </c>
      <c r="F1208" s="8">
        <v>1</v>
      </c>
      <c r="G1208" s="8" t="s">
        <v>18</v>
      </c>
      <c r="H1208" s="9" t="s">
        <v>19</v>
      </c>
      <c r="I1208" s="9" t="s">
        <v>4235</v>
      </c>
      <c r="J1208" s="9" t="s">
        <v>40</v>
      </c>
      <c r="K1208" s="9" t="s">
        <v>4236</v>
      </c>
      <c r="L1208" s="9" t="s">
        <v>4237</v>
      </c>
      <c r="M1208" s="12" t="s">
        <v>24</v>
      </c>
    </row>
    <row r="1209" s="3" customFormat="1" ht="67.5" spans="1:13">
      <c r="A1209" s="8">
        <v>1207</v>
      </c>
      <c r="B1209" s="9" t="s">
        <v>4238</v>
      </c>
      <c r="C1209" s="9" t="s">
        <v>711</v>
      </c>
      <c r="D1209" s="9" t="s">
        <v>1609</v>
      </c>
      <c r="E1209" s="9" t="s">
        <v>1176</v>
      </c>
      <c r="F1209" s="8">
        <v>1</v>
      </c>
      <c r="G1209" s="8" t="s">
        <v>18</v>
      </c>
      <c r="H1209" s="9" t="s">
        <v>19</v>
      </c>
      <c r="I1209" s="9" t="s">
        <v>3649</v>
      </c>
      <c r="J1209" s="9" t="s">
        <v>40</v>
      </c>
      <c r="K1209" s="9" t="s">
        <v>101</v>
      </c>
      <c r="L1209" s="9" t="s">
        <v>4239</v>
      </c>
      <c r="M1209" s="12" t="s">
        <v>24</v>
      </c>
    </row>
    <row r="1210" s="3" customFormat="1" ht="27" spans="1:13">
      <c r="A1210" s="8">
        <v>1208</v>
      </c>
      <c r="B1210" s="9" t="s">
        <v>4240</v>
      </c>
      <c r="C1210" s="9" t="s">
        <v>448</v>
      </c>
      <c r="D1210" s="9" t="s">
        <v>448</v>
      </c>
      <c r="E1210" s="9" t="s">
        <v>4241</v>
      </c>
      <c r="F1210" s="8">
        <v>1</v>
      </c>
      <c r="G1210" s="8" t="s">
        <v>18</v>
      </c>
      <c r="H1210" s="9" t="s">
        <v>19</v>
      </c>
      <c r="I1210" s="9" t="s">
        <v>4242</v>
      </c>
      <c r="J1210" s="9" t="s">
        <v>40</v>
      </c>
      <c r="K1210" s="9" t="s">
        <v>101</v>
      </c>
      <c r="L1210" s="9" t="s">
        <v>4243</v>
      </c>
      <c r="M1210" s="12" t="s">
        <v>24</v>
      </c>
    </row>
    <row r="1211" s="3" customFormat="1" ht="27" spans="1:13">
      <c r="A1211" s="8">
        <v>1209</v>
      </c>
      <c r="B1211" s="9" t="s">
        <v>4244</v>
      </c>
      <c r="C1211" s="9" t="s">
        <v>1781</v>
      </c>
      <c r="D1211" s="9" t="s">
        <v>1781</v>
      </c>
      <c r="E1211" s="9" t="s">
        <v>17</v>
      </c>
      <c r="F1211" s="8">
        <v>1</v>
      </c>
      <c r="G1211" s="8" t="s">
        <v>18</v>
      </c>
      <c r="H1211" s="9" t="s">
        <v>19</v>
      </c>
      <c r="I1211" s="9" t="s">
        <v>4245</v>
      </c>
      <c r="J1211" s="9" t="s">
        <v>40</v>
      </c>
      <c r="K1211" s="9" t="s">
        <v>101</v>
      </c>
      <c r="L1211" s="9" t="s">
        <v>3001</v>
      </c>
      <c r="M1211" s="12" t="s">
        <v>24</v>
      </c>
    </row>
    <row r="1212" s="3" customFormat="1" ht="40.5" spans="1:13">
      <c r="A1212" s="8">
        <v>1210</v>
      </c>
      <c r="B1212" s="9" t="s">
        <v>4246</v>
      </c>
      <c r="C1212" s="9" t="s">
        <v>109</v>
      </c>
      <c r="D1212" s="9" t="s">
        <v>323</v>
      </c>
      <c r="E1212" s="9" t="s">
        <v>137</v>
      </c>
      <c r="F1212" s="8">
        <v>1</v>
      </c>
      <c r="G1212" s="8" t="s">
        <v>18</v>
      </c>
      <c r="H1212" s="9" t="s">
        <v>19</v>
      </c>
      <c r="I1212" s="9" t="s">
        <v>797</v>
      </c>
      <c r="J1212" s="9" t="s">
        <v>40</v>
      </c>
      <c r="K1212" s="9" t="s">
        <v>4247</v>
      </c>
      <c r="L1212" s="9" t="s">
        <v>4248</v>
      </c>
      <c r="M1212" s="12" t="s">
        <v>24</v>
      </c>
    </row>
    <row r="1213" s="3" customFormat="1" ht="40.5" spans="1:13">
      <c r="A1213" s="8">
        <v>1211</v>
      </c>
      <c r="B1213" s="9" t="s">
        <v>4246</v>
      </c>
      <c r="C1213" s="9" t="s">
        <v>4249</v>
      </c>
      <c r="D1213" s="9" t="s">
        <v>569</v>
      </c>
      <c r="E1213" s="9" t="s">
        <v>350</v>
      </c>
      <c r="F1213" s="8">
        <v>1</v>
      </c>
      <c r="G1213" s="8" t="s">
        <v>18</v>
      </c>
      <c r="H1213" s="9" t="s">
        <v>19</v>
      </c>
      <c r="I1213" s="9" t="s">
        <v>755</v>
      </c>
      <c r="J1213" s="9" t="s">
        <v>40</v>
      </c>
      <c r="K1213" s="9" t="s">
        <v>4247</v>
      </c>
      <c r="L1213" s="9" t="s">
        <v>4248</v>
      </c>
      <c r="M1213" s="12" t="s">
        <v>24</v>
      </c>
    </row>
    <row r="1214" s="3" customFormat="1" ht="94.5" spans="1:13">
      <c r="A1214" s="8">
        <v>1212</v>
      </c>
      <c r="B1214" s="9" t="s">
        <v>4250</v>
      </c>
      <c r="C1214" s="9" t="s">
        <v>55</v>
      </c>
      <c r="D1214" s="9" t="s">
        <v>4251</v>
      </c>
      <c r="E1214" s="9" t="s">
        <v>57</v>
      </c>
      <c r="F1214" s="8">
        <v>5</v>
      </c>
      <c r="G1214" s="8" t="s">
        <v>18</v>
      </c>
      <c r="H1214" s="9" t="s">
        <v>19</v>
      </c>
      <c r="I1214" s="9" t="s">
        <v>4252</v>
      </c>
      <c r="J1214" s="9" t="s">
        <v>34</v>
      </c>
      <c r="K1214" s="9" t="s">
        <v>4253</v>
      </c>
      <c r="L1214" s="9" t="s">
        <v>4254</v>
      </c>
      <c r="M1214" s="12" t="s">
        <v>24</v>
      </c>
    </row>
    <row r="1215" s="3" customFormat="1" ht="135" spans="1:13">
      <c r="A1215" s="8">
        <v>1213</v>
      </c>
      <c r="B1215" s="9" t="s">
        <v>4250</v>
      </c>
      <c r="C1215" s="9" t="s">
        <v>37</v>
      </c>
      <c r="D1215" s="9" t="s">
        <v>4255</v>
      </c>
      <c r="E1215" s="9" t="s">
        <v>57</v>
      </c>
      <c r="F1215" s="8">
        <v>3</v>
      </c>
      <c r="G1215" s="8" t="s">
        <v>18</v>
      </c>
      <c r="H1215" s="9" t="s">
        <v>19</v>
      </c>
      <c r="I1215" s="9" t="s">
        <v>4256</v>
      </c>
      <c r="J1215" s="9" t="s">
        <v>59</v>
      </c>
      <c r="K1215" s="9" t="s">
        <v>4253</v>
      </c>
      <c r="L1215" s="9" t="s">
        <v>4254</v>
      </c>
      <c r="M1215" s="12" t="s">
        <v>24</v>
      </c>
    </row>
    <row r="1216" s="3" customFormat="1" ht="27" spans="1:13">
      <c r="A1216" s="8">
        <v>1214</v>
      </c>
      <c r="B1216" s="9" t="s">
        <v>4257</v>
      </c>
      <c r="C1216" s="9" t="s">
        <v>55</v>
      </c>
      <c r="D1216" s="9" t="s">
        <v>55</v>
      </c>
      <c r="E1216" s="9" t="s">
        <v>124</v>
      </c>
      <c r="F1216" s="8">
        <v>1</v>
      </c>
      <c r="G1216" s="8" t="s">
        <v>18</v>
      </c>
      <c r="H1216" s="9" t="s">
        <v>19</v>
      </c>
      <c r="I1216" s="9" t="s">
        <v>3059</v>
      </c>
      <c r="J1216" s="9" t="s">
        <v>40</v>
      </c>
      <c r="K1216" s="9" t="s">
        <v>101</v>
      </c>
      <c r="L1216" s="9" t="s">
        <v>4258</v>
      </c>
      <c r="M1216" s="12" t="s">
        <v>24</v>
      </c>
    </row>
    <row r="1217" s="3" customFormat="1" ht="108" spans="1:13">
      <c r="A1217" s="8">
        <v>1215</v>
      </c>
      <c r="B1217" s="9" t="s">
        <v>4259</v>
      </c>
      <c r="C1217" s="9" t="s">
        <v>51</v>
      </c>
      <c r="D1217" s="9" t="s">
        <v>181</v>
      </c>
      <c r="E1217" s="9" t="s">
        <v>119</v>
      </c>
      <c r="F1217" s="8">
        <v>1</v>
      </c>
      <c r="G1217" s="8" t="s">
        <v>18</v>
      </c>
      <c r="H1217" s="9" t="s">
        <v>19</v>
      </c>
      <c r="I1217" s="9" t="s">
        <v>182</v>
      </c>
      <c r="J1217" s="9" t="s">
        <v>40</v>
      </c>
      <c r="K1217" s="9" t="s">
        <v>4260</v>
      </c>
      <c r="L1217" s="9" t="s">
        <v>4261</v>
      </c>
      <c r="M1217" s="12" t="s">
        <v>24</v>
      </c>
    </row>
    <row r="1218" s="3" customFormat="1" ht="40.5" spans="1:13">
      <c r="A1218" s="8">
        <v>1216</v>
      </c>
      <c r="B1218" s="9" t="s">
        <v>4259</v>
      </c>
      <c r="C1218" s="9" t="s">
        <v>37</v>
      </c>
      <c r="D1218" s="9" t="s">
        <v>1046</v>
      </c>
      <c r="E1218" s="9" t="s">
        <v>137</v>
      </c>
      <c r="F1218" s="8">
        <v>1</v>
      </c>
      <c r="G1218" s="8" t="s">
        <v>18</v>
      </c>
      <c r="H1218" s="9" t="s">
        <v>19</v>
      </c>
      <c r="I1218" s="9" t="s">
        <v>1046</v>
      </c>
      <c r="J1218" s="9" t="s">
        <v>40</v>
      </c>
      <c r="K1218" s="9" t="s">
        <v>4260</v>
      </c>
      <c r="L1218" s="9" t="s">
        <v>4261</v>
      </c>
      <c r="M1218" s="12" t="s">
        <v>24</v>
      </c>
    </row>
    <row r="1219" s="3" customFormat="1" ht="54" spans="1:13">
      <c r="A1219" s="8">
        <v>1217</v>
      </c>
      <c r="B1219" s="9" t="s">
        <v>4262</v>
      </c>
      <c r="C1219" s="9" t="s">
        <v>37</v>
      </c>
      <c r="D1219" s="9" t="s">
        <v>4263</v>
      </c>
      <c r="E1219" s="9" t="s">
        <v>119</v>
      </c>
      <c r="F1219" s="8">
        <v>1</v>
      </c>
      <c r="G1219" s="8" t="s">
        <v>18</v>
      </c>
      <c r="H1219" s="9" t="s">
        <v>19</v>
      </c>
      <c r="I1219" s="9" t="s">
        <v>1298</v>
      </c>
      <c r="J1219" s="9" t="s">
        <v>40</v>
      </c>
      <c r="K1219" s="9" t="s">
        <v>4264</v>
      </c>
      <c r="L1219" s="9" t="s">
        <v>4265</v>
      </c>
      <c r="M1219" s="12" t="s">
        <v>24</v>
      </c>
    </row>
    <row r="1220" s="3" customFormat="1" ht="67.5" spans="1:13">
      <c r="A1220" s="8">
        <v>1218</v>
      </c>
      <c r="B1220" s="10" t="s">
        <v>4266</v>
      </c>
      <c r="C1220" s="10" t="s">
        <v>711</v>
      </c>
      <c r="D1220" s="10" t="s">
        <v>4267</v>
      </c>
      <c r="E1220" s="10" t="s">
        <v>37</v>
      </c>
      <c r="F1220" s="11">
        <v>5</v>
      </c>
      <c r="G1220" s="11" t="s">
        <v>43</v>
      </c>
      <c r="H1220" s="10" t="s">
        <v>19</v>
      </c>
      <c r="I1220" s="10" t="s">
        <v>4268</v>
      </c>
      <c r="J1220" s="10" t="s">
        <v>59</v>
      </c>
      <c r="K1220" s="10" t="s">
        <v>4269</v>
      </c>
      <c r="L1220" s="10" t="s">
        <v>4270</v>
      </c>
      <c r="M1220" s="12" t="s">
        <v>24</v>
      </c>
    </row>
    <row r="1221" s="3" customFormat="1" ht="27" spans="1:13">
      <c r="A1221" s="8">
        <v>1219</v>
      </c>
      <c r="B1221" s="10" t="s">
        <v>4271</v>
      </c>
      <c r="C1221" s="10" t="s">
        <v>37</v>
      </c>
      <c r="D1221" s="10" t="s">
        <v>4272</v>
      </c>
      <c r="E1221" s="10" t="s">
        <v>32</v>
      </c>
      <c r="F1221" s="11">
        <v>5</v>
      </c>
      <c r="G1221" s="11" t="s">
        <v>39</v>
      </c>
      <c r="H1221" s="10" t="s">
        <v>19</v>
      </c>
      <c r="I1221" s="10" t="s">
        <v>3855</v>
      </c>
      <c r="J1221" s="10" t="s">
        <v>59</v>
      </c>
      <c r="K1221" s="10" t="s">
        <v>4273</v>
      </c>
      <c r="L1221" s="10" t="s">
        <v>4274</v>
      </c>
      <c r="M1221" s="12" t="s">
        <v>24</v>
      </c>
    </row>
    <row r="1222" s="3" customFormat="1" ht="54" spans="1:13">
      <c r="A1222" s="8">
        <v>1220</v>
      </c>
      <c r="B1222" s="9" t="s">
        <v>4275</v>
      </c>
      <c r="C1222" s="9" t="s">
        <v>842</v>
      </c>
      <c r="D1222" s="9" t="s">
        <v>755</v>
      </c>
      <c r="E1222" s="9" t="s">
        <v>350</v>
      </c>
      <c r="F1222" s="8">
        <v>2</v>
      </c>
      <c r="G1222" s="8" t="s">
        <v>18</v>
      </c>
      <c r="H1222" s="9" t="s">
        <v>19</v>
      </c>
      <c r="I1222" s="9" t="s">
        <v>756</v>
      </c>
      <c r="J1222" s="9" t="s">
        <v>40</v>
      </c>
      <c r="K1222" s="9" t="s">
        <v>4276</v>
      </c>
      <c r="L1222" s="9" t="s">
        <v>4277</v>
      </c>
      <c r="M1222" s="12" t="s">
        <v>24</v>
      </c>
    </row>
    <row r="1223" s="3" customFormat="1" ht="108" spans="1:13">
      <c r="A1223" s="8">
        <v>1221</v>
      </c>
      <c r="B1223" s="9" t="s">
        <v>4275</v>
      </c>
      <c r="C1223" s="9" t="s">
        <v>109</v>
      </c>
      <c r="D1223" s="9" t="s">
        <v>181</v>
      </c>
      <c r="E1223" s="9" t="s">
        <v>111</v>
      </c>
      <c r="F1223" s="8">
        <v>2</v>
      </c>
      <c r="G1223" s="8" t="s">
        <v>18</v>
      </c>
      <c r="H1223" s="9" t="s">
        <v>19</v>
      </c>
      <c r="I1223" s="9" t="s">
        <v>182</v>
      </c>
      <c r="J1223" s="9" t="s">
        <v>40</v>
      </c>
      <c r="K1223" s="9" t="s">
        <v>4276</v>
      </c>
      <c r="L1223" s="9" t="s">
        <v>4277</v>
      </c>
      <c r="M1223" s="12" t="s">
        <v>24</v>
      </c>
    </row>
    <row r="1224" s="3" customFormat="1" ht="108" spans="1:13">
      <c r="A1224" s="8">
        <v>1222</v>
      </c>
      <c r="B1224" s="9" t="s">
        <v>4278</v>
      </c>
      <c r="C1224" s="9" t="s">
        <v>66</v>
      </c>
      <c r="D1224" s="9" t="s">
        <v>4279</v>
      </c>
      <c r="E1224" s="9" t="s">
        <v>119</v>
      </c>
      <c r="F1224" s="8">
        <v>5</v>
      </c>
      <c r="G1224" s="8" t="s">
        <v>18</v>
      </c>
      <c r="H1224" s="9" t="s">
        <v>19</v>
      </c>
      <c r="I1224" s="9" t="s">
        <v>1824</v>
      </c>
      <c r="J1224" s="9" t="s">
        <v>59</v>
      </c>
      <c r="K1224" s="9" t="s">
        <v>4280</v>
      </c>
      <c r="L1224" s="9" t="s">
        <v>4281</v>
      </c>
      <c r="M1224" s="12" t="s">
        <v>24</v>
      </c>
    </row>
    <row r="1225" s="3" customFormat="1" ht="27" spans="1:13">
      <c r="A1225" s="8">
        <v>1223</v>
      </c>
      <c r="B1225" s="10" t="s">
        <v>4282</v>
      </c>
      <c r="C1225" s="10" t="s">
        <v>141</v>
      </c>
      <c r="D1225" s="10" t="s">
        <v>4283</v>
      </c>
      <c r="E1225" s="10" t="s">
        <v>19</v>
      </c>
      <c r="F1225" s="11">
        <v>2</v>
      </c>
      <c r="G1225" s="11" t="s">
        <v>43</v>
      </c>
      <c r="H1225" s="10" t="s">
        <v>19</v>
      </c>
      <c r="I1225" s="10" t="s">
        <v>4284</v>
      </c>
      <c r="J1225" s="10" t="s">
        <v>40</v>
      </c>
      <c r="K1225" s="10" t="s">
        <v>4285</v>
      </c>
      <c r="L1225" s="10" t="s">
        <v>4286</v>
      </c>
      <c r="M1225" s="12" t="s">
        <v>24</v>
      </c>
    </row>
    <row r="1226" s="3" customFormat="1" ht="81" spans="1:13">
      <c r="A1226" s="8">
        <v>1224</v>
      </c>
      <c r="B1226" s="9" t="s">
        <v>4287</v>
      </c>
      <c r="C1226" s="9" t="s">
        <v>2791</v>
      </c>
      <c r="D1226" s="9" t="s">
        <v>4288</v>
      </c>
      <c r="E1226" s="9" t="s">
        <v>152</v>
      </c>
      <c r="F1226" s="8">
        <v>1</v>
      </c>
      <c r="G1226" s="8" t="s">
        <v>18</v>
      </c>
      <c r="H1226" s="9" t="s">
        <v>19</v>
      </c>
      <c r="I1226" s="9" t="s">
        <v>716</v>
      </c>
      <c r="J1226" s="9" t="s">
        <v>59</v>
      </c>
      <c r="K1226" s="9" t="s">
        <v>963</v>
      </c>
      <c r="L1226" s="9" t="s">
        <v>964</v>
      </c>
      <c r="M1226" s="12" t="s">
        <v>24</v>
      </c>
    </row>
    <row r="1227" s="3" customFormat="1" ht="27" spans="1:13">
      <c r="A1227" s="8">
        <v>1225</v>
      </c>
      <c r="B1227" s="9" t="s">
        <v>4289</v>
      </c>
      <c r="C1227" s="9" t="s">
        <v>574</v>
      </c>
      <c r="D1227" s="9" t="s">
        <v>4290</v>
      </c>
      <c r="E1227" s="9" t="s">
        <v>57</v>
      </c>
      <c r="F1227" s="8">
        <v>2</v>
      </c>
      <c r="G1227" s="8" t="s">
        <v>18</v>
      </c>
      <c r="H1227" s="9" t="s">
        <v>19</v>
      </c>
      <c r="I1227" s="9" t="s">
        <v>4290</v>
      </c>
      <c r="J1227" s="9" t="s">
        <v>59</v>
      </c>
      <c r="K1227" s="9" t="s">
        <v>4291</v>
      </c>
      <c r="L1227" s="9" t="s">
        <v>4292</v>
      </c>
      <c r="M1227" s="12" t="s">
        <v>24</v>
      </c>
    </row>
    <row r="1228" s="3" customFormat="1" ht="94.5" spans="1:13">
      <c r="A1228" s="8">
        <v>1226</v>
      </c>
      <c r="B1228" s="10" t="s">
        <v>4293</v>
      </c>
      <c r="C1228" s="10" t="s">
        <v>66</v>
      </c>
      <c r="D1228" s="10" t="s">
        <v>4294</v>
      </c>
      <c r="E1228" s="10" t="s">
        <v>19</v>
      </c>
      <c r="F1228" s="11">
        <v>3</v>
      </c>
      <c r="G1228" s="11" t="s">
        <v>43</v>
      </c>
      <c r="H1228" s="10" t="s">
        <v>19</v>
      </c>
      <c r="I1228" s="10" t="s">
        <v>4295</v>
      </c>
      <c r="J1228" s="10" t="s">
        <v>40</v>
      </c>
      <c r="K1228" s="10" t="s">
        <v>4296</v>
      </c>
      <c r="L1228" s="10" t="s">
        <v>4297</v>
      </c>
      <c r="M1228" s="12" t="s">
        <v>24</v>
      </c>
    </row>
    <row r="1229" s="3" customFormat="1" ht="40.5" spans="1:13">
      <c r="A1229" s="8">
        <v>1227</v>
      </c>
      <c r="B1229" s="9" t="s">
        <v>4298</v>
      </c>
      <c r="C1229" s="9" t="s">
        <v>2963</v>
      </c>
      <c r="D1229" s="9" t="s">
        <v>4299</v>
      </c>
      <c r="E1229" s="9" t="s">
        <v>359</v>
      </c>
      <c r="F1229" s="8">
        <v>2</v>
      </c>
      <c r="G1229" s="8" t="s">
        <v>18</v>
      </c>
      <c r="H1229" s="9" t="s">
        <v>76</v>
      </c>
      <c r="I1229" s="9" t="s">
        <v>3000</v>
      </c>
      <c r="J1229" s="9" t="s">
        <v>59</v>
      </c>
      <c r="K1229" s="9" t="s">
        <v>101</v>
      </c>
      <c r="L1229" s="9" t="s">
        <v>4300</v>
      </c>
      <c r="M1229" s="12" t="s">
        <v>24</v>
      </c>
    </row>
    <row r="1230" s="3" customFormat="1" ht="40.5" spans="1:13">
      <c r="A1230" s="8">
        <v>1228</v>
      </c>
      <c r="B1230" s="9" t="s">
        <v>4301</v>
      </c>
      <c r="C1230" s="9" t="s">
        <v>157</v>
      </c>
      <c r="D1230" s="9" t="s">
        <v>157</v>
      </c>
      <c r="E1230" s="9" t="s">
        <v>159</v>
      </c>
      <c r="F1230" s="8">
        <v>1</v>
      </c>
      <c r="G1230" s="8" t="s">
        <v>18</v>
      </c>
      <c r="H1230" s="9" t="s">
        <v>19</v>
      </c>
      <c r="I1230" s="9" t="s">
        <v>1259</v>
      </c>
      <c r="J1230" s="9" t="s">
        <v>40</v>
      </c>
      <c r="K1230" s="9" t="s">
        <v>101</v>
      </c>
      <c r="L1230" s="9" t="s">
        <v>4302</v>
      </c>
      <c r="M1230" s="12" t="s">
        <v>24</v>
      </c>
    </row>
    <row r="1231" s="3" customFormat="1" ht="121.5" spans="1:13">
      <c r="A1231" s="8">
        <v>1229</v>
      </c>
      <c r="B1231" s="10" t="s">
        <v>4303</v>
      </c>
      <c r="C1231" s="10" t="s">
        <v>66</v>
      </c>
      <c r="D1231" s="10" t="s">
        <v>4304</v>
      </c>
      <c r="E1231" s="10" t="s">
        <v>119</v>
      </c>
      <c r="F1231" s="11">
        <v>5</v>
      </c>
      <c r="G1231" s="11" t="s">
        <v>43</v>
      </c>
      <c r="H1231" s="10" t="s">
        <v>19</v>
      </c>
      <c r="I1231" s="10" t="s">
        <v>4305</v>
      </c>
      <c r="J1231" s="10" t="s">
        <v>40</v>
      </c>
      <c r="K1231" s="10" t="s">
        <v>1185</v>
      </c>
      <c r="L1231" s="10" t="s">
        <v>4306</v>
      </c>
      <c r="M1231" s="12" t="s">
        <v>24</v>
      </c>
    </row>
    <row r="1232" s="3" customFormat="1" ht="121.5" spans="1:13">
      <c r="A1232" s="8">
        <v>1230</v>
      </c>
      <c r="B1232" s="9" t="s">
        <v>4303</v>
      </c>
      <c r="C1232" s="9" t="s">
        <v>448</v>
      </c>
      <c r="D1232" s="9" t="s">
        <v>4307</v>
      </c>
      <c r="E1232" s="9" t="s">
        <v>32</v>
      </c>
      <c r="F1232" s="8">
        <v>3</v>
      </c>
      <c r="G1232" s="8" t="s">
        <v>18</v>
      </c>
      <c r="H1232" s="9" t="s">
        <v>76</v>
      </c>
      <c r="I1232" s="9" t="s">
        <v>4308</v>
      </c>
      <c r="J1232" s="9" t="s">
        <v>59</v>
      </c>
      <c r="K1232" s="9" t="s">
        <v>1185</v>
      </c>
      <c r="L1232" s="9" t="s">
        <v>4306</v>
      </c>
      <c r="M1232" s="12" t="s">
        <v>24</v>
      </c>
    </row>
    <row r="1233" s="3" customFormat="1" ht="27" spans="1:13">
      <c r="A1233" s="8">
        <v>1231</v>
      </c>
      <c r="B1233" s="9" t="s">
        <v>4309</v>
      </c>
      <c r="C1233" s="9" t="s">
        <v>150</v>
      </c>
      <c r="D1233" s="9" t="s">
        <v>4310</v>
      </c>
      <c r="E1233" s="9" t="s">
        <v>32</v>
      </c>
      <c r="F1233" s="8">
        <v>2</v>
      </c>
      <c r="G1233" s="8" t="s">
        <v>18</v>
      </c>
      <c r="H1233" s="9" t="s">
        <v>19</v>
      </c>
      <c r="I1233" s="9" t="s">
        <v>4311</v>
      </c>
      <c r="J1233" s="9" t="s">
        <v>59</v>
      </c>
      <c r="K1233" s="9" t="s">
        <v>4312</v>
      </c>
      <c r="L1233" s="9" t="s">
        <v>4313</v>
      </c>
      <c r="M1233" s="12" t="s">
        <v>24</v>
      </c>
    </row>
    <row r="1234" s="3" customFormat="1" ht="27" spans="1:13">
      <c r="A1234" s="8">
        <v>1232</v>
      </c>
      <c r="B1234" s="9" t="s">
        <v>4314</v>
      </c>
      <c r="C1234" s="9" t="s">
        <v>62</v>
      </c>
      <c r="D1234" s="9" t="s">
        <v>4315</v>
      </c>
      <c r="E1234" s="9" t="s">
        <v>251</v>
      </c>
      <c r="F1234" s="8">
        <v>1</v>
      </c>
      <c r="G1234" s="8" t="s">
        <v>18</v>
      </c>
      <c r="H1234" s="9" t="s">
        <v>19</v>
      </c>
      <c r="I1234" s="9" t="s">
        <v>665</v>
      </c>
      <c r="J1234" s="9" t="s">
        <v>34</v>
      </c>
      <c r="K1234" s="9" t="s">
        <v>4316</v>
      </c>
      <c r="L1234" s="9" t="s">
        <v>4317</v>
      </c>
      <c r="M1234" s="12" t="s">
        <v>24</v>
      </c>
    </row>
    <row r="1235" s="3" customFormat="1" ht="27" spans="1:13">
      <c r="A1235" s="8">
        <v>1233</v>
      </c>
      <c r="B1235" s="9" t="s">
        <v>4314</v>
      </c>
      <c r="C1235" s="9" t="s">
        <v>607</v>
      </c>
      <c r="D1235" s="9" t="s">
        <v>4318</v>
      </c>
      <c r="E1235" s="9" t="s">
        <v>124</v>
      </c>
      <c r="F1235" s="8">
        <v>1</v>
      </c>
      <c r="G1235" s="8" t="s">
        <v>18</v>
      </c>
      <c r="H1235" s="9" t="s">
        <v>19</v>
      </c>
      <c r="I1235" s="9" t="s">
        <v>4319</v>
      </c>
      <c r="J1235" s="9" t="s">
        <v>34</v>
      </c>
      <c r="K1235" s="9" t="s">
        <v>4316</v>
      </c>
      <c r="L1235" s="9" t="s">
        <v>4317</v>
      </c>
      <c r="M1235" s="12" t="s">
        <v>24</v>
      </c>
    </row>
    <row r="1236" s="3" customFormat="1" ht="27" spans="1:13">
      <c r="A1236" s="8">
        <v>1234</v>
      </c>
      <c r="B1236" s="10" t="s">
        <v>4314</v>
      </c>
      <c r="C1236" s="10" t="s">
        <v>607</v>
      </c>
      <c r="D1236" s="10" t="s">
        <v>4320</v>
      </c>
      <c r="E1236" s="10" t="s">
        <v>124</v>
      </c>
      <c r="F1236" s="11">
        <v>1</v>
      </c>
      <c r="G1236" s="11" t="s">
        <v>43</v>
      </c>
      <c r="H1236" s="10" t="s">
        <v>19</v>
      </c>
      <c r="I1236" s="10" t="s">
        <v>4321</v>
      </c>
      <c r="J1236" s="10" t="s">
        <v>40</v>
      </c>
      <c r="K1236" s="10" t="s">
        <v>4316</v>
      </c>
      <c r="L1236" s="10" t="s">
        <v>4317</v>
      </c>
      <c r="M1236" s="12" t="s">
        <v>24</v>
      </c>
    </row>
    <row r="1237" s="3" customFormat="1" ht="27" spans="1:13">
      <c r="A1237" s="8">
        <v>1235</v>
      </c>
      <c r="B1237" s="9" t="s">
        <v>4314</v>
      </c>
      <c r="C1237" s="9" t="s">
        <v>55</v>
      </c>
      <c r="D1237" s="9" t="s">
        <v>4322</v>
      </c>
      <c r="E1237" s="9" t="s">
        <v>124</v>
      </c>
      <c r="F1237" s="8">
        <v>3</v>
      </c>
      <c r="G1237" s="8" t="s">
        <v>18</v>
      </c>
      <c r="H1237" s="9" t="s">
        <v>19</v>
      </c>
      <c r="I1237" s="9" t="s">
        <v>4323</v>
      </c>
      <c r="J1237" s="9" t="s">
        <v>59</v>
      </c>
      <c r="K1237" s="9" t="s">
        <v>4316</v>
      </c>
      <c r="L1237" s="9" t="s">
        <v>4317</v>
      </c>
      <c r="M1237" s="12" t="s">
        <v>24</v>
      </c>
    </row>
    <row r="1238" s="3" customFormat="1" ht="121.5" spans="1:13">
      <c r="A1238" s="8">
        <v>1236</v>
      </c>
      <c r="B1238" s="9" t="s">
        <v>4324</v>
      </c>
      <c r="C1238" s="9" t="s">
        <v>2981</v>
      </c>
      <c r="D1238" s="9" t="s">
        <v>4325</v>
      </c>
      <c r="E1238" s="9" t="s">
        <v>1630</v>
      </c>
      <c r="F1238" s="8">
        <v>3</v>
      </c>
      <c r="G1238" s="8" t="s">
        <v>18</v>
      </c>
      <c r="H1238" s="9" t="s">
        <v>19</v>
      </c>
      <c r="I1238" s="9" t="s">
        <v>4326</v>
      </c>
      <c r="J1238" s="9" t="s">
        <v>40</v>
      </c>
      <c r="K1238" s="9" t="s">
        <v>4327</v>
      </c>
      <c r="L1238" s="9" t="s">
        <v>4328</v>
      </c>
      <c r="M1238" s="12" t="s">
        <v>24</v>
      </c>
    </row>
    <row r="1239" s="3" customFormat="1" ht="54" spans="1:13">
      <c r="A1239" s="8">
        <v>1237</v>
      </c>
      <c r="B1239" s="9" t="s">
        <v>4329</v>
      </c>
      <c r="C1239" s="9" t="s">
        <v>66</v>
      </c>
      <c r="D1239" s="9" t="s">
        <v>4330</v>
      </c>
      <c r="E1239" s="9" t="s">
        <v>119</v>
      </c>
      <c r="F1239" s="8">
        <v>2</v>
      </c>
      <c r="G1239" s="8" t="s">
        <v>18</v>
      </c>
      <c r="H1239" s="9" t="s">
        <v>19</v>
      </c>
      <c r="I1239" s="9" t="s">
        <v>4330</v>
      </c>
      <c r="J1239" s="9" t="s">
        <v>34</v>
      </c>
      <c r="K1239" s="9" t="s">
        <v>4331</v>
      </c>
      <c r="L1239" s="9" t="s">
        <v>4332</v>
      </c>
      <c r="M1239" s="12" t="s">
        <v>24</v>
      </c>
    </row>
    <row r="1240" s="3" customFormat="1" ht="27" spans="1:13">
      <c r="A1240" s="8">
        <v>1238</v>
      </c>
      <c r="B1240" s="9" t="s">
        <v>4333</v>
      </c>
      <c r="C1240" s="9" t="s">
        <v>675</v>
      </c>
      <c r="D1240" s="9" t="s">
        <v>4334</v>
      </c>
      <c r="E1240" s="9" t="s">
        <v>37</v>
      </c>
      <c r="F1240" s="8">
        <v>1</v>
      </c>
      <c r="G1240" s="8" t="s">
        <v>18</v>
      </c>
      <c r="H1240" s="9" t="s">
        <v>19</v>
      </c>
      <c r="I1240" s="9" t="s">
        <v>4335</v>
      </c>
      <c r="J1240" s="9" t="s">
        <v>40</v>
      </c>
      <c r="K1240" s="9" t="s">
        <v>4336</v>
      </c>
      <c r="L1240" s="9" t="s">
        <v>4337</v>
      </c>
      <c r="M1240" s="12" t="s">
        <v>24</v>
      </c>
    </row>
    <row r="1241" s="3" customFormat="1" ht="40.5" spans="1:13">
      <c r="A1241" s="8">
        <v>1239</v>
      </c>
      <c r="B1241" s="9" t="s">
        <v>4338</v>
      </c>
      <c r="C1241" s="9" t="s">
        <v>55</v>
      </c>
      <c r="D1241" s="9" t="s">
        <v>254</v>
      </c>
      <c r="E1241" s="9" t="s">
        <v>124</v>
      </c>
      <c r="F1241" s="8">
        <v>1</v>
      </c>
      <c r="G1241" s="8" t="s">
        <v>18</v>
      </c>
      <c r="H1241" s="9" t="s">
        <v>19</v>
      </c>
      <c r="I1241" s="9" t="s">
        <v>254</v>
      </c>
      <c r="J1241" s="9" t="s">
        <v>40</v>
      </c>
      <c r="K1241" s="9" t="s">
        <v>4339</v>
      </c>
      <c r="L1241" s="9" t="s">
        <v>4340</v>
      </c>
      <c r="M1241" s="12" t="s">
        <v>24</v>
      </c>
    </row>
    <row r="1242" s="3" customFormat="1" ht="54" spans="1:13">
      <c r="A1242" s="8">
        <v>1240</v>
      </c>
      <c r="B1242" s="9" t="s">
        <v>4338</v>
      </c>
      <c r="C1242" s="9" t="s">
        <v>2770</v>
      </c>
      <c r="D1242" s="9" t="s">
        <v>569</v>
      </c>
      <c r="E1242" s="9" t="s">
        <v>119</v>
      </c>
      <c r="F1242" s="8">
        <v>1</v>
      </c>
      <c r="G1242" s="8" t="s">
        <v>18</v>
      </c>
      <c r="H1242" s="9" t="s">
        <v>19</v>
      </c>
      <c r="I1242" s="9" t="s">
        <v>569</v>
      </c>
      <c r="J1242" s="9" t="s">
        <v>40</v>
      </c>
      <c r="K1242" s="9" t="s">
        <v>4339</v>
      </c>
      <c r="L1242" s="9" t="s">
        <v>4340</v>
      </c>
      <c r="M1242" s="12" t="s">
        <v>24</v>
      </c>
    </row>
    <row r="1243" s="3" customFormat="1" ht="54" spans="1:13">
      <c r="A1243" s="8">
        <v>1241</v>
      </c>
      <c r="B1243" s="10" t="s">
        <v>4341</v>
      </c>
      <c r="C1243" s="10" t="s">
        <v>66</v>
      </c>
      <c r="D1243" s="10" t="s">
        <v>4342</v>
      </c>
      <c r="E1243" s="10" t="s">
        <v>119</v>
      </c>
      <c r="F1243" s="11">
        <v>3</v>
      </c>
      <c r="G1243" s="11" t="s">
        <v>43</v>
      </c>
      <c r="H1243" s="10" t="s">
        <v>19</v>
      </c>
      <c r="I1243" s="10" t="s">
        <v>4343</v>
      </c>
      <c r="J1243" s="10" t="s">
        <v>40</v>
      </c>
      <c r="K1243" s="10" t="s">
        <v>132</v>
      </c>
      <c r="L1243" s="10" t="s">
        <v>4344</v>
      </c>
      <c r="M1243" s="12" t="s">
        <v>24</v>
      </c>
    </row>
    <row r="1244" s="3" customFormat="1" ht="94.5" spans="1:13">
      <c r="A1244" s="8">
        <v>1242</v>
      </c>
      <c r="B1244" s="9" t="s">
        <v>4345</v>
      </c>
      <c r="C1244" s="9" t="s">
        <v>4346</v>
      </c>
      <c r="D1244" s="9" t="s">
        <v>4347</v>
      </c>
      <c r="E1244" s="9" t="s">
        <v>3150</v>
      </c>
      <c r="F1244" s="8">
        <v>3</v>
      </c>
      <c r="G1244" s="8" t="s">
        <v>18</v>
      </c>
      <c r="H1244" s="9" t="s">
        <v>76</v>
      </c>
      <c r="I1244" s="9" t="s">
        <v>4348</v>
      </c>
      <c r="J1244" s="9" t="s">
        <v>59</v>
      </c>
      <c r="K1244" s="9" t="s">
        <v>4349</v>
      </c>
      <c r="L1244" s="9" t="s">
        <v>4350</v>
      </c>
      <c r="M1244" s="12" t="s">
        <v>24</v>
      </c>
    </row>
    <row r="1245" s="3" customFormat="1" ht="121.5" spans="1:13">
      <c r="A1245" s="8">
        <v>1243</v>
      </c>
      <c r="B1245" s="9" t="s">
        <v>4351</v>
      </c>
      <c r="C1245" s="9" t="s">
        <v>348</v>
      </c>
      <c r="D1245" s="9" t="s">
        <v>4352</v>
      </c>
      <c r="E1245" s="9" t="s">
        <v>350</v>
      </c>
      <c r="F1245" s="8">
        <v>1</v>
      </c>
      <c r="G1245" s="8" t="s">
        <v>18</v>
      </c>
      <c r="H1245" s="9" t="s">
        <v>76</v>
      </c>
      <c r="I1245" s="9" t="s">
        <v>4353</v>
      </c>
      <c r="J1245" s="9" t="s">
        <v>40</v>
      </c>
      <c r="K1245" s="9" t="s">
        <v>4354</v>
      </c>
      <c r="L1245" s="9" t="s">
        <v>4355</v>
      </c>
      <c r="M1245" s="12" t="s">
        <v>24</v>
      </c>
    </row>
    <row r="1246" s="3" customFormat="1" ht="54" spans="1:13">
      <c r="A1246" s="8">
        <v>1244</v>
      </c>
      <c r="B1246" s="9" t="s">
        <v>4356</v>
      </c>
      <c r="C1246" s="9" t="s">
        <v>37</v>
      </c>
      <c r="D1246" s="9" t="s">
        <v>755</v>
      </c>
      <c r="E1246" s="9" t="s">
        <v>119</v>
      </c>
      <c r="F1246" s="8">
        <v>1</v>
      </c>
      <c r="G1246" s="8" t="s">
        <v>18</v>
      </c>
      <c r="H1246" s="9" t="s">
        <v>19</v>
      </c>
      <c r="I1246" s="9" t="s">
        <v>756</v>
      </c>
      <c r="J1246" s="9" t="s">
        <v>40</v>
      </c>
      <c r="K1246" s="9" t="s">
        <v>4357</v>
      </c>
      <c r="L1246" s="9" t="s">
        <v>4358</v>
      </c>
      <c r="M1246" s="12" t="s">
        <v>24</v>
      </c>
    </row>
    <row r="1247" s="3" customFormat="1" ht="54" spans="1:13">
      <c r="A1247" s="8">
        <v>1245</v>
      </c>
      <c r="B1247" s="9" t="s">
        <v>4356</v>
      </c>
      <c r="C1247" s="9" t="s">
        <v>109</v>
      </c>
      <c r="D1247" s="9" t="s">
        <v>1808</v>
      </c>
      <c r="E1247" s="9" t="s">
        <v>119</v>
      </c>
      <c r="F1247" s="8">
        <v>1</v>
      </c>
      <c r="G1247" s="8" t="s">
        <v>18</v>
      </c>
      <c r="H1247" s="9" t="s">
        <v>19</v>
      </c>
      <c r="I1247" s="9" t="s">
        <v>4359</v>
      </c>
      <c r="J1247" s="9" t="s">
        <v>40</v>
      </c>
      <c r="K1247" s="9" t="s">
        <v>4357</v>
      </c>
      <c r="L1247" s="9" t="s">
        <v>4358</v>
      </c>
      <c r="M1247" s="12" t="s">
        <v>24</v>
      </c>
    </row>
    <row r="1248" s="3" customFormat="1" ht="27" spans="1:13">
      <c r="A1248" s="8">
        <v>1246</v>
      </c>
      <c r="B1248" s="10" t="s">
        <v>4360</v>
      </c>
      <c r="C1248" s="10" t="s">
        <v>37</v>
      </c>
      <c r="D1248" s="10" t="s">
        <v>4361</v>
      </c>
      <c r="E1248" s="10" t="s">
        <v>4362</v>
      </c>
      <c r="F1248" s="11">
        <v>2</v>
      </c>
      <c r="G1248" s="11" t="s">
        <v>633</v>
      </c>
      <c r="H1248" s="10" t="s">
        <v>19</v>
      </c>
      <c r="I1248" s="10" t="s">
        <v>4363</v>
      </c>
      <c r="J1248" s="10" t="s">
        <v>70</v>
      </c>
      <c r="K1248" s="10" t="s">
        <v>4364</v>
      </c>
      <c r="L1248" s="10" t="s">
        <v>4365</v>
      </c>
      <c r="M1248" s="12" t="s">
        <v>24</v>
      </c>
    </row>
    <row r="1249" s="3" customFormat="1" ht="40.5" spans="1:13">
      <c r="A1249" s="8">
        <v>1247</v>
      </c>
      <c r="B1249" s="10" t="s">
        <v>4366</v>
      </c>
      <c r="C1249" s="10" t="s">
        <v>37</v>
      </c>
      <c r="D1249" s="10" t="s">
        <v>115</v>
      </c>
      <c r="E1249" s="10" t="s">
        <v>111</v>
      </c>
      <c r="F1249" s="11">
        <v>1</v>
      </c>
      <c r="G1249" s="11" t="s">
        <v>43</v>
      </c>
      <c r="H1249" s="10" t="s">
        <v>19</v>
      </c>
      <c r="I1249" s="10" t="s">
        <v>116</v>
      </c>
      <c r="J1249" s="10" t="s">
        <v>59</v>
      </c>
      <c r="K1249" s="10" t="s">
        <v>4367</v>
      </c>
      <c r="L1249" s="10" t="s">
        <v>4368</v>
      </c>
      <c r="M1249" s="12" t="s">
        <v>24</v>
      </c>
    </row>
    <row r="1250" s="3" customFormat="1" ht="54" spans="1:13">
      <c r="A1250" s="8">
        <v>1248</v>
      </c>
      <c r="B1250" s="9" t="s">
        <v>4366</v>
      </c>
      <c r="C1250" s="9" t="s">
        <v>109</v>
      </c>
      <c r="D1250" s="9" t="s">
        <v>110</v>
      </c>
      <c r="E1250" s="9" t="s">
        <v>111</v>
      </c>
      <c r="F1250" s="8">
        <v>1</v>
      </c>
      <c r="G1250" s="8" t="s">
        <v>18</v>
      </c>
      <c r="H1250" s="9" t="s">
        <v>19</v>
      </c>
      <c r="I1250" s="9" t="s">
        <v>756</v>
      </c>
      <c r="J1250" s="9" t="s">
        <v>40</v>
      </c>
      <c r="K1250" s="9" t="s">
        <v>4367</v>
      </c>
      <c r="L1250" s="9" t="s">
        <v>4368</v>
      </c>
      <c r="M1250" s="12" t="s">
        <v>24</v>
      </c>
    </row>
    <row r="1251" s="3" customFormat="1" ht="40.5" spans="1:13">
      <c r="A1251" s="8">
        <v>1249</v>
      </c>
      <c r="B1251" s="9" t="s">
        <v>4369</v>
      </c>
      <c r="C1251" s="9" t="s">
        <v>66</v>
      </c>
      <c r="D1251" s="9" t="s">
        <v>4370</v>
      </c>
      <c r="E1251" s="9" t="s">
        <v>375</v>
      </c>
      <c r="F1251" s="8">
        <v>1</v>
      </c>
      <c r="G1251" s="8" t="s">
        <v>18</v>
      </c>
      <c r="H1251" s="9" t="s">
        <v>19</v>
      </c>
      <c r="I1251" s="9" t="s">
        <v>4371</v>
      </c>
      <c r="J1251" s="9" t="s">
        <v>40</v>
      </c>
      <c r="K1251" s="9" t="s">
        <v>4372</v>
      </c>
      <c r="L1251" s="9" t="s">
        <v>4373</v>
      </c>
      <c r="M1251" s="12" t="s">
        <v>24</v>
      </c>
    </row>
    <row r="1252" s="3" customFormat="1" ht="27" spans="1:13">
      <c r="A1252" s="8">
        <v>1250</v>
      </c>
      <c r="B1252" s="9" t="s">
        <v>4374</v>
      </c>
      <c r="C1252" s="9" t="s">
        <v>55</v>
      </c>
      <c r="D1252" s="9" t="s">
        <v>254</v>
      </c>
      <c r="E1252" s="9" t="s">
        <v>124</v>
      </c>
      <c r="F1252" s="8">
        <v>1</v>
      </c>
      <c r="G1252" s="8" t="s">
        <v>18</v>
      </c>
      <c r="H1252" s="9" t="s">
        <v>19</v>
      </c>
      <c r="I1252" s="9" t="s">
        <v>3311</v>
      </c>
      <c r="J1252" s="9" t="s">
        <v>40</v>
      </c>
      <c r="K1252" s="9" t="s">
        <v>4375</v>
      </c>
      <c r="L1252" s="9" t="s">
        <v>4376</v>
      </c>
      <c r="M1252" s="12" t="s">
        <v>24</v>
      </c>
    </row>
    <row r="1253" s="3" customFormat="1" ht="27" spans="1:13">
      <c r="A1253" s="8">
        <v>1251</v>
      </c>
      <c r="B1253" s="9" t="s">
        <v>4374</v>
      </c>
      <c r="C1253" s="9" t="s">
        <v>62</v>
      </c>
      <c r="D1253" s="9" t="s">
        <v>123</v>
      </c>
      <c r="E1253" s="9" t="s">
        <v>159</v>
      </c>
      <c r="F1253" s="8">
        <v>1</v>
      </c>
      <c r="G1253" s="8" t="s">
        <v>18</v>
      </c>
      <c r="H1253" s="9" t="s">
        <v>19</v>
      </c>
      <c r="I1253" s="9" t="s">
        <v>4377</v>
      </c>
      <c r="J1253" s="9" t="s">
        <v>40</v>
      </c>
      <c r="K1253" s="9" t="s">
        <v>4375</v>
      </c>
      <c r="L1253" s="9" t="s">
        <v>4376</v>
      </c>
      <c r="M1253" s="12" t="s">
        <v>24</v>
      </c>
    </row>
    <row r="1254" s="3" customFormat="1" ht="40.5" spans="1:13">
      <c r="A1254" s="8">
        <v>1252</v>
      </c>
      <c r="B1254" s="9" t="s">
        <v>4378</v>
      </c>
      <c r="C1254" s="9" t="s">
        <v>358</v>
      </c>
      <c r="D1254" s="9" t="s">
        <v>358</v>
      </c>
      <c r="E1254" s="9" t="s">
        <v>124</v>
      </c>
      <c r="F1254" s="8">
        <v>1</v>
      </c>
      <c r="G1254" s="8" t="s">
        <v>18</v>
      </c>
      <c r="H1254" s="9" t="s">
        <v>19</v>
      </c>
      <c r="I1254" s="9" t="s">
        <v>360</v>
      </c>
      <c r="J1254" s="9" t="s">
        <v>40</v>
      </c>
      <c r="K1254" s="9" t="s">
        <v>101</v>
      </c>
      <c r="L1254" s="9" t="s">
        <v>4379</v>
      </c>
      <c r="M1254" s="12" t="s">
        <v>24</v>
      </c>
    </row>
    <row r="1255" s="3" customFormat="1" ht="94.5" spans="1:13">
      <c r="A1255" s="8">
        <v>1253</v>
      </c>
      <c r="B1255" s="9" t="s">
        <v>4380</v>
      </c>
      <c r="C1255" s="9" t="s">
        <v>711</v>
      </c>
      <c r="D1255" s="9" t="s">
        <v>4381</v>
      </c>
      <c r="E1255" s="9" t="s">
        <v>2293</v>
      </c>
      <c r="F1255" s="8">
        <v>1</v>
      </c>
      <c r="G1255" s="8" t="s">
        <v>18</v>
      </c>
      <c r="H1255" s="9" t="s">
        <v>19</v>
      </c>
      <c r="I1255" s="9" t="s">
        <v>4382</v>
      </c>
      <c r="J1255" s="9" t="s">
        <v>28</v>
      </c>
      <c r="K1255" s="9" t="s">
        <v>768</v>
      </c>
      <c r="L1255" s="9" t="s">
        <v>4383</v>
      </c>
      <c r="M1255" s="12" t="s">
        <v>24</v>
      </c>
    </row>
    <row r="1256" s="3" customFormat="1" ht="121.5" spans="1:13">
      <c r="A1256" s="8">
        <v>1254</v>
      </c>
      <c r="B1256" s="9" t="s">
        <v>4380</v>
      </c>
      <c r="C1256" s="9" t="s">
        <v>2349</v>
      </c>
      <c r="D1256" s="9" t="s">
        <v>4384</v>
      </c>
      <c r="E1256" s="9" t="s">
        <v>152</v>
      </c>
      <c r="F1256" s="8">
        <v>1</v>
      </c>
      <c r="G1256" s="8" t="s">
        <v>18</v>
      </c>
      <c r="H1256" s="9" t="s">
        <v>19</v>
      </c>
      <c r="I1256" s="9" t="s">
        <v>4385</v>
      </c>
      <c r="J1256" s="9" t="s">
        <v>28</v>
      </c>
      <c r="K1256" s="9" t="s">
        <v>768</v>
      </c>
      <c r="L1256" s="9" t="s">
        <v>4383</v>
      </c>
      <c r="M1256" s="12" t="s">
        <v>24</v>
      </c>
    </row>
    <row r="1257" s="3" customFormat="1" ht="135" spans="1:13">
      <c r="A1257" s="8">
        <v>1255</v>
      </c>
      <c r="B1257" s="9" t="s">
        <v>4380</v>
      </c>
      <c r="C1257" s="9" t="s">
        <v>51</v>
      </c>
      <c r="D1257" s="9" t="s">
        <v>4386</v>
      </c>
      <c r="E1257" s="9" t="s">
        <v>68</v>
      </c>
      <c r="F1257" s="8">
        <v>1</v>
      </c>
      <c r="G1257" s="8" t="s">
        <v>18</v>
      </c>
      <c r="H1257" s="9" t="s">
        <v>19</v>
      </c>
      <c r="I1257" s="9" t="s">
        <v>4387</v>
      </c>
      <c r="J1257" s="9" t="s">
        <v>28</v>
      </c>
      <c r="K1257" s="9" t="s">
        <v>768</v>
      </c>
      <c r="L1257" s="9" t="s">
        <v>4383</v>
      </c>
      <c r="M1257" s="12" t="s">
        <v>24</v>
      </c>
    </row>
    <row r="1258" s="3" customFormat="1" ht="121.5" spans="1:13">
      <c r="A1258" s="8">
        <v>1256</v>
      </c>
      <c r="B1258" s="9" t="s">
        <v>4380</v>
      </c>
      <c r="C1258" s="9" t="s">
        <v>954</v>
      </c>
      <c r="D1258" s="9" t="s">
        <v>4388</v>
      </c>
      <c r="E1258" s="9" t="s">
        <v>152</v>
      </c>
      <c r="F1258" s="8">
        <v>2</v>
      </c>
      <c r="G1258" s="8" t="s">
        <v>18</v>
      </c>
      <c r="H1258" s="9" t="s">
        <v>19</v>
      </c>
      <c r="I1258" s="9" t="s">
        <v>4389</v>
      </c>
      <c r="J1258" s="9" t="s">
        <v>34</v>
      </c>
      <c r="K1258" s="9" t="s">
        <v>768</v>
      </c>
      <c r="L1258" s="9" t="s">
        <v>4383</v>
      </c>
      <c r="M1258" s="12" t="s">
        <v>24</v>
      </c>
    </row>
    <row r="1259" s="3" customFormat="1" ht="121.5" spans="1:13">
      <c r="A1259" s="8">
        <v>1257</v>
      </c>
      <c r="B1259" s="9" t="s">
        <v>4380</v>
      </c>
      <c r="C1259" s="9" t="s">
        <v>675</v>
      </c>
      <c r="D1259" s="9" t="s">
        <v>4390</v>
      </c>
      <c r="E1259" s="9" t="s">
        <v>137</v>
      </c>
      <c r="F1259" s="8">
        <v>1</v>
      </c>
      <c r="G1259" s="8" t="s">
        <v>18</v>
      </c>
      <c r="H1259" s="9" t="s">
        <v>19</v>
      </c>
      <c r="I1259" s="9" t="s">
        <v>4391</v>
      </c>
      <c r="J1259" s="9" t="s">
        <v>34</v>
      </c>
      <c r="K1259" s="9" t="s">
        <v>768</v>
      </c>
      <c r="L1259" s="9" t="s">
        <v>4383</v>
      </c>
      <c r="M1259" s="12" t="s">
        <v>24</v>
      </c>
    </row>
    <row r="1260" s="3" customFormat="1" ht="67.5" spans="1:13">
      <c r="A1260" s="8">
        <v>1258</v>
      </c>
      <c r="B1260" s="10" t="s">
        <v>4380</v>
      </c>
      <c r="C1260" s="10" t="s">
        <v>711</v>
      </c>
      <c r="D1260" s="10" t="s">
        <v>4392</v>
      </c>
      <c r="E1260" s="10" t="s">
        <v>1988</v>
      </c>
      <c r="F1260" s="11">
        <v>17</v>
      </c>
      <c r="G1260" s="11" t="s">
        <v>39</v>
      </c>
      <c r="H1260" s="10" t="s">
        <v>19</v>
      </c>
      <c r="I1260" s="10" t="s">
        <v>4393</v>
      </c>
      <c r="J1260" s="10" t="s">
        <v>59</v>
      </c>
      <c r="K1260" s="10" t="s">
        <v>768</v>
      </c>
      <c r="L1260" s="10" t="s">
        <v>4383</v>
      </c>
      <c r="M1260" s="12" t="s">
        <v>24</v>
      </c>
    </row>
    <row r="1261" s="3" customFormat="1" ht="108" spans="1:13">
      <c r="A1261" s="8">
        <v>1259</v>
      </c>
      <c r="B1261" s="10" t="s">
        <v>4380</v>
      </c>
      <c r="C1261" s="10" t="s">
        <v>37</v>
      </c>
      <c r="D1261" s="10" t="s">
        <v>4394</v>
      </c>
      <c r="E1261" s="10" t="s">
        <v>137</v>
      </c>
      <c r="F1261" s="11">
        <v>1</v>
      </c>
      <c r="G1261" s="11" t="s">
        <v>43</v>
      </c>
      <c r="H1261" s="10" t="s">
        <v>19</v>
      </c>
      <c r="I1261" s="10" t="s">
        <v>4395</v>
      </c>
      <c r="J1261" s="10" t="s">
        <v>40</v>
      </c>
      <c r="K1261" s="10" t="s">
        <v>768</v>
      </c>
      <c r="L1261" s="10" t="s">
        <v>4383</v>
      </c>
      <c r="M1261" s="12" t="s">
        <v>24</v>
      </c>
    </row>
    <row r="1262" s="3" customFormat="1" ht="108" spans="1:13">
      <c r="A1262" s="8">
        <v>1260</v>
      </c>
      <c r="B1262" s="10" t="s">
        <v>4380</v>
      </c>
      <c r="C1262" s="10" t="s">
        <v>37</v>
      </c>
      <c r="D1262" s="10" t="s">
        <v>4396</v>
      </c>
      <c r="E1262" s="10" t="s">
        <v>212</v>
      </c>
      <c r="F1262" s="11">
        <v>1</v>
      </c>
      <c r="G1262" s="11" t="s">
        <v>43</v>
      </c>
      <c r="H1262" s="10" t="s">
        <v>19</v>
      </c>
      <c r="I1262" s="10" t="s">
        <v>4397</v>
      </c>
      <c r="J1262" s="10" t="s">
        <v>40</v>
      </c>
      <c r="K1262" s="10" t="s">
        <v>768</v>
      </c>
      <c r="L1262" s="10" t="s">
        <v>4383</v>
      </c>
      <c r="M1262" s="12" t="s">
        <v>24</v>
      </c>
    </row>
    <row r="1263" s="3" customFormat="1" ht="108" spans="1:13">
      <c r="A1263" s="8">
        <v>1261</v>
      </c>
      <c r="B1263" s="10" t="s">
        <v>4380</v>
      </c>
      <c r="C1263" s="10" t="s">
        <v>66</v>
      </c>
      <c r="D1263" s="10" t="s">
        <v>4398</v>
      </c>
      <c r="E1263" s="10" t="s">
        <v>119</v>
      </c>
      <c r="F1263" s="11">
        <v>1</v>
      </c>
      <c r="G1263" s="11" t="s">
        <v>43</v>
      </c>
      <c r="H1263" s="10" t="s">
        <v>19</v>
      </c>
      <c r="I1263" s="10" t="s">
        <v>4399</v>
      </c>
      <c r="J1263" s="10" t="s">
        <v>40</v>
      </c>
      <c r="K1263" s="10" t="s">
        <v>768</v>
      </c>
      <c r="L1263" s="10" t="s">
        <v>4383</v>
      </c>
      <c r="M1263" s="12" t="s">
        <v>24</v>
      </c>
    </row>
    <row r="1264" s="3" customFormat="1" ht="94.5" spans="1:13">
      <c r="A1264" s="8">
        <v>1262</v>
      </c>
      <c r="B1264" s="10" t="s">
        <v>4380</v>
      </c>
      <c r="C1264" s="10" t="s">
        <v>711</v>
      </c>
      <c r="D1264" s="10" t="s">
        <v>4400</v>
      </c>
      <c r="E1264" s="10" t="s">
        <v>152</v>
      </c>
      <c r="F1264" s="11">
        <v>1</v>
      </c>
      <c r="G1264" s="11" t="s">
        <v>43</v>
      </c>
      <c r="H1264" s="10" t="s">
        <v>19</v>
      </c>
      <c r="I1264" s="10" t="s">
        <v>4401</v>
      </c>
      <c r="J1264" s="10" t="s">
        <v>40</v>
      </c>
      <c r="K1264" s="10" t="s">
        <v>768</v>
      </c>
      <c r="L1264" s="10" t="s">
        <v>4383</v>
      </c>
      <c r="M1264" s="12" t="s">
        <v>24</v>
      </c>
    </row>
    <row r="1265" s="3" customFormat="1" ht="81" spans="1:13">
      <c r="A1265" s="8">
        <v>1263</v>
      </c>
      <c r="B1265" s="10" t="s">
        <v>4380</v>
      </c>
      <c r="C1265" s="10" t="s">
        <v>66</v>
      </c>
      <c r="D1265" s="10" t="s">
        <v>4402</v>
      </c>
      <c r="E1265" s="10" t="s">
        <v>119</v>
      </c>
      <c r="F1265" s="11">
        <v>1</v>
      </c>
      <c r="G1265" s="11" t="s">
        <v>43</v>
      </c>
      <c r="H1265" s="10" t="s">
        <v>19</v>
      </c>
      <c r="I1265" s="10" t="s">
        <v>4403</v>
      </c>
      <c r="J1265" s="10" t="s">
        <v>40</v>
      </c>
      <c r="K1265" s="10" t="s">
        <v>768</v>
      </c>
      <c r="L1265" s="10" t="s">
        <v>4383</v>
      </c>
      <c r="M1265" s="12" t="s">
        <v>24</v>
      </c>
    </row>
    <row r="1266" s="3" customFormat="1" ht="135" spans="1:13">
      <c r="A1266" s="8">
        <v>1264</v>
      </c>
      <c r="B1266" s="10" t="s">
        <v>4380</v>
      </c>
      <c r="C1266" s="10" t="s">
        <v>135</v>
      </c>
      <c r="D1266" s="10" t="s">
        <v>4404</v>
      </c>
      <c r="E1266" s="10" t="s">
        <v>119</v>
      </c>
      <c r="F1266" s="11">
        <v>1</v>
      </c>
      <c r="G1266" s="11" t="s">
        <v>43</v>
      </c>
      <c r="H1266" s="10" t="s">
        <v>19</v>
      </c>
      <c r="I1266" s="10" t="s">
        <v>4405</v>
      </c>
      <c r="J1266" s="10" t="s">
        <v>40</v>
      </c>
      <c r="K1266" s="10" t="s">
        <v>768</v>
      </c>
      <c r="L1266" s="10" t="s">
        <v>4383</v>
      </c>
      <c r="M1266" s="12" t="s">
        <v>24</v>
      </c>
    </row>
    <row r="1267" s="3" customFormat="1" ht="121.5" spans="1:13">
      <c r="A1267" s="8">
        <v>1265</v>
      </c>
      <c r="B1267" s="10" t="s">
        <v>4380</v>
      </c>
      <c r="C1267" s="10" t="s">
        <v>37</v>
      </c>
      <c r="D1267" s="10" t="s">
        <v>4406</v>
      </c>
      <c r="E1267" s="10" t="s">
        <v>137</v>
      </c>
      <c r="F1267" s="11">
        <v>1</v>
      </c>
      <c r="G1267" s="11" t="s">
        <v>39</v>
      </c>
      <c r="H1267" s="10" t="s">
        <v>19</v>
      </c>
      <c r="I1267" s="10" t="s">
        <v>4407</v>
      </c>
      <c r="J1267" s="10" t="s">
        <v>591</v>
      </c>
      <c r="K1267" s="10" t="s">
        <v>768</v>
      </c>
      <c r="L1267" s="10" t="s">
        <v>4383</v>
      </c>
      <c r="M1267" s="12" t="s">
        <v>24</v>
      </c>
    </row>
    <row r="1268" s="3" customFormat="1" ht="108" spans="1:13">
      <c r="A1268" s="8">
        <v>1266</v>
      </c>
      <c r="B1268" s="10" t="s">
        <v>4380</v>
      </c>
      <c r="C1268" s="10" t="s">
        <v>37</v>
      </c>
      <c r="D1268" s="10" t="s">
        <v>4408</v>
      </c>
      <c r="E1268" s="10" t="s">
        <v>119</v>
      </c>
      <c r="F1268" s="11">
        <v>1</v>
      </c>
      <c r="G1268" s="11" t="s">
        <v>43</v>
      </c>
      <c r="H1268" s="10" t="s">
        <v>19</v>
      </c>
      <c r="I1268" s="10" t="s">
        <v>4409</v>
      </c>
      <c r="J1268" s="10" t="s">
        <v>70</v>
      </c>
      <c r="K1268" s="10" t="s">
        <v>768</v>
      </c>
      <c r="L1268" s="10" t="s">
        <v>4383</v>
      </c>
      <c r="M1268" s="12" t="s">
        <v>24</v>
      </c>
    </row>
    <row r="1269" s="3" customFormat="1" ht="108" spans="1:13">
      <c r="A1269" s="8">
        <v>1267</v>
      </c>
      <c r="B1269" s="10" t="s">
        <v>4380</v>
      </c>
      <c r="C1269" s="10" t="s">
        <v>348</v>
      </c>
      <c r="D1269" s="10" t="s">
        <v>4410</v>
      </c>
      <c r="E1269" s="10" t="s">
        <v>119</v>
      </c>
      <c r="F1269" s="11">
        <v>1</v>
      </c>
      <c r="G1269" s="11" t="s">
        <v>43</v>
      </c>
      <c r="H1269" s="10" t="s">
        <v>19</v>
      </c>
      <c r="I1269" s="10" t="s">
        <v>4411</v>
      </c>
      <c r="J1269" s="10" t="s">
        <v>70</v>
      </c>
      <c r="K1269" s="10" t="s">
        <v>768</v>
      </c>
      <c r="L1269" s="10" t="s">
        <v>4383</v>
      </c>
      <c r="M1269" s="12" t="s">
        <v>24</v>
      </c>
    </row>
    <row r="1270" s="3" customFormat="1" ht="121.5" spans="1:13">
      <c r="A1270" s="8">
        <v>1268</v>
      </c>
      <c r="B1270" s="9" t="s">
        <v>4380</v>
      </c>
      <c r="C1270" s="9" t="s">
        <v>109</v>
      </c>
      <c r="D1270" s="9" t="s">
        <v>4412</v>
      </c>
      <c r="E1270" s="9" t="s">
        <v>251</v>
      </c>
      <c r="F1270" s="8">
        <v>1</v>
      </c>
      <c r="G1270" s="8" t="s">
        <v>18</v>
      </c>
      <c r="H1270" s="9" t="s">
        <v>19</v>
      </c>
      <c r="I1270" s="9" t="s">
        <v>4413</v>
      </c>
      <c r="J1270" s="9" t="s">
        <v>40</v>
      </c>
      <c r="K1270" s="9" t="s">
        <v>768</v>
      </c>
      <c r="L1270" s="9" t="s">
        <v>4383</v>
      </c>
      <c r="M1270" s="12" t="s">
        <v>24</v>
      </c>
    </row>
    <row r="1271" s="3" customFormat="1" ht="121.5" spans="1:13">
      <c r="A1271" s="8">
        <v>1269</v>
      </c>
      <c r="B1271" s="9" t="s">
        <v>4380</v>
      </c>
      <c r="C1271" s="9" t="s">
        <v>66</v>
      </c>
      <c r="D1271" s="9" t="s">
        <v>4414</v>
      </c>
      <c r="E1271" s="9" t="s">
        <v>119</v>
      </c>
      <c r="F1271" s="8">
        <v>1</v>
      </c>
      <c r="G1271" s="8" t="s">
        <v>18</v>
      </c>
      <c r="H1271" s="9" t="s">
        <v>19</v>
      </c>
      <c r="I1271" s="9" t="s">
        <v>4415</v>
      </c>
      <c r="J1271" s="9" t="s">
        <v>40</v>
      </c>
      <c r="K1271" s="9" t="s">
        <v>768</v>
      </c>
      <c r="L1271" s="9" t="s">
        <v>4383</v>
      </c>
      <c r="M1271" s="12" t="s">
        <v>24</v>
      </c>
    </row>
    <row r="1272" s="3" customFormat="1" ht="54" spans="1:13">
      <c r="A1272" s="8">
        <v>1270</v>
      </c>
      <c r="B1272" s="9" t="s">
        <v>4416</v>
      </c>
      <c r="C1272" s="9" t="s">
        <v>150</v>
      </c>
      <c r="D1272" s="9" t="s">
        <v>4417</v>
      </c>
      <c r="E1272" s="9" t="s">
        <v>364</v>
      </c>
      <c r="F1272" s="8">
        <v>1</v>
      </c>
      <c r="G1272" s="8" t="s">
        <v>18</v>
      </c>
      <c r="H1272" s="9" t="s">
        <v>76</v>
      </c>
      <c r="I1272" s="9" t="s">
        <v>716</v>
      </c>
      <c r="J1272" s="9" t="s">
        <v>59</v>
      </c>
      <c r="K1272" s="9" t="s">
        <v>4418</v>
      </c>
      <c r="L1272" s="9" t="s">
        <v>4419</v>
      </c>
      <c r="M1272" s="12" t="s">
        <v>24</v>
      </c>
    </row>
    <row r="1273" s="3" customFormat="1" ht="27" spans="1:13">
      <c r="A1273" s="8">
        <v>1271</v>
      </c>
      <c r="B1273" s="9" t="s">
        <v>4420</v>
      </c>
      <c r="C1273" s="9" t="s">
        <v>403</v>
      </c>
      <c r="D1273" s="9" t="s">
        <v>878</v>
      </c>
      <c r="E1273" s="9" t="s">
        <v>241</v>
      </c>
      <c r="F1273" s="8">
        <v>2</v>
      </c>
      <c r="G1273" s="8" t="s">
        <v>18</v>
      </c>
      <c r="H1273" s="9" t="s">
        <v>19</v>
      </c>
      <c r="I1273" s="9" t="s">
        <v>878</v>
      </c>
      <c r="J1273" s="9" t="s">
        <v>40</v>
      </c>
      <c r="K1273" s="9" t="s">
        <v>132</v>
      </c>
      <c r="L1273" s="9" t="s">
        <v>4421</v>
      </c>
      <c r="M1273" s="12" t="s">
        <v>24</v>
      </c>
    </row>
    <row r="1274" s="3" customFormat="1" ht="27" spans="1:13">
      <c r="A1274" s="8">
        <v>1272</v>
      </c>
      <c r="B1274" s="9" t="s">
        <v>4422</v>
      </c>
      <c r="C1274" s="9" t="s">
        <v>62</v>
      </c>
      <c r="D1274" s="9" t="s">
        <v>4423</v>
      </c>
      <c r="E1274" s="9" t="s">
        <v>124</v>
      </c>
      <c r="F1274" s="8">
        <v>1</v>
      </c>
      <c r="G1274" s="8" t="s">
        <v>18</v>
      </c>
      <c r="H1274" s="9" t="s">
        <v>19</v>
      </c>
      <c r="I1274" s="9" t="s">
        <v>893</v>
      </c>
      <c r="J1274" s="9" t="s">
        <v>40</v>
      </c>
      <c r="K1274" s="9" t="s">
        <v>4424</v>
      </c>
      <c r="L1274" s="9" t="s">
        <v>4425</v>
      </c>
      <c r="M1274" s="12" t="s">
        <v>24</v>
      </c>
    </row>
    <row r="1275" s="3" customFormat="1" ht="27" spans="1:13">
      <c r="A1275" s="8">
        <v>1273</v>
      </c>
      <c r="B1275" s="9" t="s">
        <v>4422</v>
      </c>
      <c r="C1275" s="9" t="s">
        <v>55</v>
      </c>
      <c r="D1275" s="9" t="s">
        <v>254</v>
      </c>
      <c r="E1275" s="9" t="s">
        <v>124</v>
      </c>
      <c r="F1275" s="8">
        <v>1</v>
      </c>
      <c r="G1275" s="8" t="s">
        <v>18</v>
      </c>
      <c r="H1275" s="9" t="s">
        <v>19</v>
      </c>
      <c r="I1275" s="9" t="s">
        <v>893</v>
      </c>
      <c r="J1275" s="9" t="s">
        <v>40</v>
      </c>
      <c r="K1275" s="9" t="s">
        <v>4424</v>
      </c>
      <c r="L1275" s="9" t="s">
        <v>4425</v>
      </c>
      <c r="M1275" s="12" t="s">
        <v>24</v>
      </c>
    </row>
    <row r="1276" s="3" customFormat="1" ht="27" spans="1:13">
      <c r="A1276" s="8">
        <v>1274</v>
      </c>
      <c r="B1276" s="9" t="s">
        <v>4426</v>
      </c>
      <c r="C1276" s="9" t="s">
        <v>1781</v>
      </c>
      <c r="D1276" s="9" t="s">
        <v>4427</v>
      </c>
      <c r="E1276" s="9" t="s">
        <v>251</v>
      </c>
      <c r="F1276" s="8">
        <v>1</v>
      </c>
      <c r="G1276" s="8" t="s">
        <v>18</v>
      </c>
      <c r="H1276" s="9" t="s">
        <v>19</v>
      </c>
      <c r="I1276" s="9" t="s">
        <v>4427</v>
      </c>
      <c r="J1276" s="9" t="s">
        <v>34</v>
      </c>
      <c r="K1276" s="9" t="s">
        <v>4428</v>
      </c>
      <c r="L1276" s="9" t="s">
        <v>4429</v>
      </c>
      <c r="M1276" s="12" t="s">
        <v>24</v>
      </c>
    </row>
    <row r="1277" s="3" customFormat="1" ht="54" spans="1:13">
      <c r="A1277" s="8">
        <v>1275</v>
      </c>
      <c r="B1277" s="9" t="s">
        <v>4430</v>
      </c>
      <c r="C1277" s="9" t="s">
        <v>62</v>
      </c>
      <c r="D1277" s="9" t="s">
        <v>4431</v>
      </c>
      <c r="E1277" s="9" t="s">
        <v>251</v>
      </c>
      <c r="F1277" s="8">
        <v>2</v>
      </c>
      <c r="G1277" s="8" t="s">
        <v>18</v>
      </c>
      <c r="H1277" s="9" t="s">
        <v>76</v>
      </c>
      <c r="I1277" s="9" t="s">
        <v>4432</v>
      </c>
      <c r="J1277" s="9" t="s">
        <v>59</v>
      </c>
      <c r="K1277" s="9" t="s">
        <v>4433</v>
      </c>
      <c r="L1277" s="9" t="s">
        <v>4434</v>
      </c>
      <c r="M1277" s="12" t="s">
        <v>24</v>
      </c>
    </row>
    <row r="1278" s="3" customFormat="1" ht="27" spans="1:13">
      <c r="A1278" s="8">
        <v>1276</v>
      </c>
      <c r="B1278" s="10" t="s">
        <v>4435</v>
      </c>
      <c r="C1278" s="10" t="s">
        <v>385</v>
      </c>
      <c r="D1278" s="10" t="s">
        <v>4436</v>
      </c>
      <c r="E1278" s="10" t="s">
        <v>19</v>
      </c>
      <c r="F1278" s="11">
        <v>10</v>
      </c>
      <c r="G1278" s="11" t="s">
        <v>39</v>
      </c>
      <c r="H1278" s="10" t="s">
        <v>19</v>
      </c>
      <c r="I1278" s="10" t="s">
        <v>4437</v>
      </c>
      <c r="J1278" s="10" t="s">
        <v>40</v>
      </c>
      <c r="K1278" s="10" t="s">
        <v>2898</v>
      </c>
      <c r="L1278" s="10" t="s">
        <v>4438</v>
      </c>
      <c r="M1278" s="12" t="s">
        <v>24</v>
      </c>
    </row>
    <row r="1279" s="3" customFormat="1" ht="67.5" spans="1:13">
      <c r="A1279" s="8">
        <v>1277</v>
      </c>
      <c r="B1279" s="9" t="s">
        <v>4439</v>
      </c>
      <c r="C1279" s="9" t="s">
        <v>711</v>
      </c>
      <c r="D1279" s="9" t="s">
        <v>4440</v>
      </c>
      <c r="E1279" s="9" t="s">
        <v>1176</v>
      </c>
      <c r="F1279" s="8">
        <v>2</v>
      </c>
      <c r="G1279" s="8" t="s">
        <v>18</v>
      </c>
      <c r="H1279" s="9" t="s">
        <v>19</v>
      </c>
      <c r="I1279" s="9" t="s">
        <v>4441</v>
      </c>
      <c r="J1279" s="9" t="s">
        <v>59</v>
      </c>
      <c r="K1279" s="9" t="s">
        <v>101</v>
      </c>
      <c r="L1279" s="9" t="s">
        <v>4442</v>
      </c>
      <c r="M1279" s="12" t="s">
        <v>24</v>
      </c>
    </row>
    <row r="1280" s="3" customFormat="1" spans="1:13">
      <c r="A1280" s="8">
        <v>1278</v>
      </c>
      <c r="B1280" s="9" t="s">
        <v>4443</v>
      </c>
      <c r="C1280" s="9" t="s">
        <v>37</v>
      </c>
      <c r="D1280" s="9" t="s">
        <v>4444</v>
      </c>
      <c r="E1280" s="9" t="s">
        <v>1630</v>
      </c>
      <c r="F1280" s="8">
        <v>2</v>
      </c>
      <c r="G1280" s="8" t="s">
        <v>18</v>
      </c>
      <c r="H1280" s="9" t="s">
        <v>19</v>
      </c>
      <c r="I1280" s="9" t="s">
        <v>4445</v>
      </c>
      <c r="J1280" s="9" t="s">
        <v>40</v>
      </c>
      <c r="K1280" s="9" t="s">
        <v>4446</v>
      </c>
      <c r="L1280" s="9" t="s">
        <v>4447</v>
      </c>
      <c r="M1280" s="12" t="s">
        <v>24</v>
      </c>
    </row>
    <row r="1281" s="3" customFormat="1" ht="40.5" spans="1:13">
      <c r="A1281" s="8">
        <v>1279</v>
      </c>
      <c r="B1281" s="9" t="s">
        <v>4448</v>
      </c>
      <c r="C1281" s="9" t="s">
        <v>150</v>
      </c>
      <c r="D1281" s="9" t="s">
        <v>4449</v>
      </c>
      <c r="E1281" s="9" t="s">
        <v>241</v>
      </c>
      <c r="F1281" s="8">
        <v>1</v>
      </c>
      <c r="G1281" s="8" t="s">
        <v>18</v>
      </c>
      <c r="H1281" s="9" t="s">
        <v>76</v>
      </c>
      <c r="I1281" s="9" t="s">
        <v>716</v>
      </c>
      <c r="J1281" s="9" t="s">
        <v>59</v>
      </c>
      <c r="K1281" s="9" t="s">
        <v>963</v>
      </c>
      <c r="L1281" s="9" t="s">
        <v>964</v>
      </c>
      <c r="M1281" s="12" t="s">
        <v>24</v>
      </c>
    </row>
    <row r="1282" s="3" customFormat="1" ht="40.5" spans="1:13">
      <c r="A1282" s="8">
        <v>1280</v>
      </c>
      <c r="B1282" s="9" t="s">
        <v>4450</v>
      </c>
      <c r="C1282" s="9" t="s">
        <v>348</v>
      </c>
      <c r="D1282" s="9" t="s">
        <v>569</v>
      </c>
      <c r="E1282" s="9" t="s">
        <v>350</v>
      </c>
      <c r="F1282" s="8">
        <v>1</v>
      </c>
      <c r="G1282" s="8" t="s">
        <v>18</v>
      </c>
      <c r="H1282" s="9" t="s">
        <v>19</v>
      </c>
      <c r="I1282" s="9" t="s">
        <v>755</v>
      </c>
      <c r="J1282" s="9" t="s">
        <v>40</v>
      </c>
      <c r="K1282" s="9" t="s">
        <v>4451</v>
      </c>
      <c r="L1282" s="9" t="s">
        <v>4452</v>
      </c>
      <c r="M1282" s="12" t="s">
        <v>24</v>
      </c>
    </row>
    <row r="1283" s="3" customFormat="1" ht="40.5" spans="1:13">
      <c r="A1283" s="8">
        <v>1281</v>
      </c>
      <c r="B1283" s="9" t="s">
        <v>4450</v>
      </c>
      <c r="C1283" s="9" t="s">
        <v>109</v>
      </c>
      <c r="D1283" s="9" t="s">
        <v>323</v>
      </c>
      <c r="E1283" s="9" t="s">
        <v>137</v>
      </c>
      <c r="F1283" s="8">
        <v>1</v>
      </c>
      <c r="G1283" s="8" t="s">
        <v>18</v>
      </c>
      <c r="H1283" s="9" t="s">
        <v>19</v>
      </c>
      <c r="I1283" s="9" t="s">
        <v>797</v>
      </c>
      <c r="J1283" s="9" t="s">
        <v>40</v>
      </c>
      <c r="K1283" s="9" t="s">
        <v>4451</v>
      </c>
      <c r="L1283" s="9" t="s">
        <v>4452</v>
      </c>
      <c r="M1283" s="12" t="s">
        <v>24</v>
      </c>
    </row>
    <row r="1284" s="3" customFormat="1" ht="27" spans="1:13">
      <c r="A1284" s="8">
        <v>1282</v>
      </c>
      <c r="B1284" s="10" t="s">
        <v>4453</v>
      </c>
      <c r="C1284" s="10" t="s">
        <v>37</v>
      </c>
      <c r="D1284" s="10" t="s">
        <v>4454</v>
      </c>
      <c r="E1284" s="10" t="s">
        <v>19</v>
      </c>
      <c r="F1284" s="11">
        <v>4</v>
      </c>
      <c r="G1284" s="11" t="s">
        <v>633</v>
      </c>
      <c r="H1284" s="10" t="s">
        <v>19</v>
      </c>
      <c r="I1284" s="10" t="s">
        <v>4455</v>
      </c>
      <c r="J1284" s="10" t="s">
        <v>40</v>
      </c>
      <c r="K1284" s="10" t="s">
        <v>4456</v>
      </c>
      <c r="L1284" s="10" t="s">
        <v>4457</v>
      </c>
      <c r="M1284" s="12" t="s">
        <v>24</v>
      </c>
    </row>
    <row r="1285" s="3" customFormat="1" ht="27" spans="1:13">
      <c r="A1285" s="8">
        <v>1283</v>
      </c>
      <c r="B1285" s="9" t="s">
        <v>4458</v>
      </c>
      <c r="C1285" s="9" t="s">
        <v>574</v>
      </c>
      <c r="D1285" s="9" t="s">
        <v>4459</v>
      </c>
      <c r="E1285" s="9" t="s">
        <v>251</v>
      </c>
      <c r="F1285" s="8">
        <v>2</v>
      </c>
      <c r="G1285" s="8" t="s">
        <v>18</v>
      </c>
      <c r="H1285" s="9" t="s">
        <v>19</v>
      </c>
      <c r="I1285" s="9" t="s">
        <v>4459</v>
      </c>
      <c r="J1285" s="9" t="s">
        <v>59</v>
      </c>
      <c r="K1285" s="9" t="s">
        <v>132</v>
      </c>
      <c r="L1285" s="9" t="s">
        <v>4460</v>
      </c>
      <c r="M1285" s="12" t="s">
        <v>24</v>
      </c>
    </row>
    <row r="1286" s="3" customFormat="1" ht="27" spans="1:13">
      <c r="A1286" s="8">
        <v>1284</v>
      </c>
      <c r="B1286" s="10" t="s">
        <v>4461</v>
      </c>
      <c r="C1286" s="10" t="s">
        <v>37</v>
      </c>
      <c r="D1286" s="10" t="s">
        <v>4462</v>
      </c>
      <c r="E1286" s="10" t="s">
        <v>364</v>
      </c>
      <c r="F1286" s="11">
        <v>2</v>
      </c>
      <c r="G1286" s="11" t="s">
        <v>43</v>
      </c>
      <c r="H1286" s="10" t="s">
        <v>19</v>
      </c>
      <c r="I1286" s="10" t="s">
        <v>4463</v>
      </c>
      <c r="J1286" s="10" t="s">
        <v>40</v>
      </c>
      <c r="K1286" s="10" t="s">
        <v>4464</v>
      </c>
      <c r="L1286" s="10" t="s">
        <v>4465</v>
      </c>
      <c r="M1286" s="12" t="s">
        <v>24</v>
      </c>
    </row>
    <row r="1287" s="3" customFormat="1" spans="1:13">
      <c r="A1287" s="8">
        <v>1285</v>
      </c>
      <c r="B1287" s="10" t="s">
        <v>4466</v>
      </c>
      <c r="C1287" s="10" t="s">
        <v>37</v>
      </c>
      <c r="D1287" s="10" t="s">
        <v>4467</v>
      </c>
      <c r="E1287" s="10" t="s">
        <v>364</v>
      </c>
      <c r="F1287" s="11">
        <v>10</v>
      </c>
      <c r="G1287" s="11" t="s">
        <v>43</v>
      </c>
      <c r="H1287" s="10" t="s">
        <v>19</v>
      </c>
      <c r="I1287" s="10" t="s">
        <v>4468</v>
      </c>
      <c r="J1287" s="10" t="s">
        <v>40</v>
      </c>
      <c r="K1287" s="10" t="s">
        <v>4469</v>
      </c>
      <c r="L1287" s="10" t="s">
        <v>1198</v>
      </c>
      <c r="M1287" s="12" t="s">
        <v>24</v>
      </c>
    </row>
    <row r="1288" s="3" customFormat="1" spans="1:13">
      <c r="A1288" s="8">
        <v>1286</v>
      </c>
      <c r="B1288" s="10" t="s">
        <v>4466</v>
      </c>
      <c r="C1288" s="10" t="s">
        <v>37</v>
      </c>
      <c r="D1288" s="10" t="s">
        <v>398</v>
      </c>
      <c r="E1288" s="10" t="s">
        <v>137</v>
      </c>
      <c r="F1288" s="11">
        <v>2</v>
      </c>
      <c r="G1288" s="11" t="s">
        <v>633</v>
      </c>
      <c r="H1288" s="10" t="s">
        <v>19</v>
      </c>
      <c r="I1288" s="10" t="s">
        <v>4057</v>
      </c>
      <c r="J1288" s="10" t="s">
        <v>40</v>
      </c>
      <c r="K1288" s="10" t="s">
        <v>4469</v>
      </c>
      <c r="L1288" s="10" t="s">
        <v>1198</v>
      </c>
      <c r="M1288" s="12" t="s">
        <v>24</v>
      </c>
    </row>
    <row r="1289" s="3" customFormat="1" ht="27" spans="1:13">
      <c r="A1289" s="8">
        <v>1287</v>
      </c>
      <c r="B1289" s="10" t="s">
        <v>4466</v>
      </c>
      <c r="C1289" s="10" t="s">
        <v>37</v>
      </c>
      <c r="D1289" s="10" t="s">
        <v>4470</v>
      </c>
      <c r="E1289" s="10" t="s">
        <v>3031</v>
      </c>
      <c r="F1289" s="11">
        <v>2</v>
      </c>
      <c r="G1289" s="11" t="s">
        <v>633</v>
      </c>
      <c r="H1289" s="10" t="s">
        <v>19</v>
      </c>
      <c r="I1289" s="10" t="s">
        <v>4471</v>
      </c>
      <c r="J1289" s="10" t="s">
        <v>40</v>
      </c>
      <c r="K1289" s="10" t="s">
        <v>4469</v>
      </c>
      <c r="L1289" s="10" t="s">
        <v>1198</v>
      </c>
      <c r="M1289" s="12" t="s">
        <v>24</v>
      </c>
    </row>
    <row r="1290" s="3" customFormat="1" ht="27" spans="1:13">
      <c r="A1290" s="8">
        <v>1288</v>
      </c>
      <c r="B1290" s="10" t="s">
        <v>4472</v>
      </c>
      <c r="C1290" s="10" t="s">
        <v>66</v>
      </c>
      <c r="D1290" s="10" t="s">
        <v>4473</v>
      </c>
      <c r="E1290" s="10" t="s">
        <v>19</v>
      </c>
      <c r="F1290" s="11">
        <v>1</v>
      </c>
      <c r="G1290" s="11" t="s">
        <v>43</v>
      </c>
      <c r="H1290" s="10" t="s">
        <v>19</v>
      </c>
      <c r="I1290" s="10" t="s">
        <v>4474</v>
      </c>
      <c r="J1290" s="10" t="s">
        <v>40</v>
      </c>
      <c r="K1290" s="10" t="s">
        <v>4475</v>
      </c>
      <c r="L1290" s="10" t="s">
        <v>4476</v>
      </c>
      <c r="M1290" s="12" t="s">
        <v>24</v>
      </c>
    </row>
    <row r="1291" s="3" customFormat="1" ht="54" spans="1:13">
      <c r="A1291" s="8">
        <v>1289</v>
      </c>
      <c r="B1291" s="9" t="s">
        <v>4477</v>
      </c>
      <c r="C1291" s="9" t="s">
        <v>109</v>
      </c>
      <c r="D1291" s="9" t="s">
        <v>110</v>
      </c>
      <c r="E1291" s="9" t="s">
        <v>111</v>
      </c>
      <c r="F1291" s="8">
        <v>1</v>
      </c>
      <c r="G1291" s="8" t="s">
        <v>18</v>
      </c>
      <c r="H1291" s="9" t="s">
        <v>19</v>
      </c>
      <c r="I1291" s="9" t="s">
        <v>756</v>
      </c>
      <c r="J1291" s="9" t="s">
        <v>40</v>
      </c>
      <c r="K1291" s="9" t="s">
        <v>4478</v>
      </c>
      <c r="L1291" s="9" t="s">
        <v>1807</v>
      </c>
      <c r="M1291" s="12" t="s">
        <v>24</v>
      </c>
    </row>
    <row r="1292" s="3" customFormat="1" ht="54" spans="1:13">
      <c r="A1292" s="8">
        <v>1290</v>
      </c>
      <c r="B1292" s="9" t="s">
        <v>4477</v>
      </c>
      <c r="C1292" s="9" t="s">
        <v>348</v>
      </c>
      <c r="D1292" s="9" t="s">
        <v>755</v>
      </c>
      <c r="E1292" s="9" t="s">
        <v>119</v>
      </c>
      <c r="F1292" s="8">
        <v>1</v>
      </c>
      <c r="G1292" s="8" t="s">
        <v>18</v>
      </c>
      <c r="H1292" s="9" t="s">
        <v>19</v>
      </c>
      <c r="I1292" s="9" t="s">
        <v>756</v>
      </c>
      <c r="J1292" s="9" t="s">
        <v>40</v>
      </c>
      <c r="K1292" s="9" t="s">
        <v>4478</v>
      </c>
      <c r="L1292" s="9" t="s">
        <v>1807</v>
      </c>
      <c r="M1292" s="12" t="s">
        <v>24</v>
      </c>
    </row>
    <row r="1293" s="3" customFormat="1" ht="54" spans="1:13">
      <c r="A1293" s="8">
        <v>1291</v>
      </c>
      <c r="B1293" s="9" t="s">
        <v>4479</v>
      </c>
      <c r="C1293" s="9" t="s">
        <v>109</v>
      </c>
      <c r="D1293" s="9" t="s">
        <v>110</v>
      </c>
      <c r="E1293" s="9" t="s">
        <v>137</v>
      </c>
      <c r="F1293" s="8">
        <v>1</v>
      </c>
      <c r="G1293" s="8" t="s">
        <v>18</v>
      </c>
      <c r="H1293" s="9" t="s">
        <v>19</v>
      </c>
      <c r="I1293" s="9" t="s">
        <v>756</v>
      </c>
      <c r="J1293" s="9" t="s">
        <v>40</v>
      </c>
      <c r="K1293" s="9" t="s">
        <v>4480</v>
      </c>
      <c r="L1293" s="9" t="s">
        <v>4481</v>
      </c>
      <c r="M1293" s="12" t="s">
        <v>24</v>
      </c>
    </row>
    <row r="1294" s="3" customFormat="1" ht="54" spans="1:13">
      <c r="A1294" s="8">
        <v>1292</v>
      </c>
      <c r="B1294" s="9" t="s">
        <v>4479</v>
      </c>
      <c r="C1294" s="9" t="s">
        <v>37</v>
      </c>
      <c r="D1294" s="9" t="s">
        <v>4482</v>
      </c>
      <c r="E1294" s="9" t="s">
        <v>119</v>
      </c>
      <c r="F1294" s="8">
        <v>1</v>
      </c>
      <c r="G1294" s="8" t="s">
        <v>18</v>
      </c>
      <c r="H1294" s="9" t="s">
        <v>19</v>
      </c>
      <c r="I1294" s="9" t="s">
        <v>4483</v>
      </c>
      <c r="J1294" s="9" t="s">
        <v>70</v>
      </c>
      <c r="K1294" s="9" t="s">
        <v>4480</v>
      </c>
      <c r="L1294" s="9" t="s">
        <v>4481</v>
      </c>
      <c r="M1294" s="12" t="s">
        <v>24</v>
      </c>
    </row>
    <row r="1295" s="3" customFormat="1" ht="27" spans="1:13">
      <c r="A1295" s="8">
        <v>1293</v>
      </c>
      <c r="B1295" s="9" t="s">
        <v>4484</v>
      </c>
      <c r="C1295" s="9" t="s">
        <v>607</v>
      </c>
      <c r="D1295" s="9" t="s">
        <v>2139</v>
      </c>
      <c r="E1295" s="9" t="s">
        <v>1127</v>
      </c>
      <c r="F1295" s="8">
        <v>1</v>
      </c>
      <c r="G1295" s="8" t="s">
        <v>18</v>
      </c>
      <c r="H1295" s="9" t="s">
        <v>19</v>
      </c>
      <c r="I1295" s="9" t="s">
        <v>4485</v>
      </c>
      <c r="J1295" s="9" t="s">
        <v>59</v>
      </c>
      <c r="K1295" s="9" t="s">
        <v>101</v>
      </c>
      <c r="L1295" s="9" t="s">
        <v>4486</v>
      </c>
      <c r="M1295" s="12" t="s">
        <v>24</v>
      </c>
    </row>
    <row r="1296" s="3" customFormat="1" ht="54" spans="1:13">
      <c r="A1296" s="8">
        <v>1294</v>
      </c>
      <c r="B1296" s="10" t="s">
        <v>4487</v>
      </c>
      <c r="C1296" s="10" t="s">
        <v>348</v>
      </c>
      <c r="D1296" s="10" t="s">
        <v>755</v>
      </c>
      <c r="E1296" s="10" t="s">
        <v>119</v>
      </c>
      <c r="F1296" s="11">
        <v>2</v>
      </c>
      <c r="G1296" s="11" t="s">
        <v>43</v>
      </c>
      <c r="H1296" s="10" t="s">
        <v>19</v>
      </c>
      <c r="I1296" s="10" t="s">
        <v>756</v>
      </c>
      <c r="J1296" s="10" t="s">
        <v>59</v>
      </c>
      <c r="K1296" s="10" t="s">
        <v>229</v>
      </c>
      <c r="L1296" s="10" t="s">
        <v>4488</v>
      </c>
      <c r="M1296" s="12" t="s">
        <v>24</v>
      </c>
    </row>
    <row r="1297" s="3" customFormat="1" ht="54" spans="1:13">
      <c r="A1297" s="8">
        <v>1295</v>
      </c>
      <c r="B1297" s="9" t="s">
        <v>4487</v>
      </c>
      <c r="C1297" s="9" t="s">
        <v>109</v>
      </c>
      <c r="D1297" s="9" t="s">
        <v>110</v>
      </c>
      <c r="E1297" s="9" t="s">
        <v>111</v>
      </c>
      <c r="F1297" s="8">
        <v>1</v>
      </c>
      <c r="G1297" s="8" t="s">
        <v>18</v>
      </c>
      <c r="H1297" s="9" t="s">
        <v>19</v>
      </c>
      <c r="I1297" s="9" t="s">
        <v>4489</v>
      </c>
      <c r="J1297" s="9" t="s">
        <v>40</v>
      </c>
      <c r="K1297" s="9" t="s">
        <v>229</v>
      </c>
      <c r="L1297" s="9" t="s">
        <v>4488</v>
      </c>
      <c r="M1297" s="12" t="s">
        <v>24</v>
      </c>
    </row>
    <row r="1298" s="3" customFormat="1" ht="40.5" spans="1:13">
      <c r="A1298" s="8">
        <v>1296</v>
      </c>
      <c r="B1298" s="10" t="s">
        <v>4490</v>
      </c>
      <c r="C1298" s="10" t="s">
        <v>66</v>
      </c>
      <c r="D1298" s="10" t="s">
        <v>4491</v>
      </c>
      <c r="E1298" s="10" t="s">
        <v>19</v>
      </c>
      <c r="F1298" s="11">
        <v>2</v>
      </c>
      <c r="G1298" s="11" t="s">
        <v>43</v>
      </c>
      <c r="H1298" s="10" t="s">
        <v>19</v>
      </c>
      <c r="I1298" s="10" t="s">
        <v>4492</v>
      </c>
      <c r="J1298" s="10" t="s">
        <v>40</v>
      </c>
      <c r="K1298" s="10" t="s">
        <v>4493</v>
      </c>
      <c r="L1298" s="10" t="s">
        <v>4494</v>
      </c>
      <c r="M1298" s="12" t="s">
        <v>24</v>
      </c>
    </row>
    <row r="1299" s="3" customFormat="1" ht="27" spans="1:13">
      <c r="A1299" s="8">
        <v>1297</v>
      </c>
      <c r="B1299" s="10" t="s">
        <v>4495</v>
      </c>
      <c r="C1299" s="10" t="s">
        <v>150</v>
      </c>
      <c r="D1299" s="10" t="s">
        <v>4496</v>
      </c>
      <c r="E1299" s="10" t="s">
        <v>32</v>
      </c>
      <c r="F1299" s="11">
        <v>1</v>
      </c>
      <c r="G1299" s="11" t="s">
        <v>43</v>
      </c>
      <c r="H1299" s="10" t="s">
        <v>19</v>
      </c>
      <c r="I1299" s="10" t="s">
        <v>2150</v>
      </c>
      <c r="J1299" s="10" t="s">
        <v>59</v>
      </c>
      <c r="K1299" s="10" t="s">
        <v>4497</v>
      </c>
      <c r="L1299" s="10" t="s">
        <v>4498</v>
      </c>
      <c r="M1299" s="12" t="s">
        <v>24</v>
      </c>
    </row>
    <row r="1300" s="3" customFormat="1" ht="40.5" spans="1:13">
      <c r="A1300" s="8">
        <v>1298</v>
      </c>
      <c r="B1300" s="9" t="s">
        <v>4499</v>
      </c>
      <c r="C1300" s="9" t="s">
        <v>109</v>
      </c>
      <c r="D1300" s="9" t="s">
        <v>323</v>
      </c>
      <c r="E1300" s="9" t="s">
        <v>137</v>
      </c>
      <c r="F1300" s="8">
        <v>1</v>
      </c>
      <c r="G1300" s="8" t="s">
        <v>18</v>
      </c>
      <c r="H1300" s="9" t="s">
        <v>19</v>
      </c>
      <c r="I1300" s="9" t="s">
        <v>797</v>
      </c>
      <c r="J1300" s="9" t="s">
        <v>40</v>
      </c>
      <c r="K1300" s="9" t="s">
        <v>4500</v>
      </c>
      <c r="L1300" s="9" t="s">
        <v>1807</v>
      </c>
      <c r="M1300" s="12" t="s">
        <v>24</v>
      </c>
    </row>
    <row r="1301" s="3" customFormat="1" ht="40.5" spans="1:13">
      <c r="A1301" s="8">
        <v>1299</v>
      </c>
      <c r="B1301" s="9" t="s">
        <v>4499</v>
      </c>
      <c r="C1301" s="9" t="s">
        <v>348</v>
      </c>
      <c r="D1301" s="9" t="s">
        <v>569</v>
      </c>
      <c r="E1301" s="9" t="s">
        <v>350</v>
      </c>
      <c r="F1301" s="8">
        <v>1</v>
      </c>
      <c r="G1301" s="8" t="s">
        <v>18</v>
      </c>
      <c r="H1301" s="9" t="s">
        <v>19</v>
      </c>
      <c r="I1301" s="9" t="s">
        <v>755</v>
      </c>
      <c r="J1301" s="9" t="s">
        <v>40</v>
      </c>
      <c r="K1301" s="9" t="s">
        <v>4500</v>
      </c>
      <c r="L1301" s="9" t="s">
        <v>1807</v>
      </c>
      <c r="M1301" s="12" t="s">
        <v>24</v>
      </c>
    </row>
    <row r="1302" s="3" customFormat="1" ht="27" spans="1:13">
      <c r="A1302" s="8">
        <v>1300</v>
      </c>
      <c r="B1302" s="9" t="s">
        <v>4501</v>
      </c>
      <c r="C1302" s="9" t="s">
        <v>66</v>
      </c>
      <c r="D1302" s="9" t="s">
        <v>4502</v>
      </c>
      <c r="E1302" s="9" t="s">
        <v>137</v>
      </c>
      <c r="F1302" s="8">
        <v>1</v>
      </c>
      <c r="G1302" s="8" t="s">
        <v>18</v>
      </c>
      <c r="H1302" s="9" t="s">
        <v>19</v>
      </c>
      <c r="I1302" s="9" t="s">
        <v>434</v>
      </c>
      <c r="J1302" s="9" t="s">
        <v>59</v>
      </c>
      <c r="K1302" s="9" t="s">
        <v>4503</v>
      </c>
      <c r="L1302" s="9" t="s">
        <v>4504</v>
      </c>
      <c r="M1302" s="12" t="s">
        <v>24</v>
      </c>
    </row>
    <row r="1303" s="3" customFormat="1" ht="54" spans="1:13">
      <c r="A1303" s="8">
        <v>1301</v>
      </c>
      <c r="B1303" s="9" t="s">
        <v>4505</v>
      </c>
      <c r="C1303" s="9" t="s">
        <v>842</v>
      </c>
      <c r="D1303" s="9" t="s">
        <v>755</v>
      </c>
      <c r="E1303" s="9" t="s">
        <v>350</v>
      </c>
      <c r="F1303" s="8">
        <v>2</v>
      </c>
      <c r="G1303" s="8" t="s">
        <v>18</v>
      </c>
      <c r="H1303" s="9" t="s">
        <v>19</v>
      </c>
      <c r="I1303" s="9" t="s">
        <v>756</v>
      </c>
      <c r="J1303" s="9" t="s">
        <v>40</v>
      </c>
      <c r="K1303" s="9" t="s">
        <v>4506</v>
      </c>
      <c r="L1303" s="9" t="s">
        <v>4507</v>
      </c>
      <c r="M1303" s="12" t="s">
        <v>24</v>
      </c>
    </row>
    <row r="1304" s="3" customFormat="1" ht="108" spans="1:13">
      <c r="A1304" s="8">
        <v>1302</v>
      </c>
      <c r="B1304" s="9" t="s">
        <v>4505</v>
      </c>
      <c r="C1304" s="9" t="s">
        <v>109</v>
      </c>
      <c r="D1304" s="9" t="s">
        <v>181</v>
      </c>
      <c r="E1304" s="9" t="s">
        <v>111</v>
      </c>
      <c r="F1304" s="8">
        <v>2</v>
      </c>
      <c r="G1304" s="8" t="s">
        <v>18</v>
      </c>
      <c r="H1304" s="9" t="s">
        <v>19</v>
      </c>
      <c r="I1304" s="9" t="s">
        <v>182</v>
      </c>
      <c r="J1304" s="9" t="s">
        <v>40</v>
      </c>
      <c r="K1304" s="9" t="s">
        <v>4506</v>
      </c>
      <c r="L1304" s="9" t="s">
        <v>4507</v>
      </c>
      <c r="M1304" s="12" t="s">
        <v>24</v>
      </c>
    </row>
    <row r="1305" s="3" customFormat="1" ht="54" spans="1:13">
      <c r="A1305" s="8">
        <v>1303</v>
      </c>
      <c r="B1305" s="9" t="s">
        <v>4508</v>
      </c>
      <c r="C1305" s="9" t="s">
        <v>842</v>
      </c>
      <c r="D1305" s="9" t="s">
        <v>755</v>
      </c>
      <c r="E1305" s="9" t="s">
        <v>350</v>
      </c>
      <c r="F1305" s="8">
        <v>2</v>
      </c>
      <c r="G1305" s="8" t="s">
        <v>18</v>
      </c>
      <c r="H1305" s="9" t="s">
        <v>19</v>
      </c>
      <c r="I1305" s="9" t="s">
        <v>756</v>
      </c>
      <c r="J1305" s="9" t="s">
        <v>40</v>
      </c>
      <c r="K1305" s="9" t="s">
        <v>4509</v>
      </c>
      <c r="L1305" s="9" t="s">
        <v>4510</v>
      </c>
      <c r="M1305" s="12" t="s">
        <v>24</v>
      </c>
    </row>
    <row r="1306" s="3" customFormat="1" ht="108" spans="1:13">
      <c r="A1306" s="8">
        <v>1304</v>
      </c>
      <c r="B1306" s="9" t="s">
        <v>4508</v>
      </c>
      <c r="C1306" s="9" t="s">
        <v>109</v>
      </c>
      <c r="D1306" s="9" t="s">
        <v>181</v>
      </c>
      <c r="E1306" s="9" t="s">
        <v>111</v>
      </c>
      <c r="F1306" s="8">
        <v>2</v>
      </c>
      <c r="G1306" s="8" t="s">
        <v>18</v>
      </c>
      <c r="H1306" s="9" t="s">
        <v>19</v>
      </c>
      <c r="I1306" s="9" t="s">
        <v>182</v>
      </c>
      <c r="J1306" s="9" t="s">
        <v>40</v>
      </c>
      <c r="K1306" s="9" t="s">
        <v>4509</v>
      </c>
      <c r="L1306" s="9" t="s">
        <v>4510</v>
      </c>
      <c r="M1306" s="12" t="s">
        <v>24</v>
      </c>
    </row>
    <row r="1307" s="3" customFormat="1" ht="121.5" spans="1:13">
      <c r="A1307" s="8">
        <v>1305</v>
      </c>
      <c r="B1307" s="9" t="s">
        <v>4511</v>
      </c>
      <c r="C1307" s="9" t="s">
        <v>37</v>
      </c>
      <c r="D1307" s="9" t="s">
        <v>4512</v>
      </c>
      <c r="E1307" s="9" t="s">
        <v>258</v>
      </c>
      <c r="F1307" s="8">
        <v>2</v>
      </c>
      <c r="G1307" s="8" t="s">
        <v>18</v>
      </c>
      <c r="H1307" s="9" t="s">
        <v>19</v>
      </c>
      <c r="I1307" s="9" t="s">
        <v>4513</v>
      </c>
      <c r="J1307" s="9" t="s">
        <v>34</v>
      </c>
      <c r="K1307" s="9" t="s">
        <v>4514</v>
      </c>
      <c r="L1307" s="9" t="s">
        <v>4515</v>
      </c>
      <c r="M1307" s="12" t="s">
        <v>24</v>
      </c>
    </row>
    <row r="1308" s="3" customFormat="1" ht="94.5" spans="1:13">
      <c r="A1308" s="8">
        <v>1306</v>
      </c>
      <c r="B1308" s="10" t="s">
        <v>4516</v>
      </c>
      <c r="C1308" s="10" t="s">
        <v>1526</v>
      </c>
      <c r="D1308" s="10" t="s">
        <v>4517</v>
      </c>
      <c r="E1308" s="10" t="s">
        <v>81</v>
      </c>
      <c r="F1308" s="11">
        <v>2</v>
      </c>
      <c r="G1308" s="11" t="s">
        <v>43</v>
      </c>
      <c r="H1308" s="10" t="s">
        <v>19</v>
      </c>
      <c r="I1308" s="10" t="s">
        <v>4518</v>
      </c>
      <c r="J1308" s="10" t="s">
        <v>40</v>
      </c>
      <c r="K1308" s="10" t="s">
        <v>4519</v>
      </c>
      <c r="L1308" s="10" t="s">
        <v>4520</v>
      </c>
      <c r="M1308" s="12" t="s">
        <v>24</v>
      </c>
    </row>
    <row r="1309" s="3" customFormat="1" ht="40.5" spans="1:13">
      <c r="A1309" s="8">
        <v>1307</v>
      </c>
      <c r="B1309" s="9" t="s">
        <v>4516</v>
      </c>
      <c r="C1309" s="9" t="s">
        <v>256</v>
      </c>
      <c r="D1309" s="9" t="s">
        <v>4521</v>
      </c>
      <c r="E1309" s="9" t="s">
        <v>81</v>
      </c>
      <c r="F1309" s="8">
        <v>1</v>
      </c>
      <c r="G1309" s="8" t="s">
        <v>18</v>
      </c>
      <c r="H1309" s="9" t="s">
        <v>19</v>
      </c>
      <c r="I1309" s="9" t="s">
        <v>3725</v>
      </c>
      <c r="J1309" s="9" t="s">
        <v>40</v>
      </c>
      <c r="K1309" s="9" t="s">
        <v>4519</v>
      </c>
      <c r="L1309" s="9" t="s">
        <v>4520</v>
      </c>
      <c r="M1309" s="12" t="s">
        <v>24</v>
      </c>
    </row>
    <row r="1310" s="3" customFormat="1" ht="40.5" spans="1:13">
      <c r="A1310" s="8">
        <v>1308</v>
      </c>
      <c r="B1310" s="9" t="s">
        <v>4522</v>
      </c>
      <c r="C1310" s="9" t="s">
        <v>448</v>
      </c>
      <c r="D1310" s="9" t="s">
        <v>1964</v>
      </c>
      <c r="E1310" s="9" t="s">
        <v>176</v>
      </c>
      <c r="F1310" s="8">
        <v>2</v>
      </c>
      <c r="G1310" s="8" t="s">
        <v>18</v>
      </c>
      <c r="H1310" s="9" t="s">
        <v>76</v>
      </c>
      <c r="I1310" s="9" t="s">
        <v>492</v>
      </c>
      <c r="J1310" s="9" t="s">
        <v>59</v>
      </c>
      <c r="K1310" s="9" t="s">
        <v>4523</v>
      </c>
      <c r="L1310" s="9" t="s">
        <v>4524</v>
      </c>
      <c r="M1310" s="12" t="s">
        <v>24</v>
      </c>
    </row>
    <row r="1311" s="3" customFormat="1" ht="67.5" spans="1:13">
      <c r="A1311" s="8">
        <v>1309</v>
      </c>
      <c r="B1311" s="10" t="s">
        <v>4525</v>
      </c>
      <c r="C1311" s="10" t="s">
        <v>37</v>
      </c>
      <c r="D1311" s="10" t="s">
        <v>1991</v>
      </c>
      <c r="E1311" s="10" t="s">
        <v>687</v>
      </c>
      <c r="F1311" s="11">
        <v>2</v>
      </c>
      <c r="G1311" s="11" t="s">
        <v>39</v>
      </c>
      <c r="H1311" s="10" t="s">
        <v>19</v>
      </c>
      <c r="I1311" s="10" t="s">
        <v>1992</v>
      </c>
      <c r="J1311" s="10" t="s">
        <v>40</v>
      </c>
      <c r="K1311" s="10" t="s">
        <v>4526</v>
      </c>
      <c r="L1311" s="10" t="s">
        <v>4527</v>
      </c>
      <c r="M1311" s="12" t="s">
        <v>24</v>
      </c>
    </row>
    <row r="1312" s="3" customFormat="1" spans="1:13">
      <c r="A1312" s="8">
        <v>1310</v>
      </c>
      <c r="B1312" s="10" t="s">
        <v>4528</v>
      </c>
      <c r="C1312" s="10" t="s">
        <v>66</v>
      </c>
      <c r="D1312" s="10" t="s">
        <v>4529</v>
      </c>
      <c r="E1312" s="10" t="s">
        <v>19</v>
      </c>
      <c r="F1312" s="11">
        <v>3</v>
      </c>
      <c r="G1312" s="11" t="s">
        <v>43</v>
      </c>
      <c r="H1312" s="10" t="s">
        <v>19</v>
      </c>
      <c r="I1312" s="10" t="s">
        <v>703</v>
      </c>
      <c r="J1312" s="10" t="s">
        <v>40</v>
      </c>
      <c r="K1312" s="10" t="s">
        <v>1185</v>
      </c>
      <c r="L1312" s="10" t="s">
        <v>4530</v>
      </c>
      <c r="M1312" s="12" t="s">
        <v>24</v>
      </c>
    </row>
    <row r="1313" s="3" customFormat="1" ht="94.5" spans="1:13">
      <c r="A1313" s="8">
        <v>1311</v>
      </c>
      <c r="B1313" s="10" t="s">
        <v>4531</v>
      </c>
      <c r="C1313" s="10" t="s">
        <v>135</v>
      </c>
      <c r="D1313" s="10" t="s">
        <v>4532</v>
      </c>
      <c r="E1313" s="10" t="s">
        <v>19</v>
      </c>
      <c r="F1313" s="11">
        <v>1</v>
      </c>
      <c r="G1313" s="11" t="s">
        <v>43</v>
      </c>
      <c r="H1313" s="10" t="s">
        <v>19</v>
      </c>
      <c r="I1313" s="10" t="s">
        <v>4533</v>
      </c>
      <c r="J1313" s="10" t="s">
        <v>40</v>
      </c>
      <c r="K1313" s="10" t="s">
        <v>4534</v>
      </c>
      <c r="L1313" s="10" t="s">
        <v>4535</v>
      </c>
      <c r="M1313" s="12" t="s">
        <v>24</v>
      </c>
    </row>
    <row r="1314" s="3" customFormat="1" ht="54" spans="1:13">
      <c r="A1314" s="8">
        <v>1312</v>
      </c>
      <c r="B1314" s="9" t="s">
        <v>4536</v>
      </c>
      <c r="C1314" s="9" t="s">
        <v>448</v>
      </c>
      <c r="D1314" s="9" t="s">
        <v>4537</v>
      </c>
      <c r="E1314" s="9" t="s">
        <v>1669</v>
      </c>
      <c r="F1314" s="8">
        <v>1</v>
      </c>
      <c r="G1314" s="8" t="s">
        <v>18</v>
      </c>
      <c r="H1314" s="9" t="s">
        <v>19</v>
      </c>
      <c r="I1314" s="9" t="s">
        <v>4538</v>
      </c>
      <c r="J1314" s="9" t="s">
        <v>59</v>
      </c>
      <c r="K1314" s="9" t="s">
        <v>4539</v>
      </c>
      <c r="L1314" s="9" t="s">
        <v>4540</v>
      </c>
      <c r="M1314" s="12" t="s">
        <v>24</v>
      </c>
    </row>
    <row r="1315" s="3" customFormat="1" ht="94.5" spans="1:13">
      <c r="A1315" s="8">
        <v>1313</v>
      </c>
      <c r="B1315" s="9" t="s">
        <v>4541</v>
      </c>
      <c r="C1315" s="9" t="s">
        <v>37</v>
      </c>
      <c r="D1315" s="9" t="s">
        <v>4542</v>
      </c>
      <c r="E1315" s="9" t="s">
        <v>19</v>
      </c>
      <c r="F1315" s="8">
        <v>2</v>
      </c>
      <c r="G1315" s="8" t="s">
        <v>18</v>
      </c>
      <c r="H1315" s="9" t="s">
        <v>19</v>
      </c>
      <c r="I1315" s="9" t="s">
        <v>893</v>
      </c>
      <c r="J1315" s="9" t="s">
        <v>59</v>
      </c>
      <c r="K1315" s="9" t="s">
        <v>3147</v>
      </c>
      <c r="L1315" s="9" t="s">
        <v>4543</v>
      </c>
      <c r="M1315" s="12" t="s">
        <v>24</v>
      </c>
    </row>
    <row r="1316" s="3" customFormat="1" ht="27" spans="1:13">
      <c r="A1316" s="8">
        <v>1314</v>
      </c>
      <c r="B1316" s="10" t="s">
        <v>4544</v>
      </c>
      <c r="C1316" s="10" t="s">
        <v>485</v>
      </c>
      <c r="D1316" s="10" t="s">
        <v>4545</v>
      </c>
      <c r="E1316" s="10" t="s">
        <v>2793</v>
      </c>
      <c r="F1316" s="11">
        <v>15</v>
      </c>
      <c r="G1316" s="11" t="s">
        <v>43</v>
      </c>
      <c r="H1316" s="10" t="s">
        <v>19</v>
      </c>
      <c r="I1316" s="10" t="s">
        <v>4546</v>
      </c>
      <c r="J1316" s="10" t="s">
        <v>70</v>
      </c>
      <c r="K1316" s="10" t="s">
        <v>4547</v>
      </c>
      <c r="L1316" s="10" t="s">
        <v>4548</v>
      </c>
      <c r="M1316" s="12" t="s">
        <v>24</v>
      </c>
    </row>
    <row r="1317" s="3" customFormat="1" ht="67.5" spans="1:13">
      <c r="A1317" s="8">
        <v>1315</v>
      </c>
      <c r="B1317" s="10" t="s">
        <v>4549</v>
      </c>
      <c r="C1317" s="10" t="s">
        <v>4550</v>
      </c>
      <c r="D1317" s="10" t="s">
        <v>4551</v>
      </c>
      <c r="E1317" s="10" t="s">
        <v>2793</v>
      </c>
      <c r="F1317" s="11">
        <v>10</v>
      </c>
      <c r="G1317" s="11" t="s">
        <v>43</v>
      </c>
      <c r="H1317" s="10" t="s">
        <v>19</v>
      </c>
      <c r="I1317" s="10" t="s">
        <v>4552</v>
      </c>
      <c r="J1317" s="10" t="s">
        <v>40</v>
      </c>
      <c r="K1317" s="10" t="s">
        <v>229</v>
      </c>
      <c r="L1317" s="10" t="s">
        <v>4553</v>
      </c>
      <c r="M1317" s="12" t="s">
        <v>24</v>
      </c>
    </row>
    <row r="1318" s="3" customFormat="1" ht="54" spans="1:13">
      <c r="A1318" s="8">
        <v>1316</v>
      </c>
      <c r="B1318" s="9" t="s">
        <v>4554</v>
      </c>
      <c r="C1318" s="9" t="s">
        <v>842</v>
      </c>
      <c r="D1318" s="9" t="s">
        <v>755</v>
      </c>
      <c r="E1318" s="9" t="s">
        <v>350</v>
      </c>
      <c r="F1318" s="8">
        <v>2</v>
      </c>
      <c r="G1318" s="8" t="s">
        <v>18</v>
      </c>
      <c r="H1318" s="9" t="s">
        <v>19</v>
      </c>
      <c r="I1318" s="9" t="s">
        <v>756</v>
      </c>
      <c r="J1318" s="9" t="s">
        <v>40</v>
      </c>
      <c r="K1318" s="9" t="s">
        <v>4555</v>
      </c>
      <c r="L1318" s="9" t="s">
        <v>4556</v>
      </c>
      <c r="M1318" s="12" t="s">
        <v>24</v>
      </c>
    </row>
    <row r="1319" s="3" customFormat="1" ht="108" spans="1:13">
      <c r="A1319" s="8">
        <v>1317</v>
      </c>
      <c r="B1319" s="9" t="s">
        <v>4554</v>
      </c>
      <c r="C1319" s="9" t="s">
        <v>109</v>
      </c>
      <c r="D1319" s="9" t="s">
        <v>181</v>
      </c>
      <c r="E1319" s="9" t="s">
        <v>111</v>
      </c>
      <c r="F1319" s="8">
        <v>2</v>
      </c>
      <c r="G1319" s="8" t="s">
        <v>18</v>
      </c>
      <c r="H1319" s="9" t="s">
        <v>19</v>
      </c>
      <c r="I1319" s="9" t="s">
        <v>182</v>
      </c>
      <c r="J1319" s="9" t="s">
        <v>40</v>
      </c>
      <c r="K1319" s="9" t="s">
        <v>4555</v>
      </c>
      <c r="L1319" s="9" t="s">
        <v>4556</v>
      </c>
      <c r="M1319" s="12" t="s">
        <v>24</v>
      </c>
    </row>
    <row r="1320" s="3" customFormat="1" ht="54" spans="1:13">
      <c r="A1320" s="8">
        <v>1318</v>
      </c>
      <c r="B1320" s="9" t="s">
        <v>4557</v>
      </c>
      <c r="C1320" s="9" t="s">
        <v>55</v>
      </c>
      <c r="D1320" s="9" t="s">
        <v>4558</v>
      </c>
      <c r="E1320" s="9" t="s">
        <v>251</v>
      </c>
      <c r="F1320" s="8">
        <v>5</v>
      </c>
      <c r="G1320" s="8" t="s">
        <v>18</v>
      </c>
      <c r="H1320" s="9" t="s">
        <v>19</v>
      </c>
      <c r="I1320" s="9" t="s">
        <v>4559</v>
      </c>
      <c r="J1320" s="9" t="s">
        <v>59</v>
      </c>
      <c r="K1320" s="9" t="s">
        <v>4560</v>
      </c>
      <c r="L1320" s="9" t="s">
        <v>4561</v>
      </c>
      <c r="M1320" s="12" t="s">
        <v>24</v>
      </c>
    </row>
    <row r="1321" s="3" customFormat="1" ht="54" spans="1:13">
      <c r="A1321" s="8">
        <v>1319</v>
      </c>
      <c r="B1321" s="9" t="s">
        <v>4557</v>
      </c>
      <c r="C1321" s="9" t="s">
        <v>141</v>
      </c>
      <c r="D1321" s="9" t="s">
        <v>4562</v>
      </c>
      <c r="E1321" s="9" t="s">
        <v>68</v>
      </c>
      <c r="F1321" s="8">
        <v>2</v>
      </c>
      <c r="G1321" s="8" t="s">
        <v>18</v>
      </c>
      <c r="H1321" s="9" t="s">
        <v>19</v>
      </c>
      <c r="I1321" s="9" t="s">
        <v>4563</v>
      </c>
      <c r="J1321" s="9" t="s">
        <v>40</v>
      </c>
      <c r="K1321" s="9" t="s">
        <v>4560</v>
      </c>
      <c r="L1321" s="9" t="s">
        <v>4561</v>
      </c>
      <c r="M1321" s="12" t="s">
        <v>24</v>
      </c>
    </row>
    <row r="1322" s="3" customFormat="1" ht="27" spans="1:13">
      <c r="A1322" s="8">
        <v>1320</v>
      </c>
      <c r="B1322" s="10" t="s">
        <v>4564</v>
      </c>
      <c r="C1322" s="10" t="s">
        <v>66</v>
      </c>
      <c r="D1322" s="10" t="s">
        <v>4565</v>
      </c>
      <c r="E1322" s="10" t="s">
        <v>19</v>
      </c>
      <c r="F1322" s="11">
        <v>2</v>
      </c>
      <c r="G1322" s="11" t="s">
        <v>43</v>
      </c>
      <c r="H1322" s="10" t="s">
        <v>19</v>
      </c>
      <c r="I1322" s="10" t="s">
        <v>3902</v>
      </c>
      <c r="J1322" s="10" t="s">
        <v>40</v>
      </c>
      <c r="K1322" s="10" t="s">
        <v>4566</v>
      </c>
      <c r="L1322" s="10" t="s">
        <v>4567</v>
      </c>
      <c r="M1322" s="12" t="s">
        <v>24</v>
      </c>
    </row>
    <row r="1323" s="3" customFormat="1" ht="108" spans="1:13">
      <c r="A1323" s="8">
        <v>1321</v>
      </c>
      <c r="B1323" s="9" t="s">
        <v>4568</v>
      </c>
      <c r="C1323" s="9" t="s">
        <v>55</v>
      </c>
      <c r="D1323" s="9" t="s">
        <v>4569</v>
      </c>
      <c r="E1323" s="9" t="s">
        <v>251</v>
      </c>
      <c r="F1323" s="8">
        <v>1</v>
      </c>
      <c r="G1323" s="8" t="s">
        <v>18</v>
      </c>
      <c r="H1323" s="9" t="s">
        <v>19</v>
      </c>
      <c r="I1323" s="9" t="s">
        <v>4570</v>
      </c>
      <c r="J1323" s="9" t="s">
        <v>34</v>
      </c>
      <c r="K1323" s="9" t="s">
        <v>4571</v>
      </c>
      <c r="L1323" s="9" t="s">
        <v>4572</v>
      </c>
      <c r="M1323" s="12" t="s">
        <v>24</v>
      </c>
    </row>
    <row r="1324" s="3" customFormat="1" ht="27" spans="1:13">
      <c r="A1324" s="8">
        <v>1322</v>
      </c>
      <c r="B1324" s="10" t="s">
        <v>4568</v>
      </c>
      <c r="C1324" s="10" t="s">
        <v>37</v>
      </c>
      <c r="D1324" s="10" t="s">
        <v>4573</v>
      </c>
      <c r="E1324" s="10" t="s">
        <v>19</v>
      </c>
      <c r="F1324" s="11">
        <v>1</v>
      </c>
      <c r="G1324" s="11" t="s">
        <v>43</v>
      </c>
      <c r="H1324" s="10" t="s">
        <v>19</v>
      </c>
      <c r="I1324" s="10" t="s">
        <v>4574</v>
      </c>
      <c r="J1324" s="10" t="s">
        <v>591</v>
      </c>
      <c r="K1324" s="10" t="s">
        <v>4571</v>
      </c>
      <c r="L1324" s="10" t="s">
        <v>4572</v>
      </c>
      <c r="M1324" s="12" t="s">
        <v>24</v>
      </c>
    </row>
    <row r="1325" s="3" customFormat="1" ht="27" spans="1:13">
      <c r="A1325" s="8">
        <v>1323</v>
      </c>
      <c r="B1325" s="10" t="s">
        <v>4568</v>
      </c>
      <c r="C1325" s="10" t="s">
        <v>37</v>
      </c>
      <c r="D1325" s="10" t="s">
        <v>4575</v>
      </c>
      <c r="E1325" s="10" t="s">
        <v>19</v>
      </c>
      <c r="F1325" s="11">
        <v>2</v>
      </c>
      <c r="G1325" s="11" t="s">
        <v>43</v>
      </c>
      <c r="H1325" s="10" t="s">
        <v>19</v>
      </c>
      <c r="I1325" s="10" t="s">
        <v>4576</v>
      </c>
      <c r="J1325" s="10" t="s">
        <v>591</v>
      </c>
      <c r="K1325" s="10" t="s">
        <v>4571</v>
      </c>
      <c r="L1325" s="10" t="s">
        <v>4572</v>
      </c>
      <c r="M1325" s="12" t="s">
        <v>24</v>
      </c>
    </row>
    <row r="1326" s="3" customFormat="1" ht="108" spans="1:13">
      <c r="A1326" s="8">
        <v>1324</v>
      </c>
      <c r="B1326" s="9" t="s">
        <v>4568</v>
      </c>
      <c r="C1326" s="9" t="s">
        <v>150</v>
      </c>
      <c r="D1326" s="9" t="s">
        <v>2302</v>
      </c>
      <c r="E1326" s="9" t="s">
        <v>32</v>
      </c>
      <c r="F1326" s="8">
        <v>1</v>
      </c>
      <c r="G1326" s="8" t="s">
        <v>18</v>
      </c>
      <c r="H1326" s="9" t="s">
        <v>19</v>
      </c>
      <c r="I1326" s="9" t="s">
        <v>4577</v>
      </c>
      <c r="J1326" s="9" t="s">
        <v>40</v>
      </c>
      <c r="K1326" s="9" t="s">
        <v>4571</v>
      </c>
      <c r="L1326" s="9" t="s">
        <v>4572</v>
      </c>
      <c r="M1326" s="12" t="s">
        <v>24</v>
      </c>
    </row>
    <row r="1327" s="3" customFormat="1" ht="121.5" spans="1:13">
      <c r="A1327" s="8">
        <v>1325</v>
      </c>
      <c r="B1327" s="9" t="s">
        <v>4578</v>
      </c>
      <c r="C1327" s="9" t="s">
        <v>37</v>
      </c>
      <c r="D1327" s="9" t="s">
        <v>4579</v>
      </c>
      <c r="E1327" s="9" t="s">
        <v>2664</v>
      </c>
      <c r="F1327" s="8">
        <v>2</v>
      </c>
      <c r="G1327" s="8" t="s">
        <v>18</v>
      </c>
      <c r="H1327" s="9" t="s">
        <v>19</v>
      </c>
      <c r="I1327" s="9" t="s">
        <v>4580</v>
      </c>
      <c r="J1327" s="9" t="s">
        <v>34</v>
      </c>
      <c r="K1327" s="9" t="s">
        <v>553</v>
      </c>
      <c r="L1327" s="9" t="s">
        <v>4581</v>
      </c>
      <c r="M1327" s="12" t="s">
        <v>24</v>
      </c>
    </row>
    <row r="1328" s="3" customFormat="1" ht="94.5" spans="1:13">
      <c r="A1328" s="8">
        <v>1326</v>
      </c>
      <c r="B1328" s="10" t="s">
        <v>4578</v>
      </c>
      <c r="C1328" s="10" t="s">
        <v>37</v>
      </c>
      <c r="D1328" s="10" t="s">
        <v>4582</v>
      </c>
      <c r="E1328" s="10" t="s">
        <v>4583</v>
      </c>
      <c r="F1328" s="11">
        <v>4</v>
      </c>
      <c r="G1328" s="11" t="s">
        <v>43</v>
      </c>
      <c r="H1328" s="10" t="s">
        <v>19</v>
      </c>
      <c r="I1328" s="10" t="s">
        <v>4584</v>
      </c>
      <c r="J1328" s="10" t="s">
        <v>59</v>
      </c>
      <c r="K1328" s="10" t="s">
        <v>553</v>
      </c>
      <c r="L1328" s="10" t="s">
        <v>4581</v>
      </c>
      <c r="M1328" s="12" t="s">
        <v>24</v>
      </c>
    </row>
    <row r="1329" s="3" customFormat="1" ht="135" spans="1:13">
      <c r="A1329" s="8">
        <v>1327</v>
      </c>
      <c r="B1329" s="9" t="s">
        <v>4585</v>
      </c>
      <c r="C1329" s="9" t="s">
        <v>537</v>
      </c>
      <c r="D1329" s="9" t="s">
        <v>1700</v>
      </c>
      <c r="E1329" s="9" t="s">
        <v>251</v>
      </c>
      <c r="F1329" s="8">
        <v>3</v>
      </c>
      <c r="G1329" s="8" t="s">
        <v>18</v>
      </c>
      <c r="H1329" s="9" t="s">
        <v>19</v>
      </c>
      <c r="I1329" s="9" t="s">
        <v>4064</v>
      </c>
      <c r="J1329" s="9" t="s">
        <v>59</v>
      </c>
      <c r="K1329" s="9" t="s">
        <v>4586</v>
      </c>
      <c r="L1329" s="9" t="s">
        <v>4587</v>
      </c>
      <c r="M1329" s="12" t="s">
        <v>24</v>
      </c>
    </row>
    <row r="1330" s="3" customFormat="1" ht="40.5" spans="1:13">
      <c r="A1330" s="8">
        <v>1328</v>
      </c>
      <c r="B1330" s="10" t="s">
        <v>4588</v>
      </c>
      <c r="C1330" s="10" t="s">
        <v>37</v>
      </c>
      <c r="D1330" s="10" t="s">
        <v>4589</v>
      </c>
      <c r="E1330" s="10" t="s">
        <v>19</v>
      </c>
      <c r="F1330" s="11">
        <v>3</v>
      </c>
      <c r="G1330" s="11" t="s">
        <v>43</v>
      </c>
      <c r="H1330" s="10" t="s">
        <v>19</v>
      </c>
      <c r="I1330" s="10" t="s">
        <v>4590</v>
      </c>
      <c r="J1330" s="10" t="s">
        <v>40</v>
      </c>
      <c r="K1330" s="10" t="s">
        <v>4591</v>
      </c>
      <c r="L1330" s="10" t="s">
        <v>4592</v>
      </c>
      <c r="M1330" s="12" t="s">
        <v>24</v>
      </c>
    </row>
    <row r="1331" s="3" customFormat="1" ht="81" spans="1:13">
      <c r="A1331" s="8">
        <v>1329</v>
      </c>
      <c r="B1331" s="9" t="s">
        <v>4593</v>
      </c>
      <c r="C1331" s="9" t="s">
        <v>150</v>
      </c>
      <c r="D1331" s="9" t="s">
        <v>4594</v>
      </c>
      <c r="E1331" s="9" t="s">
        <v>32</v>
      </c>
      <c r="F1331" s="8">
        <v>2</v>
      </c>
      <c r="G1331" s="8" t="s">
        <v>18</v>
      </c>
      <c r="H1331" s="9" t="s">
        <v>19</v>
      </c>
      <c r="I1331" s="9" t="s">
        <v>4595</v>
      </c>
      <c r="J1331" s="9" t="s">
        <v>59</v>
      </c>
      <c r="K1331" s="9" t="s">
        <v>4596</v>
      </c>
      <c r="L1331" s="9" t="s">
        <v>4597</v>
      </c>
      <c r="M1331" s="12" t="s">
        <v>24</v>
      </c>
    </row>
    <row r="1332" s="3" customFormat="1" ht="40.5" spans="1:13">
      <c r="A1332" s="8">
        <v>1330</v>
      </c>
      <c r="B1332" s="9" t="s">
        <v>4593</v>
      </c>
      <c r="C1332" s="9" t="s">
        <v>150</v>
      </c>
      <c r="D1332" s="9" t="s">
        <v>4598</v>
      </c>
      <c r="E1332" s="9" t="s">
        <v>32</v>
      </c>
      <c r="F1332" s="8">
        <v>1</v>
      </c>
      <c r="G1332" s="8" t="s">
        <v>18</v>
      </c>
      <c r="H1332" s="9" t="s">
        <v>19</v>
      </c>
      <c r="I1332" s="9" t="s">
        <v>4599</v>
      </c>
      <c r="J1332" s="9" t="s">
        <v>59</v>
      </c>
      <c r="K1332" s="9" t="s">
        <v>4596</v>
      </c>
      <c r="L1332" s="9" t="s">
        <v>4597</v>
      </c>
      <c r="M1332" s="12" t="s">
        <v>24</v>
      </c>
    </row>
    <row r="1333" s="3" customFormat="1" ht="94.5" spans="1:13">
      <c r="A1333" s="8">
        <v>1331</v>
      </c>
      <c r="B1333" s="9" t="s">
        <v>4593</v>
      </c>
      <c r="C1333" s="9" t="s">
        <v>150</v>
      </c>
      <c r="D1333" s="9" t="s">
        <v>4600</v>
      </c>
      <c r="E1333" s="9" t="s">
        <v>32</v>
      </c>
      <c r="F1333" s="8">
        <v>1</v>
      </c>
      <c r="G1333" s="8" t="s">
        <v>18</v>
      </c>
      <c r="H1333" s="9" t="s">
        <v>19</v>
      </c>
      <c r="I1333" s="9" t="s">
        <v>4601</v>
      </c>
      <c r="J1333" s="9" t="s">
        <v>59</v>
      </c>
      <c r="K1333" s="9" t="s">
        <v>4596</v>
      </c>
      <c r="L1333" s="9" t="s">
        <v>4597</v>
      </c>
      <c r="M1333" s="12" t="s">
        <v>24</v>
      </c>
    </row>
    <row r="1334" s="3" customFormat="1" ht="27" spans="1:13">
      <c r="A1334" s="8">
        <v>1332</v>
      </c>
      <c r="B1334" s="9" t="s">
        <v>4602</v>
      </c>
      <c r="C1334" s="9" t="s">
        <v>954</v>
      </c>
      <c r="D1334" s="9" t="s">
        <v>4603</v>
      </c>
      <c r="E1334" s="9" t="s">
        <v>176</v>
      </c>
      <c r="F1334" s="8">
        <v>1</v>
      </c>
      <c r="G1334" s="8" t="s">
        <v>18</v>
      </c>
      <c r="H1334" s="9" t="s">
        <v>19</v>
      </c>
      <c r="I1334" s="9" t="s">
        <v>1597</v>
      </c>
      <c r="J1334" s="9" t="s">
        <v>59</v>
      </c>
      <c r="K1334" s="9" t="s">
        <v>101</v>
      </c>
      <c r="L1334" s="9" t="s">
        <v>4604</v>
      </c>
      <c r="M1334" s="12" t="s">
        <v>24</v>
      </c>
    </row>
    <row r="1335" s="3" customFormat="1" ht="40.5" spans="1:13">
      <c r="A1335" s="8">
        <v>1333</v>
      </c>
      <c r="B1335" s="9" t="s">
        <v>4605</v>
      </c>
      <c r="C1335" s="9" t="s">
        <v>467</v>
      </c>
      <c r="D1335" s="9" t="s">
        <v>4606</v>
      </c>
      <c r="E1335" s="9" t="s">
        <v>1127</v>
      </c>
      <c r="F1335" s="8">
        <v>1</v>
      </c>
      <c r="G1335" s="8" t="s">
        <v>18</v>
      </c>
      <c r="H1335" s="9" t="s">
        <v>19</v>
      </c>
      <c r="I1335" s="9" t="s">
        <v>360</v>
      </c>
      <c r="J1335" s="9" t="s">
        <v>40</v>
      </c>
      <c r="K1335" s="9" t="s">
        <v>101</v>
      </c>
      <c r="L1335" s="9" t="s">
        <v>4607</v>
      </c>
      <c r="M1335" s="12" t="s">
        <v>24</v>
      </c>
    </row>
    <row r="1336" s="3" customFormat="1" ht="27" spans="1:13">
      <c r="A1336" s="8">
        <v>1334</v>
      </c>
      <c r="B1336" s="9" t="s">
        <v>4608</v>
      </c>
      <c r="C1336" s="9" t="s">
        <v>403</v>
      </c>
      <c r="D1336" s="9" t="s">
        <v>4609</v>
      </c>
      <c r="E1336" s="9" t="s">
        <v>1213</v>
      </c>
      <c r="F1336" s="8">
        <v>3</v>
      </c>
      <c r="G1336" s="8" t="s">
        <v>18</v>
      </c>
      <c r="H1336" s="9" t="s">
        <v>19</v>
      </c>
      <c r="I1336" s="9" t="s">
        <v>4610</v>
      </c>
      <c r="J1336" s="9" t="s">
        <v>34</v>
      </c>
      <c r="K1336" s="9" t="s">
        <v>4611</v>
      </c>
      <c r="L1336" s="9" t="s">
        <v>4612</v>
      </c>
      <c r="M1336" s="12" t="s">
        <v>24</v>
      </c>
    </row>
    <row r="1337" s="3" customFormat="1" ht="27" spans="1:13">
      <c r="A1337" s="8">
        <v>1335</v>
      </c>
      <c r="B1337" s="9" t="s">
        <v>4613</v>
      </c>
      <c r="C1337" s="9" t="s">
        <v>62</v>
      </c>
      <c r="D1337" s="9" t="s">
        <v>123</v>
      </c>
      <c r="E1337" s="9" t="s">
        <v>124</v>
      </c>
      <c r="F1337" s="8">
        <v>1</v>
      </c>
      <c r="G1337" s="8" t="s">
        <v>18</v>
      </c>
      <c r="H1337" s="9" t="s">
        <v>19</v>
      </c>
      <c r="I1337" s="9" t="s">
        <v>893</v>
      </c>
      <c r="J1337" s="9" t="s">
        <v>40</v>
      </c>
      <c r="K1337" s="9" t="s">
        <v>4614</v>
      </c>
      <c r="L1337" s="9" t="s">
        <v>4615</v>
      </c>
      <c r="M1337" s="12" t="s">
        <v>24</v>
      </c>
    </row>
    <row r="1338" s="3" customFormat="1" ht="54" spans="1:13">
      <c r="A1338" s="8">
        <v>1336</v>
      </c>
      <c r="B1338" s="9" t="s">
        <v>4613</v>
      </c>
      <c r="C1338" s="9" t="s">
        <v>66</v>
      </c>
      <c r="D1338" s="9" t="s">
        <v>118</v>
      </c>
      <c r="E1338" s="9" t="s">
        <v>119</v>
      </c>
      <c r="F1338" s="8">
        <v>1</v>
      </c>
      <c r="G1338" s="8" t="s">
        <v>18</v>
      </c>
      <c r="H1338" s="9" t="s">
        <v>19</v>
      </c>
      <c r="I1338" s="9" t="s">
        <v>120</v>
      </c>
      <c r="J1338" s="9" t="s">
        <v>40</v>
      </c>
      <c r="K1338" s="9" t="s">
        <v>4614</v>
      </c>
      <c r="L1338" s="9" t="s">
        <v>4615</v>
      </c>
      <c r="M1338" s="12" t="s">
        <v>24</v>
      </c>
    </row>
    <row r="1339" s="3" customFormat="1" ht="54" spans="1:13">
      <c r="A1339" s="8">
        <v>1337</v>
      </c>
      <c r="B1339" s="9" t="s">
        <v>4616</v>
      </c>
      <c r="C1339" s="9" t="s">
        <v>109</v>
      </c>
      <c r="D1339" s="9" t="s">
        <v>110</v>
      </c>
      <c r="E1339" s="9" t="s">
        <v>111</v>
      </c>
      <c r="F1339" s="8">
        <v>2</v>
      </c>
      <c r="G1339" s="8" t="s">
        <v>18</v>
      </c>
      <c r="H1339" s="9" t="s">
        <v>19</v>
      </c>
      <c r="I1339" s="9" t="s">
        <v>756</v>
      </c>
      <c r="J1339" s="9" t="s">
        <v>40</v>
      </c>
      <c r="K1339" s="9" t="s">
        <v>4617</v>
      </c>
      <c r="L1339" s="9" t="s">
        <v>4618</v>
      </c>
      <c r="M1339" s="12" t="s">
        <v>24</v>
      </c>
    </row>
    <row r="1340" s="3" customFormat="1" ht="40.5" spans="1:13">
      <c r="A1340" s="8">
        <v>1338</v>
      </c>
      <c r="B1340" s="9" t="s">
        <v>4616</v>
      </c>
      <c r="C1340" s="9" t="s">
        <v>37</v>
      </c>
      <c r="D1340" s="9" t="s">
        <v>115</v>
      </c>
      <c r="E1340" s="9" t="s">
        <v>111</v>
      </c>
      <c r="F1340" s="8">
        <v>1</v>
      </c>
      <c r="G1340" s="8" t="s">
        <v>18</v>
      </c>
      <c r="H1340" s="9" t="s">
        <v>19</v>
      </c>
      <c r="I1340" s="9" t="s">
        <v>116</v>
      </c>
      <c r="J1340" s="9" t="s">
        <v>40</v>
      </c>
      <c r="K1340" s="9" t="s">
        <v>4617</v>
      </c>
      <c r="L1340" s="9" t="s">
        <v>4618</v>
      </c>
      <c r="M1340" s="12" t="s">
        <v>24</v>
      </c>
    </row>
    <row r="1341" s="3" customFormat="1" ht="40.5" spans="1:13">
      <c r="A1341" s="8">
        <v>1339</v>
      </c>
      <c r="B1341" s="10" t="s">
        <v>4619</v>
      </c>
      <c r="C1341" s="10" t="s">
        <v>167</v>
      </c>
      <c r="D1341" s="10" t="s">
        <v>1729</v>
      </c>
      <c r="E1341" s="10" t="s">
        <v>81</v>
      </c>
      <c r="F1341" s="11">
        <v>2</v>
      </c>
      <c r="G1341" s="11" t="s">
        <v>43</v>
      </c>
      <c r="H1341" s="10" t="s">
        <v>19</v>
      </c>
      <c r="I1341" s="10" t="s">
        <v>4620</v>
      </c>
      <c r="J1341" s="10" t="s">
        <v>40</v>
      </c>
      <c r="K1341" s="10" t="s">
        <v>132</v>
      </c>
      <c r="L1341" s="10" t="s">
        <v>4621</v>
      </c>
      <c r="M1341" s="12" t="s">
        <v>24</v>
      </c>
    </row>
    <row r="1342" s="3" customFormat="1" ht="40.5" spans="1:13">
      <c r="A1342" s="8">
        <v>1340</v>
      </c>
      <c r="B1342" s="9" t="s">
        <v>4622</v>
      </c>
      <c r="C1342" s="9" t="s">
        <v>150</v>
      </c>
      <c r="D1342" s="9" t="s">
        <v>150</v>
      </c>
      <c r="E1342" s="9" t="s">
        <v>32</v>
      </c>
      <c r="F1342" s="8">
        <v>1</v>
      </c>
      <c r="G1342" s="8" t="s">
        <v>18</v>
      </c>
      <c r="H1342" s="9" t="s">
        <v>19</v>
      </c>
      <c r="I1342" s="9" t="s">
        <v>360</v>
      </c>
      <c r="J1342" s="9" t="s">
        <v>40</v>
      </c>
      <c r="K1342" s="9" t="s">
        <v>101</v>
      </c>
      <c r="L1342" s="9" t="s">
        <v>4623</v>
      </c>
      <c r="M1342" s="12" t="s">
        <v>24</v>
      </c>
    </row>
    <row r="1343" s="3" customFormat="1" ht="54" spans="1:13">
      <c r="A1343" s="8">
        <v>1341</v>
      </c>
      <c r="B1343" s="9" t="s">
        <v>4624</v>
      </c>
      <c r="C1343" s="9" t="s">
        <v>109</v>
      </c>
      <c r="D1343" s="9" t="s">
        <v>4625</v>
      </c>
      <c r="E1343" s="9" t="s">
        <v>119</v>
      </c>
      <c r="F1343" s="8">
        <v>2</v>
      </c>
      <c r="G1343" s="8" t="s">
        <v>18</v>
      </c>
      <c r="H1343" s="9" t="s">
        <v>19</v>
      </c>
      <c r="I1343" s="9" t="s">
        <v>4625</v>
      </c>
      <c r="J1343" s="9" t="s">
        <v>40</v>
      </c>
      <c r="K1343" s="9" t="s">
        <v>132</v>
      </c>
      <c r="L1343" s="9" t="s">
        <v>4626</v>
      </c>
      <c r="M1343" s="12" t="s">
        <v>24</v>
      </c>
    </row>
    <row r="1344" s="3" customFormat="1" ht="27" spans="1:13">
      <c r="A1344" s="8">
        <v>1342</v>
      </c>
      <c r="B1344" s="9" t="s">
        <v>4627</v>
      </c>
      <c r="C1344" s="9" t="s">
        <v>4628</v>
      </c>
      <c r="D1344" s="9" t="s">
        <v>4628</v>
      </c>
      <c r="E1344" s="9" t="s">
        <v>1724</v>
      </c>
      <c r="F1344" s="8">
        <v>1</v>
      </c>
      <c r="G1344" s="8" t="s">
        <v>18</v>
      </c>
      <c r="H1344" s="9" t="s">
        <v>19</v>
      </c>
      <c r="I1344" s="9" t="s">
        <v>4629</v>
      </c>
      <c r="J1344" s="9" t="s">
        <v>59</v>
      </c>
      <c r="K1344" s="9" t="s">
        <v>101</v>
      </c>
      <c r="L1344" s="9" t="s">
        <v>4630</v>
      </c>
      <c r="M1344" s="12" t="s">
        <v>24</v>
      </c>
    </row>
    <row r="1345" s="3" customFormat="1" ht="40.5" spans="1:13">
      <c r="A1345" s="8">
        <v>1343</v>
      </c>
      <c r="B1345" s="9" t="s">
        <v>4631</v>
      </c>
      <c r="C1345" s="9" t="s">
        <v>109</v>
      </c>
      <c r="D1345" s="9" t="s">
        <v>110</v>
      </c>
      <c r="E1345" s="9" t="s">
        <v>111</v>
      </c>
      <c r="F1345" s="8">
        <v>2</v>
      </c>
      <c r="G1345" s="8" t="s">
        <v>18</v>
      </c>
      <c r="H1345" s="9" t="s">
        <v>19</v>
      </c>
      <c r="I1345" s="9" t="s">
        <v>520</v>
      </c>
      <c r="J1345" s="9" t="s">
        <v>40</v>
      </c>
      <c r="K1345" s="9" t="s">
        <v>4632</v>
      </c>
      <c r="L1345" s="9" t="s">
        <v>4633</v>
      </c>
      <c r="M1345" s="12" t="s">
        <v>24</v>
      </c>
    </row>
    <row r="1346" s="3" customFormat="1" ht="54" spans="1:13">
      <c r="A1346" s="8">
        <v>1344</v>
      </c>
      <c r="B1346" s="9" t="s">
        <v>4631</v>
      </c>
      <c r="C1346" s="9" t="s">
        <v>348</v>
      </c>
      <c r="D1346" s="9" t="s">
        <v>755</v>
      </c>
      <c r="E1346" s="9" t="s">
        <v>119</v>
      </c>
      <c r="F1346" s="8">
        <v>2</v>
      </c>
      <c r="G1346" s="8" t="s">
        <v>18</v>
      </c>
      <c r="H1346" s="9" t="s">
        <v>19</v>
      </c>
      <c r="I1346" s="9" t="s">
        <v>756</v>
      </c>
      <c r="J1346" s="9" t="s">
        <v>40</v>
      </c>
      <c r="K1346" s="9" t="s">
        <v>4632</v>
      </c>
      <c r="L1346" s="9" t="s">
        <v>4633</v>
      </c>
      <c r="M1346" s="12" t="s">
        <v>24</v>
      </c>
    </row>
    <row r="1347" s="3" customFormat="1" ht="54" spans="1:13">
      <c r="A1347" s="8">
        <v>1345</v>
      </c>
      <c r="B1347" s="9" t="s">
        <v>4634</v>
      </c>
      <c r="C1347" s="9" t="s">
        <v>842</v>
      </c>
      <c r="D1347" s="9" t="s">
        <v>755</v>
      </c>
      <c r="E1347" s="9" t="s">
        <v>350</v>
      </c>
      <c r="F1347" s="8">
        <v>2</v>
      </c>
      <c r="G1347" s="8" t="s">
        <v>18</v>
      </c>
      <c r="H1347" s="9" t="s">
        <v>19</v>
      </c>
      <c r="I1347" s="9" t="s">
        <v>756</v>
      </c>
      <c r="J1347" s="9" t="s">
        <v>40</v>
      </c>
      <c r="K1347" s="9" t="s">
        <v>4635</v>
      </c>
      <c r="L1347" s="9" t="s">
        <v>4636</v>
      </c>
      <c r="M1347" s="12" t="s">
        <v>24</v>
      </c>
    </row>
    <row r="1348" s="3" customFormat="1" ht="108" spans="1:13">
      <c r="A1348" s="8">
        <v>1346</v>
      </c>
      <c r="B1348" s="9" t="s">
        <v>4634</v>
      </c>
      <c r="C1348" s="9" t="s">
        <v>109</v>
      </c>
      <c r="D1348" s="9" t="s">
        <v>181</v>
      </c>
      <c r="E1348" s="9" t="s">
        <v>111</v>
      </c>
      <c r="F1348" s="8">
        <v>2</v>
      </c>
      <c r="G1348" s="8" t="s">
        <v>18</v>
      </c>
      <c r="H1348" s="9" t="s">
        <v>19</v>
      </c>
      <c r="I1348" s="9" t="s">
        <v>182</v>
      </c>
      <c r="J1348" s="9" t="s">
        <v>40</v>
      </c>
      <c r="K1348" s="9" t="s">
        <v>4635</v>
      </c>
      <c r="L1348" s="9" t="s">
        <v>4636</v>
      </c>
      <c r="M1348" s="12" t="s">
        <v>24</v>
      </c>
    </row>
    <row r="1349" s="3" customFormat="1" ht="40.5" spans="1:13">
      <c r="A1349" s="8">
        <v>1347</v>
      </c>
      <c r="B1349" s="9" t="s">
        <v>4637</v>
      </c>
      <c r="C1349" s="9" t="s">
        <v>4638</v>
      </c>
      <c r="D1349" s="9" t="s">
        <v>4639</v>
      </c>
      <c r="E1349" s="9" t="s">
        <v>19</v>
      </c>
      <c r="F1349" s="8">
        <v>3</v>
      </c>
      <c r="G1349" s="8" t="s">
        <v>18</v>
      </c>
      <c r="H1349" s="9" t="s">
        <v>76</v>
      </c>
      <c r="I1349" s="9" t="s">
        <v>4640</v>
      </c>
      <c r="J1349" s="9" t="s">
        <v>40</v>
      </c>
      <c r="K1349" s="9" t="s">
        <v>4641</v>
      </c>
      <c r="L1349" s="9" t="s">
        <v>4642</v>
      </c>
      <c r="M1349" s="12" t="s">
        <v>24</v>
      </c>
    </row>
    <row r="1350" s="3" customFormat="1" ht="54" spans="1:13">
      <c r="A1350" s="8">
        <v>1348</v>
      </c>
      <c r="B1350" s="9" t="s">
        <v>4643</v>
      </c>
      <c r="C1350" s="9" t="s">
        <v>448</v>
      </c>
      <c r="D1350" s="9" t="s">
        <v>4537</v>
      </c>
      <c r="E1350" s="9" t="s">
        <v>1978</v>
      </c>
      <c r="F1350" s="8">
        <v>1</v>
      </c>
      <c r="G1350" s="8" t="s">
        <v>18</v>
      </c>
      <c r="H1350" s="9" t="s">
        <v>19</v>
      </c>
      <c r="I1350" s="9" t="s">
        <v>4644</v>
      </c>
      <c r="J1350" s="9" t="s">
        <v>59</v>
      </c>
      <c r="K1350" s="9" t="s">
        <v>4645</v>
      </c>
      <c r="L1350" s="9" t="s">
        <v>4646</v>
      </c>
      <c r="M1350" s="12" t="s">
        <v>24</v>
      </c>
    </row>
    <row r="1351" s="3" customFormat="1" ht="54" spans="1:13">
      <c r="A1351" s="8">
        <v>1349</v>
      </c>
      <c r="B1351" s="9" t="s">
        <v>4647</v>
      </c>
      <c r="C1351" s="9" t="s">
        <v>842</v>
      </c>
      <c r="D1351" s="9" t="s">
        <v>755</v>
      </c>
      <c r="E1351" s="9" t="s">
        <v>350</v>
      </c>
      <c r="F1351" s="8">
        <v>2</v>
      </c>
      <c r="G1351" s="8" t="s">
        <v>18</v>
      </c>
      <c r="H1351" s="9" t="s">
        <v>19</v>
      </c>
      <c r="I1351" s="9" t="s">
        <v>756</v>
      </c>
      <c r="J1351" s="9" t="s">
        <v>59</v>
      </c>
      <c r="K1351" s="9" t="s">
        <v>4648</v>
      </c>
      <c r="L1351" s="9" t="s">
        <v>4649</v>
      </c>
      <c r="M1351" s="12" t="s">
        <v>24</v>
      </c>
    </row>
    <row r="1352" s="3" customFormat="1" ht="108" spans="1:13">
      <c r="A1352" s="8">
        <v>1350</v>
      </c>
      <c r="B1352" s="9" t="s">
        <v>4647</v>
      </c>
      <c r="C1352" s="9" t="s">
        <v>109</v>
      </c>
      <c r="D1352" s="9" t="s">
        <v>181</v>
      </c>
      <c r="E1352" s="9" t="s">
        <v>111</v>
      </c>
      <c r="F1352" s="8">
        <v>2</v>
      </c>
      <c r="G1352" s="8" t="s">
        <v>18</v>
      </c>
      <c r="H1352" s="9" t="s">
        <v>19</v>
      </c>
      <c r="I1352" s="9" t="s">
        <v>182</v>
      </c>
      <c r="J1352" s="9" t="s">
        <v>59</v>
      </c>
      <c r="K1352" s="9" t="s">
        <v>4648</v>
      </c>
      <c r="L1352" s="9" t="s">
        <v>4649</v>
      </c>
      <c r="M1352" s="12" t="s">
        <v>24</v>
      </c>
    </row>
    <row r="1353" s="3" customFormat="1" ht="27" spans="1:13">
      <c r="A1353" s="8">
        <v>1351</v>
      </c>
      <c r="B1353" s="9" t="s">
        <v>4650</v>
      </c>
      <c r="C1353" s="9" t="s">
        <v>799</v>
      </c>
      <c r="D1353" s="9" t="s">
        <v>4057</v>
      </c>
      <c r="E1353" s="9" t="s">
        <v>359</v>
      </c>
      <c r="F1353" s="8">
        <v>1</v>
      </c>
      <c r="G1353" s="8" t="s">
        <v>18</v>
      </c>
      <c r="H1353" s="9" t="s">
        <v>19</v>
      </c>
      <c r="I1353" s="9" t="s">
        <v>4057</v>
      </c>
      <c r="J1353" s="9" t="s">
        <v>59</v>
      </c>
      <c r="K1353" s="9" t="s">
        <v>861</v>
      </c>
      <c r="L1353" s="9" t="s">
        <v>4651</v>
      </c>
      <c r="M1353" s="12" t="s">
        <v>24</v>
      </c>
    </row>
    <row r="1354" s="3" customFormat="1" ht="40.5" spans="1:13">
      <c r="A1354" s="8">
        <v>1352</v>
      </c>
      <c r="B1354" s="9" t="s">
        <v>4652</v>
      </c>
      <c r="C1354" s="9" t="s">
        <v>30</v>
      </c>
      <c r="D1354" s="9" t="s">
        <v>4653</v>
      </c>
      <c r="E1354" s="9" t="s">
        <v>19</v>
      </c>
      <c r="F1354" s="8">
        <v>2</v>
      </c>
      <c r="G1354" s="8" t="s">
        <v>18</v>
      </c>
      <c r="H1354" s="9" t="s">
        <v>19</v>
      </c>
      <c r="I1354" s="9" t="s">
        <v>4654</v>
      </c>
      <c r="J1354" s="9" t="s">
        <v>59</v>
      </c>
      <c r="K1354" s="9" t="s">
        <v>4655</v>
      </c>
      <c r="L1354" s="9" t="s">
        <v>4656</v>
      </c>
      <c r="M1354" s="12" t="s">
        <v>24</v>
      </c>
    </row>
    <row r="1355" s="3" customFormat="1" ht="67.5" spans="1:13">
      <c r="A1355" s="8">
        <v>1353</v>
      </c>
      <c r="B1355" s="9" t="s">
        <v>4657</v>
      </c>
      <c r="C1355" s="9" t="s">
        <v>55</v>
      </c>
      <c r="D1355" s="9" t="s">
        <v>4658</v>
      </c>
      <c r="E1355" s="9" t="s">
        <v>57</v>
      </c>
      <c r="F1355" s="8">
        <v>1</v>
      </c>
      <c r="G1355" s="8" t="s">
        <v>18</v>
      </c>
      <c r="H1355" s="9" t="s">
        <v>76</v>
      </c>
      <c r="I1355" s="9" t="s">
        <v>4659</v>
      </c>
      <c r="J1355" s="9" t="s">
        <v>59</v>
      </c>
      <c r="K1355" s="9" t="s">
        <v>4660</v>
      </c>
      <c r="L1355" s="9" t="s">
        <v>4661</v>
      </c>
      <c r="M1355" s="12" t="s">
        <v>24</v>
      </c>
    </row>
    <row r="1356" s="3" customFormat="1" ht="81" spans="1:13">
      <c r="A1356" s="8">
        <v>1354</v>
      </c>
      <c r="B1356" s="9" t="s">
        <v>4662</v>
      </c>
      <c r="C1356" s="9" t="s">
        <v>37</v>
      </c>
      <c r="D1356" s="9" t="s">
        <v>4663</v>
      </c>
      <c r="E1356" s="9" t="s">
        <v>258</v>
      </c>
      <c r="F1356" s="8">
        <v>5</v>
      </c>
      <c r="G1356" s="8" t="s">
        <v>18</v>
      </c>
      <c r="H1356" s="9" t="s">
        <v>76</v>
      </c>
      <c r="I1356" s="9" t="s">
        <v>4664</v>
      </c>
      <c r="J1356" s="9" t="s">
        <v>28</v>
      </c>
      <c r="K1356" s="9" t="s">
        <v>4665</v>
      </c>
      <c r="L1356" s="9" t="s">
        <v>4666</v>
      </c>
      <c r="M1356" s="12" t="s">
        <v>24</v>
      </c>
    </row>
    <row r="1357" s="3" customFormat="1" ht="40.5" spans="1:13">
      <c r="A1357" s="8">
        <v>1355</v>
      </c>
      <c r="B1357" s="9" t="s">
        <v>4662</v>
      </c>
      <c r="C1357" s="9" t="s">
        <v>37</v>
      </c>
      <c r="D1357" s="9" t="s">
        <v>4667</v>
      </c>
      <c r="E1357" s="9" t="s">
        <v>81</v>
      </c>
      <c r="F1357" s="8">
        <v>5</v>
      </c>
      <c r="G1357" s="8" t="s">
        <v>18</v>
      </c>
      <c r="H1357" s="9" t="s">
        <v>76</v>
      </c>
      <c r="I1357" s="9" t="s">
        <v>4668</v>
      </c>
      <c r="J1357" s="9" t="s">
        <v>34</v>
      </c>
      <c r="K1357" s="9" t="s">
        <v>4665</v>
      </c>
      <c r="L1357" s="9" t="s">
        <v>4666</v>
      </c>
      <c r="M1357" s="12" t="s">
        <v>24</v>
      </c>
    </row>
    <row r="1358" s="3" customFormat="1" ht="54" spans="1:13">
      <c r="A1358" s="8">
        <v>1356</v>
      </c>
      <c r="B1358" s="10" t="s">
        <v>4669</v>
      </c>
      <c r="C1358" s="10" t="s">
        <v>66</v>
      </c>
      <c r="D1358" s="10" t="s">
        <v>4670</v>
      </c>
      <c r="E1358" s="10" t="s">
        <v>119</v>
      </c>
      <c r="F1358" s="11">
        <v>10</v>
      </c>
      <c r="G1358" s="11" t="s">
        <v>43</v>
      </c>
      <c r="H1358" s="10" t="s">
        <v>19</v>
      </c>
      <c r="I1358" s="10" t="s">
        <v>4671</v>
      </c>
      <c r="J1358" s="10" t="s">
        <v>40</v>
      </c>
      <c r="K1358" s="10" t="s">
        <v>4672</v>
      </c>
      <c r="L1358" s="10" t="s">
        <v>4673</v>
      </c>
      <c r="M1358" s="12" t="s">
        <v>24</v>
      </c>
    </row>
    <row r="1359" s="3" customFormat="1" ht="40.5" spans="1:13">
      <c r="A1359" s="8">
        <v>1357</v>
      </c>
      <c r="B1359" s="9" t="s">
        <v>4674</v>
      </c>
      <c r="C1359" s="9" t="s">
        <v>37</v>
      </c>
      <c r="D1359" s="9" t="s">
        <v>115</v>
      </c>
      <c r="E1359" s="9" t="s">
        <v>111</v>
      </c>
      <c r="F1359" s="8">
        <v>1</v>
      </c>
      <c r="G1359" s="8" t="s">
        <v>18</v>
      </c>
      <c r="H1359" s="9" t="s">
        <v>19</v>
      </c>
      <c r="I1359" s="9" t="s">
        <v>116</v>
      </c>
      <c r="J1359" s="9" t="s">
        <v>40</v>
      </c>
      <c r="K1359" s="9" t="s">
        <v>4675</v>
      </c>
      <c r="L1359" s="9" t="s">
        <v>4676</v>
      </c>
      <c r="M1359" s="12" t="s">
        <v>24</v>
      </c>
    </row>
    <row r="1360" s="3" customFormat="1" ht="54" spans="1:13">
      <c r="A1360" s="8">
        <v>1358</v>
      </c>
      <c r="B1360" s="9" t="s">
        <v>4674</v>
      </c>
      <c r="C1360" s="9" t="s">
        <v>109</v>
      </c>
      <c r="D1360" s="9" t="s">
        <v>110</v>
      </c>
      <c r="E1360" s="9" t="s">
        <v>111</v>
      </c>
      <c r="F1360" s="8">
        <v>1</v>
      </c>
      <c r="G1360" s="8" t="s">
        <v>18</v>
      </c>
      <c r="H1360" s="9" t="s">
        <v>19</v>
      </c>
      <c r="I1360" s="9" t="s">
        <v>756</v>
      </c>
      <c r="J1360" s="9" t="s">
        <v>40</v>
      </c>
      <c r="K1360" s="9" t="s">
        <v>4675</v>
      </c>
      <c r="L1360" s="9" t="s">
        <v>4676</v>
      </c>
      <c r="M1360" s="12" t="s">
        <v>24</v>
      </c>
    </row>
    <row r="1361" s="3" customFormat="1" ht="135" spans="1:13">
      <c r="A1361" s="8">
        <v>1359</v>
      </c>
      <c r="B1361" s="9" t="s">
        <v>4677</v>
      </c>
      <c r="C1361" s="9" t="s">
        <v>675</v>
      </c>
      <c r="D1361" s="9" t="s">
        <v>4678</v>
      </c>
      <c r="E1361" s="9" t="s">
        <v>119</v>
      </c>
      <c r="F1361" s="8">
        <v>2</v>
      </c>
      <c r="G1361" s="8" t="s">
        <v>18</v>
      </c>
      <c r="H1361" s="9" t="s">
        <v>19</v>
      </c>
      <c r="I1361" s="9" t="s">
        <v>4679</v>
      </c>
      <c r="J1361" s="9" t="s">
        <v>40</v>
      </c>
      <c r="K1361" s="9" t="s">
        <v>4680</v>
      </c>
      <c r="L1361" s="9" t="s">
        <v>4681</v>
      </c>
      <c r="M1361" s="12" t="s">
        <v>24</v>
      </c>
    </row>
    <row r="1362" s="3" customFormat="1" ht="40.5" spans="1:13">
      <c r="A1362" s="8">
        <v>1360</v>
      </c>
      <c r="B1362" s="10" t="s">
        <v>4682</v>
      </c>
      <c r="C1362" s="10" t="s">
        <v>448</v>
      </c>
      <c r="D1362" s="10" t="s">
        <v>1729</v>
      </c>
      <c r="E1362" s="10" t="s">
        <v>176</v>
      </c>
      <c r="F1362" s="11">
        <v>2</v>
      </c>
      <c r="G1362" s="11" t="s">
        <v>43</v>
      </c>
      <c r="H1362" s="10" t="s">
        <v>19</v>
      </c>
      <c r="I1362" s="10" t="s">
        <v>1729</v>
      </c>
      <c r="J1362" s="10" t="s">
        <v>40</v>
      </c>
      <c r="K1362" s="10" t="s">
        <v>132</v>
      </c>
      <c r="L1362" s="10" t="s">
        <v>4683</v>
      </c>
      <c r="M1362" s="12" t="s">
        <v>24</v>
      </c>
    </row>
    <row r="1363" s="3" customFormat="1" ht="81" spans="1:13">
      <c r="A1363" s="8">
        <v>1361</v>
      </c>
      <c r="B1363" s="10" t="s">
        <v>4684</v>
      </c>
      <c r="C1363" s="10" t="s">
        <v>150</v>
      </c>
      <c r="D1363" s="10" t="s">
        <v>4685</v>
      </c>
      <c r="E1363" s="10" t="s">
        <v>4241</v>
      </c>
      <c r="F1363" s="11">
        <v>4</v>
      </c>
      <c r="G1363" s="11" t="s">
        <v>43</v>
      </c>
      <c r="H1363" s="10" t="s">
        <v>19</v>
      </c>
      <c r="I1363" s="10" t="s">
        <v>4686</v>
      </c>
      <c r="J1363" s="10" t="s">
        <v>59</v>
      </c>
      <c r="K1363" s="10" t="s">
        <v>4687</v>
      </c>
      <c r="L1363" s="10" t="s">
        <v>4688</v>
      </c>
      <c r="M1363" s="12" t="s">
        <v>24</v>
      </c>
    </row>
    <row r="1364" s="3" customFormat="1" ht="40.5" spans="1:13">
      <c r="A1364" s="8">
        <v>1362</v>
      </c>
      <c r="B1364" s="10" t="s">
        <v>4689</v>
      </c>
      <c r="C1364" s="10" t="s">
        <v>37</v>
      </c>
      <c r="D1364" s="10" t="s">
        <v>4690</v>
      </c>
      <c r="E1364" s="10" t="s">
        <v>19</v>
      </c>
      <c r="F1364" s="11">
        <v>20</v>
      </c>
      <c r="G1364" s="11" t="s">
        <v>633</v>
      </c>
      <c r="H1364" s="10" t="s">
        <v>19</v>
      </c>
      <c r="I1364" s="10" t="s">
        <v>4691</v>
      </c>
      <c r="J1364" s="10" t="s">
        <v>59</v>
      </c>
      <c r="K1364" s="10" t="s">
        <v>4687</v>
      </c>
      <c r="L1364" s="10" t="s">
        <v>4688</v>
      </c>
      <c r="M1364" s="12" t="s">
        <v>24</v>
      </c>
    </row>
    <row r="1365" s="3" customFormat="1" ht="54" spans="1:13">
      <c r="A1365" s="8">
        <v>1363</v>
      </c>
      <c r="B1365" s="10" t="s">
        <v>4689</v>
      </c>
      <c r="C1365" s="10" t="s">
        <v>37</v>
      </c>
      <c r="D1365" s="10" t="s">
        <v>4692</v>
      </c>
      <c r="E1365" s="10" t="s">
        <v>19</v>
      </c>
      <c r="F1365" s="11">
        <v>50</v>
      </c>
      <c r="G1365" s="11" t="s">
        <v>633</v>
      </c>
      <c r="H1365" s="10" t="s">
        <v>19</v>
      </c>
      <c r="I1365" s="10" t="s">
        <v>4693</v>
      </c>
      <c r="J1365" s="10" t="s">
        <v>59</v>
      </c>
      <c r="K1365" s="10" t="s">
        <v>4687</v>
      </c>
      <c r="L1365" s="10" t="s">
        <v>4688</v>
      </c>
      <c r="M1365" s="12" t="s">
        <v>24</v>
      </c>
    </row>
    <row r="1366" s="3" customFormat="1" ht="54" spans="1:13">
      <c r="A1366" s="8">
        <v>1364</v>
      </c>
      <c r="B1366" s="10" t="s">
        <v>4689</v>
      </c>
      <c r="C1366" s="10" t="s">
        <v>37</v>
      </c>
      <c r="D1366" s="10" t="s">
        <v>4694</v>
      </c>
      <c r="E1366" s="10" t="s">
        <v>19</v>
      </c>
      <c r="F1366" s="11">
        <v>100</v>
      </c>
      <c r="G1366" s="11" t="s">
        <v>633</v>
      </c>
      <c r="H1366" s="10" t="s">
        <v>19</v>
      </c>
      <c r="I1366" s="10" t="s">
        <v>4695</v>
      </c>
      <c r="J1366" s="10" t="s">
        <v>59</v>
      </c>
      <c r="K1366" s="10" t="s">
        <v>4687</v>
      </c>
      <c r="L1366" s="10" t="s">
        <v>4688</v>
      </c>
      <c r="M1366" s="12" t="s">
        <v>24</v>
      </c>
    </row>
    <row r="1367" s="3" customFormat="1" ht="54" spans="1:13">
      <c r="A1367" s="8">
        <v>1365</v>
      </c>
      <c r="B1367" s="10" t="s">
        <v>4689</v>
      </c>
      <c r="C1367" s="10" t="s">
        <v>37</v>
      </c>
      <c r="D1367" s="10" t="s">
        <v>4696</v>
      </c>
      <c r="E1367" s="10" t="s">
        <v>19</v>
      </c>
      <c r="F1367" s="11">
        <v>30</v>
      </c>
      <c r="G1367" s="11" t="s">
        <v>633</v>
      </c>
      <c r="H1367" s="10" t="s">
        <v>19</v>
      </c>
      <c r="I1367" s="10" t="s">
        <v>4693</v>
      </c>
      <c r="J1367" s="10" t="s">
        <v>59</v>
      </c>
      <c r="K1367" s="10" t="s">
        <v>4687</v>
      </c>
      <c r="L1367" s="10" t="s">
        <v>4688</v>
      </c>
      <c r="M1367" s="12" t="s">
        <v>24</v>
      </c>
    </row>
    <row r="1368" s="3" customFormat="1" ht="54" spans="1:13">
      <c r="A1368" s="8">
        <v>1366</v>
      </c>
      <c r="B1368" s="10" t="s">
        <v>4689</v>
      </c>
      <c r="C1368" s="10" t="s">
        <v>37</v>
      </c>
      <c r="D1368" s="14" t="s">
        <v>4697</v>
      </c>
      <c r="E1368" s="10" t="s">
        <v>19</v>
      </c>
      <c r="F1368" s="11">
        <v>100</v>
      </c>
      <c r="G1368" s="11" t="s">
        <v>633</v>
      </c>
      <c r="H1368" s="10" t="s">
        <v>19</v>
      </c>
      <c r="I1368" s="10" t="s">
        <v>4693</v>
      </c>
      <c r="J1368" s="10" t="s">
        <v>59</v>
      </c>
      <c r="K1368" s="10" t="s">
        <v>4687</v>
      </c>
      <c r="L1368" s="10" t="s">
        <v>4688</v>
      </c>
      <c r="M1368" s="12" t="s">
        <v>24</v>
      </c>
    </row>
    <row r="1369" s="3" customFormat="1" ht="67.5" spans="1:13">
      <c r="A1369" s="8">
        <v>1367</v>
      </c>
      <c r="B1369" s="10" t="s">
        <v>4689</v>
      </c>
      <c r="C1369" s="10" t="s">
        <v>37</v>
      </c>
      <c r="D1369" s="14" t="s">
        <v>4698</v>
      </c>
      <c r="E1369" s="10" t="s">
        <v>19</v>
      </c>
      <c r="F1369" s="11">
        <v>100</v>
      </c>
      <c r="G1369" s="11" t="s">
        <v>633</v>
      </c>
      <c r="H1369" s="10" t="s">
        <v>19</v>
      </c>
      <c r="I1369" s="10" t="s">
        <v>4699</v>
      </c>
      <c r="J1369" s="10" t="s">
        <v>59</v>
      </c>
      <c r="K1369" s="10" t="s">
        <v>4687</v>
      </c>
      <c r="L1369" s="10" t="s">
        <v>4688</v>
      </c>
      <c r="M1369" s="12" t="s">
        <v>24</v>
      </c>
    </row>
    <row r="1370" s="3" customFormat="1" ht="54" spans="1:13">
      <c r="A1370" s="8">
        <v>1368</v>
      </c>
      <c r="B1370" s="10" t="s">
        <v>4689</v>
      </c>
      <c r="C1370" s="10" t="s">
        <v>37</v>
      </c>
      <c r="D1370" s="14" t="s">
        <v>4700</v>
      </c>
      <c r="E1370" s="10" t="s">
        <v>4701</v>
      </c>
      <c r="F1370" s="11">
        <v>50</v>
      </c>
      <c r="G1370" s="11" t="s">
        <v>633</v>
      </c>
      <c r="H1370" s="10" t="s">
        <v>19</v>
      </c>
      <c r="I1370" s="10" t="s">
        <v>4693</v>
      </c>
      <c r="J1370" s="10" t="s">
        <v>59</v>
      </c>
      <c r="K1370" s="10" t="s">
        <v>4687</v>
      </c>
      <c r="L1370" s="10" t="s">
        <v>4688</v>
      </c>
      <c r="M1370" s="12" t="s">
        <v>24</v>
      </c>
    </row>
    <row r="1371" s="3" customFormat="1" ht="54" spans="1:13">
      <c r="A1371" s="8">
        <v>1369</v>
      </c>
      <c r="B1371" s="10" t="s">
        <v>4689</v>
      </c>
      <c r="C1371" s="10" t="s">
        <v>37</v>
      </c>
      <c r="D1371" s="10" t="s">
        <v>4702</v>
      </c>
      <c r="E1371" s="10" t="s">
        <v>4241</v>
      </c>
      <c r="F1371" s="11">
        <v>50</v>
      </c>
      <c r="G1371" s="11" t="s">
        <v>633</v>
      </c>
      <c r="H1371" s="10" t="s">
        <v>19</v>
      </c>
      <c r="I1371" s="10" t="s">
        <v>4703</v>
      </c>
      <c r="J1371" s="10" t="s">
        <v>70</v>
      </c>
      <c r="K1371" s="10" t="s">
        <v>4687</v>
      </c>
      <c r="L1371" s="10" t="s">
        <v>4688</v>
      </c>
      <c r="M1371" s="12" t="s">
        <v>24</v>
      </c>
    </row>
    <row r="1372" s="3" customFormat="1" ht="27" spans="1:13">
      <c r="A1372" s="8">
        <v>1370</v>
      </c>
      <c r="B1372" s="9" t="s">
        <v>4704</v>
      </c>
      <c r="C1372" s="9" t="s">
        <v>37</v>
      </c>
      <c r="D1372" s="9" t="s">
        <v>1949</v>
      </c>
      <c r="E1372" s="9" t="s">
        <v>37</v>
      </c>
      <c r="F1372" s="8">
        <v>1</v>
      </c>
      <c r="G1372" s="8" t="s">
        <v>18</v>
      </c>
      <c r="H1372" s="9" t="s">
        <v>19</v>
      </c>
      <c r="I1372" s="9" t="s">
        <v>4705</v>
      </c>
      <c r="J1372" s="9" t="s">
        <v>34</v>
      </c>
      <c r="K1372" s="9" t="s">
        <v>4706</v>
      </c>
      <c r="L1372" s="9" t="s">
        <v>4707</v>
      </c>
      <c r="M1372" s="12" t="s">
        <v>24</v>
      </c>
    </row>
    <row r="1373" s="3" customFormat="1" ht="27" spans="1:13">
      <c r="A1373" s="8">
        <v>1371</v>
      </c>
      <c r="B1373" s="10" t="s">
        <v>4708</v>
      </c>
      <c r="C1373" s="10" t="s">
        <v>37</v>
      </c>
      <c r="D1373" s="10" t="s">
        <v>1498</v>
      </c>
      <c r="E1373" s="10" t="s">
        <v>32</v>
      </c>
      <c r="F1373" s="11">
        <v>10</v>
      </c>
      <c r="G1373" s="11" t="s">
        <v>39</v>
      </c>
      <c r="H1373" s="10" t="s">
        <v>19</v>
      </c>
      <c r="I1373" s="10" t="s">
        <v>19</v>
      </c>
      <c r="J1373" s="10" t="s">
        <v>40</v>
      </c>
      <c r="K1373" s="10" t="s">
        <v>4709</v>
      </c>
      <c r="L1373" s="10" t="s">
        <v>4710</v>
      </c>
      <c r="M1373" s="12" t="s">
        <v>24</v>
      </c>
    </row>
    <row r="1374" s="3" customFormat="1" ht="81" spans="1:13">
      <c r="A1374" s="8">
        <v>1372</v>
      </c>
      <c r="B1374" s="9" t="s">
        <v>4711</v>
      </c>
      <c r="C1374" s="9" t="s">
        <v>318</v>
      </c>
      <c r="D1374" s="9" t="s">
        <v>4712</v>
      </c>
      <c r="E1374" s="9" t="s">
        <v>4713</v>
      </c>
      <c r="F1374" s="8">
        <v>3</v>
      </c>
      <c r="G1374" s="8" t="s">
        <v>18</v>
      </c>
      <c r="H1374" s="9" t="s">
        <v>19</v>
      </c>
      <c r="I1374" s="9" t="s">
        <v>4714</v>
      </c>
      <c r="J1374" s="9" t="s">
        <v>40</v>
      </c>
      <c r="K1374" s="9" t="s">
        <v>132</v>
      </c>
      <c r="L1374" s="9" t="s">
        <v>4715</v>
      </c>
      <c r="M1374" s="12" t="s">
        <v>24</v>
      </c>
    </row>
    <row r="1375" s="3" customFormat="1" ht="81" spans="1:13">
      <c r="A1375" s="8">
        <v>1373</v>
      </c>
      <c r="B1375" s="9" t="s">
        <v>4716</v>
      </c>
      <c r="C1375" s="9" t="s">
        <v>37</v>
      </c>
      <c r="D1375" s="9" t="s">
        <v>4717</v>
      </c>
      <c r="E1375" s="9" t="s">
        <v>147</v>
      </c>
      <c r="F1375" s="8">
        <v>1</v>
      </c>
      <c r="G1375" s="8" t="s">
        <v>18</v>
      </c>
      <c r="H1375" s="9" t="s">
        <v>19</v>
      </c>
      <c r="I1375" s="9" t="s">
        <v>4718</v>
      </c>
      <c r="J1375" s="9" t="s">
        <v>70</v>
      </c>
      <c r="K1375" s="9" t="s">
        <v>4719</v>
      </c>
      <c r="L1375" s="9" t="str">
        <f>"15046107639"</f>
        <v>15046107639</v>
      </c>
      <c r="M1375" s="12" t="s">
        <v>24</v>
      </c>
    </row>
    <row r="1376" s="3" customFormat="1" ht="121.5" spans="1:13">
      <c r="A1376" s="8">
        <v>1374</v>
      </c>
      <c r="B1376" s="9" t="s">
        <v>4716</v>
      </c>
      <c r="C1376" s="9" t="s">
        <v>2206</v>
      </c>
      <c r="D1376" s="9" t="s">
        <v>4720</v>
      </c>
      <c r="E1376" s="9" t="s">
        <v>4721</v>
      </c>
      <c r="F1376" s="8">
        <v>1</v>
      </c>
      <c r="G1376" s="8" t="s">
        <v>18</v>
      </c>
      <c r="H1376" s="9" t="s">
        <v>19</v>
      </c>
      <c r="I1376" s="9" t="s">
        <v>4722</v>
      </c>
      <c r="J1376" s="9" t="s">
        <v>70</v>
      </c>
      <c r="K1376" s="9" t="s">
        <v>4719</v>
      </c>
      <c r="L1376" s="9" t="str">
        <f>"15046107639"</f>
        <v>15046107639</v>
      </c>
      <c r="M1376" s="12" t="s">
        <v>24</v>
      </c>
    </row>
    <row r="1377" s="3" customFormat="1" ht="27" spans="1:13">
      <c r="A1377" s="8">
        <v>1375</v>
      </c>
      <c r="B1377" s="9" t="s">
        <v>4723</v>
      </c>
      <c r="C1377" s="9" t="s">
        <v>55</v>
      </c>
      <c r="D1377" s="9" t="s">
        <v>3504</v>
      </c>
      <c r="E1377" s="9" t="s">
        <v>124</v>
      </c>
      <c r="F1377" s="8">
        <v>1</v>
      </c>
      <c r="G1377" s="8" t="s">
        <v>18</v>
      </c>
      <c r="H1377" s="9" t="s">
        <v>19</v>
      </c>
      <c r="I1377" s="9" t="s">
        <v>4724</v>
      </c>
      <c r="J1377" s="9" t="s">
        <v>59</v>
      </c>
      <c r="K1377" s="9" t="s">
        <v>4725</v>
      </c>
      <c r="L1377" s="9" t="s">
        <v>4726</v>
      </c>
      <c r="M1377" s="12" t="s">
        <v>24</v>
      </c>
    </row>
    <row r="1378" s="3" customFormat="1" ht="94.5" spans="1:13">
      <c r="A1378" s="8">
        <v>1376</v>
      </c>
      <c r="B1378" s="10" t="s">
        <v>4727</v>
      </c>
      <c r="C1378" s="10" t="s">
        <v>37</v>
      </c>
      <c r="D1378" s="10" t="s">
        <v>4728</v>
      </c>
      <c r="E1378" s="10" t="s">
        <v>19</v>
      </c>
      <c r="F1378" s="11">
        <v>1</v>
      </c>
      <c r="G1378" s="11" t="s">
        <v>43</v>
      </c>
      <c r="H1378" s="10" t="s">
        <v>19</v>
      </c>
      <c r="I1378" s="10" t="s">
        <v>4729</v>
      </c>
      <c r="J1378" s="10" t="s">
        <v>40</v>
      </c>
      <c r="K1378" s="10" t="s">
        <v>4730</v>
      </c>
      <c r="L1378" s="10" t="s">
        <v>4731</v>
      </c>
      <c r="M1378" s="12" t="s">
        <v>24</v>
      </c>
    </row>
    <row r="1379" s="3" customFormat="1" ht="27" spans="1:13">
      <c r="A1379" s="8">
        <v>1377</v>
      </c>
      <c r="B1379" s="10" t="s">
        <v>4732</v>
      </c>
      <c r="C1379" s="10" t="s">
        <v>37</v>
      </c>
      <c r="D1379" s="10" t="s">
        <v>1795</v>
      </c>
      <c r="E1379" s="10" t="s">
        <v>32</v>
      </c>
      <c r="F1379" s="11">
        <v>1</v>
      </c>
      <c r="G1379" s="11" t="s">
        <v>43</v>
      </c>
      <c r="H1379" s="10" t="s">
        <v>19</v>
      </c>
      <c r="I1379" s="10" t="s">
        <v>19</v>
      </c>
      <c r="J1379" s="10" t="s">
        <v>59</v>
      </c>
      <c r="K1379" s="10" t="s">
        <v>4733</v>
      </c>
      <c r="L1379" s="10" t="s">
        <v>4734</v>
      </c>
      <c r="M1379" s="12" t="s">
        <v>24</v>
      </c>
    </row>
    <row r="1380" s="3" customFormat="1" ht="67.5" spans="1:13">
      <c r="A1380" s="8">
        <v>1378</v>
      </c>
      <c r="B1380" s="10" t="s">
        <v>4735</v>
      </c>
      <c r="C1380" s="10" t="s">
        <v>37</v>
      </c>
      <c r="D1380" s="10" t="s">
        <v>4736</v>
      </c>
      <c r="E1380" s="10" t="s">
        <v>19</v>
      </c>
      <c r="F1380" s="11">
        <v>1</v>
      </c>
      <c r="G1380" s="11" t="s">
        <v>43</v>
      </c>
      <c r="H1380" s="10" t="s">
        <v>19</v>
      </c>
      <c r="I1380" s="10" t="s">
        <v>4737</v>
      </c>
      <c r="J1380" s="10" t="s">
        <v>40</v>
      </c>
      <c r="K1380" s="10" t="s">
        <v>4738</v>
      </c>
      <c r="L1380" s="10" t="s">
        <v>4739</v>
      </c>
      <c r="M1380" s="12" t="s">
        <v>24</v>
      </c>
    </row>
    <row r="1381" s="3" customFormat="1" ht="81" spans="1:13">
      <c r="A1381" s="8">
        <v>1379</v>
      </c>
      <c r="B1381" s="9" t="s">
        <v>4735</v>
      </c>
      <c r="C1381" s="9" t="s">
        <v>37</v>
      </c>
      <c r="D1381" s="9" t="s">
        <v>4740</v>
      </c>
      <c r="E1381" s="9" t="s">
        <v>3150</v>
      </c>
      <c r="F1381" s="8">
        <v>1</v>
      </c>
      <c r="G1381" s="8" t="s">
        <v>18</v>
      </c>
      <c r="H1381" s="9" t="s">
        <v>19</v>
      </c>
      <c r="I1381" s="9" t="s">
        <v>4741</v>
      </c>
      <c r="J1381" s="9" t="s">
        <v>59</v>
      </c>
      <c r="K1381" s="9" t="s">
        <v>4738</v>
      </c>
      <c r="L1381" s="9" t="s">
        <v>4739</v>
      </c>
      <c r="M1381" s="12" t="s">
        <v>24</v>
      </c>
    </row>
    <row r="1382" s="3" customFormat="1" ht="40.5" spans="1:13">
      <c r="A1382" s="8">
        <v>1380</v>
      </c>
      <c r="B1382" s="10" t="s">
        <v>4742</v>
      </c>
      <c r="C1382" s="10" t="s">
        <v>37</v>
      </c>
      <c r="D1382" s="10" t="s">
        <v>115</v>
      </c>
      <c r="E1382" s="10" t="s">
        <v>111</v>
      </c>
      <c r="F1382" s="11">
        <v>1</v>
      </c>
      <c r="G1382" s="11" t="s">
        <v>43</v>
      </c>
      <c r="H1382" s="10" t="s">
        <v>19</v>
      </c>
      <c r="I1382" s="10" t="s">
        <v>116</v>
      </c>
      <c r="J1382" s="10" t="s">
        <v>40</v>
      </c>
      <c r="K1382" s="10" t="s">
        <v>4743</v>
      </c>
      <c r="L1382" s="10" t="s">
        <v>4744</v>
      </c>
      <c r="M1382" s="12" t="s">
        <v>24</v>
      </c>
    </row>
    <row r="1383" s="3" customFormat="1" ht="54" spans="1:13">
      <c r="A1383" s="8">
        <v>1381</v>
      </c>
      <c r="B1383" s="9" t="s">
        <v>4742</v>
      </c>
      <c r="C1383" s="9" t="s">
        <v>109</v>
      </c>
      <c r="D1383" s="9" t="s">
        <v>110</v>
      </c>
      <c r="E1383" s="9" t="s">
        <v>111</v>
      </c>
      <c r="F1383" s="8">
        <v>1</v>
      </c>
      <c r="G1383" s="8" t="s">
        <v>18</v>
      </c>
      <c r="H1383" s="9" t="s">
        <v>19</v>
      </c>
      <c r="I1383" s="9" t="s">
        <v>756</v>
      </c>
      <c r="J1383" s="9" t="s">
        <v>40</v>
      </c>
      <c r="K1383" s="9" t="s">
        <v>4743</v>
      </c>
      <c r="L1383" s="9" t="s">
        <v>4744</v>
      </c>
      <c r="M1383" s="12" t="s">
        <v>24</v>
      </c>
    </row>
    <row r="1384" s="3" customFormat="1" ht="67.5" spans="1:13">
      <c r="A1384" s="8">
        <v>1382</v>
      </c>
      <c r="B1384" s="9" t="s">
        <v>4745</v>
      </c>
      <c r="C1384" s="9" t="s">
        <v>167</v>
      </c>
      <c r="D1384" s="9" t="s">
        <v>4746</v>
      </c>
      <c r="E1384" s="9" t="s">
        <v>81</v>
      </c>
      <c r="F1384" s="8">
        <v>1</v>
      </c>
      <c r="G1384" s="8" t="s">
        <v>18</v>
      </c>
      <c r="H1384" s="9" t="s">
        <v>19</v>
      </c>
      <c r="I1384" s="9" t="s">
        <v>4747</v>
      </c>
      <c r="J1384" s="9" t="s">
        <v>59</v>
      </c>
      <c r="K1384" s="9" t="s">
        <v>4748</v>
      </c>
      <c r="L1384" s="9" t="s">
        <v>4749</v>
      </c>
      <c r="M1384" s="12" t="s">
        <v>24</v>
      </c>
    </row>
    <row r="1385" s="3" customFormat="1" ht="81" spans="1:13">
      <c r="A1385" s="8">
        <v>1383</v>
      </c>
      <c r="B1385" s="9" t="s">
        <v>4745</v>
      </c>
      <c r="C1385" s="9" t="s">
        <v>37</v>
      </c>
      <c r="D1385" s="9" t="s">
        <v>4750</v>
      </c>
      <c r="E1385" s="9" t="s">
        <v>81</v>
      </c>
      <c r="F1385" s="8">
        <v>1</v>
      </c>
      <c r="G1385" s="8" t="s">
        <v>18</v>
      </c>
      <c r="H1385" s="9" t="s">
        <v>19</v>
      </c>
      <c r="I1385" s="9" t="s">
        <v>4751</v>
      </c>
      <c r="J1385" s="9" t="s">
        <v>40</v>
      </c>
      <c r="K1385" s="9" t="s">
        <v>4748</v>
      </c>
      <c r="L1385" s="9" t="s">
        <v>4749</v>
      </c>
      <c r="M1385" s="12" t="s">
        <v>24</v>
      </c>
    </row>
    <row r="1386" s="3" customFormat="1" ht="27" spans="1:13">
      <c r="A1386" s="8">
        <v>1384</v>
      </c>
      <c r="B1386" s="10" t="s">
        <v>4752</v>
      </c>
      <c r="C1386" s="10" t="s">
        <v>66</v>
      </c>
      <c r="D1386" s="10" t="s">
        <v>4753</v>
      </c>
      <c r="E1386" s="10" t="s">
        <v>19</v>
      </c>
      <c r="F1386" s="11">
        <v>1</v>
      </c>
      <c r="G1386" s="11" t="s">
        <v>43</v>
      </c>
      <c r="H1386" s="10" t="s">
        <v>19</v>
      </c>
      <c r="I1386" s="10" t="s">
        <v>703</v>
      </c>
      <c r="J1386" s="10" t="s">
        <v>40</v>
      </c>
      <c r="K1386" s="10" t="s">
        <v>4754</v>
      </c>
      <c r="L1386" s="10" t="s">
        <v>1280</v>
      </c>
      <c r="M1386" s="12" t="s">
        <v>24</v>
      </c>
    </row>
    <row r="1387" s="3" customFormat="1" ht="40.5" spans="1:13">
      <c r="A1387" s="8">
        <v>1385</v>
      </c>
      <c r="B1387" s="9" t="s">
        <v>4755</v>
      </c>
      <c r="C1387" s="9" t="s">
        <v>109</v>
      </c>
      <c r="D1387" s="9" t="s">
        <v>323</v>
      </c>
      <c r="E1387" s="9" t="s">
        <v>137</v>
      </c>
      <c r="F1387" s="8">
        <v>1</v>
      </c>
      <c r="G1387" s="8" t="s">
        <v>18</v>
      </c>
      <c r="H1387" s="9" t="s">
        <v>19</v>
      </c>
      <c r="I1387" s="9" t="s">
        <v>797</v>
      </c>
      <c r="J1387" s="9" t="s">
        <v>40</v>
      </c>
      <c r="K1387" s="9" t="s">
        <v>4756</v>
      </c>
      <c r="L1387" s="9" t="s">
        <v>4757</v>
      </c>
      <c r="M1387" s="12" t="s">
        <v>24</v>
      </c>
    </row>
    <row r="1388" s="3" customFormat="1" ht="40.5" spans="1:13">
      <c r="A1388" s="8">
        <v>1386</v>
      </c>
      <c r="B1388" s="9" t="s">
        <v>4755</v>
      </c>
      <c r="C1388" s="9" t="s">
        <v>348</v>
      </c>
      <c r="D1388" s="9" t="s">
        <v>569</v>
      </c>
      <c r="E1388" s="9" t="s">
        <v>350</v>
      </c>
      <c r="F1388" s="8">
        <v>1</v>
      </c>
      <c r="G1388" s="8" t="s">
        <v>18</v>
      </c>
      <c r="H1388" s="9" t="s">
        <v>19</v>
      </c>
      <c r="I1388" s="9" t="s">
        <v>755</v>
      </c>
      <c r="J1388" s="9" t="s">
        <v>40</v>
      </c>
      <c r="K1388" s="9" t="s">
        <v>4756</v>
      </c>
      <c r="L1388" s="9" t="s">
        <v>4757</v>
      </c>
      <c r="M1388" s="12" t="s">
        <v>24</v>
      </c>
    </row>
    <row r="1389" s="3" customFormat="1" ht="40.5" spans="1:13">
      <c r="A1389" s="8">
        <v>1387</v>
      </c>
      <c r="B1389" s="10" t="s">
        <v>4758</v>
      </c>
      <c r="C1389" s="10" t="s">
        <v>66</v>
      </c>
      <c r="D1389" s="10" t="s">
        <v>4759</v>
      </c>
      <c r="E1389" s="10" t="s">
        <v>1714</v>
      </c>
      <c r="F1389" s="11">
        <v>5</v>
      </c>
      <c r="G1389" s="11" t="s">
        <v>43</v>
      </c>
      <c r="H1389" s="10" t="s">
        <v>19</v>
      </c>
      <c r="I1389" s="10" t="s">
        <v>4760</v>
      </c>
      <c r="J1389" s="10" t="s">
        <v>34</v>
      </c>
      <c r="K1389" s="10" t="s">
        <v>4761</v>
      </c>
      <c r="L1389" s="10" t="s">
        <v>4762</v>
      </c>
      <c r="M1389" s="12" t="s">
        <v>24</v>
      </c>
    </row>
    <row r="1390" s="3" customFormat="1" spans="1:13">
      <c r="A1390" s="8">
        <v>1388</v>
      </c>
      <c r="B1390" s="10" t="s">
        <v>4758</v>
      </c>
      <c r="C1390" s="10" t="s">
        <v>37</v>
      </c>
      <c r="D1390" s="10" t="s">
        <v>4763</v>
      </c>
      <c r="E1390" s="10" t="s">
        <v>19</v>
      </c>
      <c r="F1390" s="11">
        <v>2</v>
      </c>
      <c r="G1390" s="11" t="s">
        <v>39</v>
      </c>
      <c r="H1390" s="10" t="s">
        <v>19</v>
      </c>
      <c r="I1390" s="10" t="s">
        <v>4764</v>
      </c>
      <c r="J1390" s="10" t="s">
        <v>40</v>
      </c>
      <c r="K1390" s="10" t="s">
        <v>4761</v>
      </c>
      <c r="L1390" s="10" t="s">
        <v>4762</v>
      </c>
      <c r="M1390" s="12" t="s">
        <v>24</v>
      </c>
    </row>
    <row r="1391" s="3" customFormat="1" ht="40.5" spans="1:13">
      <c r="A1391" s="8">
        <v>1389</v>
      </c>
      <c r="B1391" s="9" t="s">
        <v>4758</v>
      </c>
      <c r="C1391" s="9" t="s">
        <v>37</v>
      </c>
      <c r="D1391" s="9" t="s">
        <v>4765</v>
      </c>
      <c r="E1391" s="9" t="s">
        <v>1772</v>
      </c>
      <c r="F1391" s="8">
        <v>1</v>
      </c>
      <c r="G1391" s="8" t="s">
        <v>18</v>
      </c>
      <c r="H1391" s="9" t="s">
        <v>19</v>
      </c>
      <c r="I1391" s="9" t="s">
        <v>4766</v>
      </c>
      <c r="J1391" s="9" t="s">
        <v>40</v>
      </c>
      <c r="K1391" s="9" t="s">
        <v>4761</v>
      </c>
      <c r="L1391" s="9" t="s">
        <v>4762</v>
      </c>
      <c r="M1391" s="12" t="s">
        <v>24</v>
      </c>
    </row>
    <row r="1392" s="3" customFormat="1" ht="81" spans="1:13">
      <c r="A1392" s="8">
        <v>1390</v>
      </c>
      <c r="B1392" s="9" t="s">
        <v>4767</v>
      </c>
      <c r="C1392" s="9" t="s">
        <v>157</v>
      </c>
      <c r="D1392" s="9" t="s">
        <v>1378</v>
      </c>
      <c r="E1392" s="9" t="s">
        <v>159</v>
      </c>
      <c r="F1392" s="8">
        <v>1</v>
      </c>
      <c r="G1392" s="8" t="s">
        <v>18</v>
      </c>
      <c r="H1392" s="9" t="s">
        <v>19</v>
      </c>
      <c r="I1392" s="9" t="s">
        <v>1567</v>
      </c>
      <c r="J1392" s="9" t="s">
        <v>40</v>
      </c>
      <c r="K1392" s="9" t="s">
        <v>4768</v>
      </c>
      <c r="L1392" s="9" t="s">
        <v>4769</v>
      </c>
      <c r="M1392" s="12" t="s">
        <v>24</v>
      </c>
    </row>
    <row r="1393" s="3" customFormat="1" ht="27" spans="1:13">
      <c r="A1393" s="8">
        <v>1391</v>
      </c>
      <c r="B1393" s="9" t="s">
        <v>4767</v>
      </c>
      <c r="C1393" s="9" t="s">
        <v>62</v>
      </c>
      <c r="D1393" s="9" t="s">
        <v>123</v>
      </c>
      <c r="E1393" s="9" t="s">
        <v>159</v>
      </c>
      <c r="F1393" s="8">
        <v>1</v>
      </c>
      <c r="G1393" s="8" t="s">
        <v>18</v>
      </c>
      <c r="H1393" s="9" t="s">
        <v>19</v>
      </c>
      <c r="I1393" s="9" t="s">
        <v>123</v>
      </c>
      <c r="J1393" s="9" t="s">
        <v>40</v>
      </c>
      <c r="K1393" s="9" t="s">
        <v>4768</v>
      </c>
      <c r="L1393" s="9" t="s">
        <v>4769</v>
      </c>
      <c r="M1393" s="12" t="s">
        <v>24</v>
      </c>
    </row>
    <row r="1394" s="3" customFormat="1" ht="27" spans="1:13">
      <c r="A1394" s="8">
        <v>1392</v>
      </c>
      <c r="B1394" s="9" t="s">
        <v>4770</v>
      </c>
      <c r="C1394" s="9" t="s">
        <v>37</v>
      </c>
      <c r="D1394" s="9" t="s">
        <v>4771</v>
      </c>
      <c r="E1394" s="9" t="s">
        <v>32</v>
      </c>
      <c r="F1394" s="8">
        <v>130</v>
      </c>
      <c r="G1394" s="8" t="s">
        <v>18</v>
      </c>
      <c r="H1394" s="9" t="s">
        <v>19</v>
      </c>
      <c r="I1394" s="9" t="s">
        <v>19</v>
      </c>
      <c r="J1394" s="9" t="s">
        <v>40</v>
      </c>
      <c r="K1394" s="9" t="s">
        <v>4772</v>
      </c>
      <c r="L1394" s="9" t="s">
        <v>4773</v>
      </c>
      <c r="M1394" s="12" t="s">
        <v>24</v>
      </c>
    </row>
    <row r="1395" s="3" customFormat="1" ht="135" spans="1:13">
      <c r="A1395" s="8">
        <v>1393</v>
      </c>
      <c r="B1395" s="9" t="s">
        <v>4774</v>
      </c>
      <c r="C1395" s="9" t="s">
        <v>2791</v>
      </c>
      <c r="D1395" s="9" t="s">
        <v>4775</v>
      </c>
      <c r="E1395" s="9" t="s">
        <v>1501</v>
      </c>
      <c r="F1395" s="8">
        <v>10</v>
      </c>
      <c r="G1395" s="8" t="s">
        <v>18</v>
      </c>
      <c r="H1395" s="9" t="s">
        <v>19</v>
      </c>
      <c r="I1395" s="9" t="s">
        <v>4776</v>
      </c>
      <c r="J1395" s="9" t="s">
        <v>59</v>
      </c>
      <c r="K1395" s="9" t="s">
        <v>4777</v>
      </c>
      <c r="L1395" s="9" t="s">
        <v>4778</v>
      </c>
      <c r="M1395" s="12" t="s">
        <v>24</v>
      </c>
    </row>
    <row r="1396" s="3" customFormat="1" ht="40.5" spans="1:13">
      <c r="A1396" s="8">
        <v>1394</v>
      </c>
      <c r="B1396" s="9" t="s">
        <v>4779</v>
      </c>
      <c r="C1396" s="9" t="s">
        <v>358</v>
      </c>
      <c r="D1396" s="9" t="s">
        <v>4780</v>
      </c>
      <c r="E1396" s="9" t="s">
        <v>57</v>
      </c>
      <c r="F1396" s="8">
        <v>10</v>
      </c>
      <c r="G1396" s="8" t="s">
        <v>18</v>
      </c>
      <c r="H1396" s="9" t="s">
        <v>19</v>
      </c>
      <c r="I1396" s="9" t="s">
        <v>4781</v>
      </c>
      <c r="J1396" s="9" t="s">
        <v>59</v>
      </c>
      <c r="K1396" s="9" t="s">
        <v>4782</v>
      </c>
      <c r="L1396" s="9" t="s">
        <v>4783</v>
      </c>
      <c r="M1396" s="12" t="s">
        <v>24</v>
      </c>
    </row>
    <row r="1397" s="3" customFormat="1" ht="81" spans="1:13">
      <c r="A1397" s="8">
        <v>1395</v>
      </c>
      <c r="B1397" s="9" t="s">
        <v>4779</v>
      </c>
      <c r="C1397" s="9" t="s">
        <v>37</v>
      </c>
      <c r="D1397" s="9" t="s">
        <v>4784</v>
      </c>
      <c r="E1397" s="9" t="s">
        <v>137</v>
      </c>
      <c r="F1397" s="8">
        <v>10</v>
      </c>
      <c r="G1397" s="8" t="s">
        <v>18</v>
      </c>
      <c r="H1397" s="9" t="s">
        <v>19</v>
      </c>
      <c r="I1397" s="9" t="s">
        <v>4785</v>
      </c>
      <c r="J1397" s="9" t="s">
        <v>59</v>
      </c>
      <c r="K1397" s="9" t="s">
        <v>4782</v>
      </c>
      <c r="L1397" s="9" t="s">
        <v>4783</v>
      </c>
      <c r="M1397" s="12" t="s">
        <v>24</v>
      </c>
    </row>
    <row r="1398" s="3" customFormat="1" ht="81" spans="1:13">
      <c r="A1398" s="8">
        <v>1396</v>
      </c>
      <c r="B1398" s="9" t="s">
        <v>4786</v>
      </c>
      <c r="C1398" s="9" t="s">
        <v>37</v>
      </c>
      <c r="D1398" s="9" t="s">
        <v>4787</v>
      </c>
      <c r="E1398" s="9" t="s">
        <v>124</v>
      </c>
      <c r="F1398" s="8">
        <v>1</v>
      </c>
      <c r="G1398" s="8" t="s">
        <v>18</v>
      </c>
      <c r="H1398" s="9" t="s">
        <v>19</v>
      </c>
      <c r="I1398" s="9" t="s">
        <v>1567</v>
      </c>
      <c r="J1398" s="9" t="s">
        <v>70</v>
      </c>
      <c r="K1398" s="9" t="s">
        <v>4788</v>
      </c>
      <c r="L1398" s="9" t="s">
        <v>4789</v>
      </c>
      <c r="M1398" s="12" t="s">
        <v>24</v>
      </c>
    </row>
    <row r="1399" s="3" customFormat="1" ht="81" spans="1:13">
      <c r="A1399" s="8">
        <v>1397</v>
      </c>
      <c r="B1399" s="9" t="s">
        <v>4786</v>
      </c>
      <c r="C1399" s="9" t="s">
        <v>37</v>
      </c>
      <c r="D1399" s="9" t="s">
        <v>4790</v>
      </c>
      <c r="E1399" s="9" t="s">
        <v>57</v>
      </c>
      <c r="F1399" s="8">
        <v>1</v>
      </c>
      <c r="G1399" s="8" t="s">
        <v>18</v>
      </c>
      <c r="H1399" s="9" t="s">
        <v>19</v>
      </c>
      <c r="I1399" s="9" t="s">
        <v>4791</v>
      </c>
      <c r="J1399" s="9" t="s">
        <v>70</v>
      </c>
      <c r="K1399" s="9" t="s">
        <v>4788</v>
      </c>
      <c r="L1399" s="9" t="s">
        <v>4789</v>
      </c>
      <c r="M1399" s="12" t="s">
        <v>24</v>
      </c>
    </row>
    <row r="1400" s="3" customFormat="1" ht="81" spans="1:13">
      <c r="A1400" s="8">
        <v>1398</v>
      </c>
      <c r="B1400" s="9" t="s">
        <v>4792</v>
      </c>
      <c r="C1400" s="9" t="s">
        <v>508</v>
      </c>
      <c r="D1400" s="9" t="s">
        <v>4793</v>
      </c>
      <c r="E1400" s="9" t="s">
        <v>1887</v>
      </c>
      <c r="F1400" s="8">
        <v>1</v>
      </c>
      <c r="G1400" s="8" t="s">
        <v>18</v>
      </c>
      <c r="H1400" s="9" t="s">
        <v>1950</v>
      </c>
      <c r="I1400" s="9" t="s">
        <v>4794</v>
      </c>
      <c r="J1400" s="9" t="s">
        <v>59</v>
      </c>
      <c r="K1400" s="9" t="s">
        <v>4795</v>
      </c>
      <c r="L1400" s="9" t="s">
        <v>4796</v>
      </c>
      <c r="M1400" s="12" t="s">
        <v>24</v>
      </c>
    </row>
    <row r="1401" s="3" customFormat="1" ht="54" spans="1:13">
      <c r="A1401" s="8">
        <v>1399</v>
      </c>
      <c r="B1401" s="9" t="s">
        <v>4797</v>
      </c>
      <c r="C1401" s="9" t="s">
        <v>66</v>
      </c>
      <c r="D1401" s="9" t="s">
        <v>4798</v>
      </c>
      <c r="E1401" s="9" t="s">
        <v>119</v>
      </c>
      <c r="F1401" s="8">
        <v>2</v>
      </c>
      <c r="G1401" s="8" t="s">
        <v>18</v>
      </c>
      <c r="H1401" s="9" t="s">
        <v>19</v>
      </c>
      <c r="I1401" s="9" t="s">
        <v>4799</v>
      </c>
      <c r="J1401" s="9" t="s">
        <v>59</v>
      </c>
      <c r="K1401" s="9" t="s">
        <v>4800</v>
      </c>
      <c r="L1401" s="9" t="s">
        <v>4801</v>
      </c>
      <c r="M1401" s="12" t="s">
        <v>24</v>
      </c>
    </row>
    <row r="1402" s="3" customFormat="1" ht="40.5" spans="1:13">
      <c r="A1402" s="8">
        <v>1400</v>
      </c>
      <c r="B1402" s="9" t="s">
        <v>4802</v>
      </c>
      <c r="C1402" s="9" t="s">
        <v>37</v>
      </c>
      <c r="D1402" s="9" t="s">
        <v>4803</v>
      </c>
      <c r="E1402" s="9" t="s">
        <v>424</v>
      </c>
      <c r="F1402" s="8">
        <v>2</v>
      </c>
      <c r="G1402" s="8" t="s">
        <v>18</v>
      </c>
      <c r="H1402" s="9" t="s">
        <v>19</v>
      </c>
      <c r="I1402" s="9" t="s">
        <v>4804</v>
      </c>
      <c r="J1402" s="9" t="s">
        <v>59</v>
      </c>
      <c r="K1402" s="9" t="s">
        <v>4805</v>
      </c>
      <c r="L1402" s="9" t="s">
        <v>4806</v>
      </c>
      <c r="M1402" s="12" t="s">
        <v>24</v>
      </c>
    </row>
    <row r="1403" s="3" customFormat="1" ht="54" spans="1:13">
      <c r="A1403" s="8">
        <v>1401</v>
      </c>
      <c r="B1403" s="9" t="s">
        <v>4807</v>
      </c>
      <c r="C1403" s="9" t="s">
        <v>37</v>
      </c>
      <c r="D1403" s="9" t="s">
        <v>4808</v>
      </c>
      <c r="E1403" s="9" t="s">
        <v>212</v>
      </c>
      <c r="F1403" s="8">
        <v>2</v>
      </c>
      <c r="G1403" s="8" t="s">
        <v>18</v>
      </c>
      <c r="H1403" s="9" t="s">
        <v>474</v>
      </c>
      <c r="I1403" s="9" t="s">
        <v>4809</v>
      </c>
      <c r="J1403" s="9" t="s">
        <v>59</v>
      </c>
      <c r="K1403" s="9" t="s">
        <v>4810</v>
      </c>
      <c r="L1403" s="9" t="s">
        <v>4811</v>
      </c>
      <c r="M1403" s="12" t="s">
        <v>24</v>
      </c>
    </row>
    <row r="1404" s="3" customFormat="1" ht="27" spans="1:13">
      <c r="A1404" s="8">
        <v>1402</v>
      </c>
      <c r="B1404" s="9" t="s">
        <v>4812</v>
      </c>
      <c r="C1404" s="9" t="s">
        <v>37</v>
      </c>
      <c r="D1404" s="9" t="s">
        <v>4813</v>
      </c>
      <c r="E1404" s="9" t="s">
        <v>212</v>
      </c>
      <c r="F1404" s="8">
        <v>1</v>
      </c>
      <c r="G1404" s="8" t="s">
        <v>18</v>
      </c>
      <c r="H1404" s="9" t="s">
        <v>19</v>
      </c>
      <c r="I1404" s="9" t="s">
        <v>4814</v>
      </c>
      <c r="J1404" s="9" t="s">
        <v>59</v>
      </c>
      <c r="K1404" s="9" t="s">
        <v>4815</v>
      </c>
      <c r="L1404" s="9" t="s">
        <v>4816</v>
      </c>
      <c r="M1404" s="12" t="s">
        <v>24</v>
      </c>
    </row>
    <row r="1405" s="3" customFormat="1" ht="40.5" spans="1:13">
      <c r="A1405" s="8">
        <v>1403</v>
      </c>
      <c r="B1405" s="9" t="s">
        <v>4817</v>
      </c>
      <c r="C1405" s="9" t="s">
        <v>628</v>
      </c>
      <c r="D1405" s="9" t="s">
        <v>4818</v>
      </c>
      <c r="E1405" s="9" t="s">
        <v>152</v>
      </c>
      <c r="F1405" s="8">
        <v>5</v>
      </c>
      <c r="G1405" s="8" t="s">
        <v>18</v>
      </c>
      <c r="H1405" s="9" t="s">
        <v>19</v>
      </c>
      <c r="I1405" s="9" t="s">
        <v>4819</v>
      </c>
      <c r="J1405" s="9" t="s">
        <v>34</v>
      </c>
      <c r="K1405" s="9" t="s">
        <v>4820</v>
      </c>
      <c r="L1405" s="9" t="s">
        <v>4821</v>
      </c>
      <c r="M1405" s="12" t="s">
        <v>24</v>
      </c>
    </row>
    <row r="1406" s="3" customFormat="1" ht="54" spans="1:13">
      <c r="A1406" s="8">
        <v>1404</v>
      </c>
      <c r="B1406" s="9" t="s">
        <v>4822</v>
      </c>
      <c r="C1406" s="9" t="s">
        <v>109</v>
      </c>
      <c r="D1406" s="9" t="s">
        <v>4823</v>
      </c>
      <c r="E1406" s="9" t="s">
        <v>119</v>
      </c>
      <c r="F1406" s="8">
        <v>1</v>
      </c>
      <c r="G1406" s="8" t="s">
        <v>18</v>
      </c>
      <c r="H1406" s="9" t="s">
        <v>19</v>
      </c>
      <c r="I1406" s="9" t="s">
        <v>4824</v>
      </c>
      <c r="J1406" s="9" t="s">
        <v>40</v>
      </c>
      <c r="K1406" s="9" t="s">
        <v>4825</v>
      </c>
      <c r="L1406" s="9" t="s">
        <v>4826</v>
      </c>
      <c r="M1406" s="12" t="s">
        <v>24</v>
      </c>
    </row>
    <row r="1407" s="3" customFormat="1" ht="27" spans="1:13">
      <c r="A1407" s="8">
        <v>1405</v>
      </c>
      <c r="B1407" s="10" t="s">
        <v>4827</v>
      </c>
      <c r="C1407" s="10" t="s">
        <v>66</v>
      </c>
      <c r="D1407" s="10" t="s">
        <v>4828</v>
      </c>
      <c r="E1407" s="10" t="s">
        <v>19</v>
      </c>
      <c r="F1407" s="11">
        <v>2</v>
      </c>
      <c r="G1407" s="11" t="s">
        <v>43</v>
      </c>
      <c r="H1407" s="10" t="s">
        <v>19</v>
      </c>
      <c r="I1407" s="10" t="s">
        <v>814</v>
      </c>
      <c r="J1407" s="10" t="s">
        <v>40</v>
      </c>
      <c r="K1407" s="10" t="s">
        <v>963</v>
      </c>
      <c r="L1407" s="10" t="s">
        <v>4829</v>
      </c>
      <c r="M1407" s="12" t="s">
        <v>24</v>
      </c>
    </row>
    <row r="1408" s="3" customFormat="1" ht="40.5" spans="1:13">
      <c r="A1408" s="8">
        <v>1406</v>
      </c>
      <c r="B1408" s="10" t="s">
        <v>4830</v>
      </c>
      <c r="C1408" s="10" t="s">
        <v>37</v>
      </c>
      <c r="D1408" s="10" t="s">
        <v>1045</v>
      </c>
      <c r="E1408" s="10" t="s">
        <v>111</v>
      </c>
      <c r="F1408" s="11">
        <v>1</v>
      </c>
      <c r="G1408" s="11" t="s">
        <v>43</v>
      </c>
      <c r="H1408" s="10" t="s">
        <v>19</v>
      </c>
      <c r="I1408" s="10" t="s">
        <v>1046</v>
      </c>
      <c r="J1408" s="10" t="s">
        <v>40</v>
      </c>
      <c r="K1408" s="10" t="s">
        <v>4831</v>
      </c>
      <c r="L1408" s="10" t="s">
        <v>4832</v>
      </c>
      <c r="M1408" s="12" t="s">
        <v>24</v>
      </c>
    </row>
    <row r="1409" s="3" customFormat="1" ht="108" spans="1:13">
      <c r="A1409" s="8">
        <v>1407</v>
      </c>
      <c r="B1409" s="9" t="s">
        <v>4830</v>
      </c>
      <c r="C1409" s="9" t="s">
        <v>37</v>
      </c>
      <c r="D1409" s="9" t="s">
        <v>181</v>
      </c>
      <c r="E1409" s="9" t="s">
        <v>111</v>
      </c>
      <c r="F1409" s="8">
        <v>2</v>
      </c>
      <c r="G1409" s="8" t="s">
        <v>18</v>
      </c>
      <c r="H1409" s="9" t="s">
        <v>19</v>
      </c>
      <c r="I1409" s="9" t="s">
        <v>182</v>
      </c>
      <c r="J1409" s="9" t="s">
        <v>40</v>
      </c>
      <c r="K1409" s="9" t="s">
        <v>4831</v>
      </c>
      <c r="L1409" s="9" t="s">
        <v>4832</v>
      </c>
      <c r="M1409" s="12" t="s">
        <v>24</v>
      </c>
    </row>
    <row r="1410" s="3" customFormat="1" ht="94.5" spans="1:13">
      <c r="A1410" s="8">
        <v>1408</v>
      </c>
      <c r="B1410" s="10" t="s">
        <v>4833</v>
      </c>
      <c r="C1410" s="10" t="s">
        <v>711</v>
      </c>
      <c r="D1410" s="10" t="s">
        <v>4834</v>
      </c>
      <c r="E1410" s="10" t="s">
        <v>32</v>
      </c>
      <c r="F1410" s="11">
        <v>1</v>
      </c>
      <c r="G1410" s="11" t="s">
        <v>39</v>
      </c>
      <c r="H1410" s="10" t="s">
        <v>19</v>
      </c>
      <c r="I1410" s="10" t="s">
        <v>4835</v>
      </c>
      <c r="J1410" s="10" t="s">
        <v>40</v>
      </c>
      <c r="K1410" s="10" t="s">
        <v>4836</v>
      </c>
      <c r="L1410" s="10" t="s">
        <v>4837</v>
      </c>
      <c r="M1410" s="12" t="s">
        <v>24</v>
      </c>
    </row>
    <row r="1411" s="3" customFormat="1" ht="54" spans="1:13">
      <c r="A1411" s="8">
        <v>1409</v>
      </c>
      <c r="B1411" s="9" t="s">
        <v>4838</v>
      </c>
      <c r="C1411" s="9" t="s">
        <v>628</v>
      </c>
      <c r="D1411" s="9" t="s">
        <v>4839</v>
      </c>
      <c r="E1411" s="9" t="s">
        <v>19</v>
      </c>
      <c r="F1411" s="8">
        <v>20</v>
      </c>
      <c r="G1411" s="8" t="s">
        <v>18</v>
      </c>
      <c r="H1411" s="9" t="s">
        <v>474</v>
      </c>
      <c r="I1411" s="9" t="s">
        <v>4840</v>
      </c>
      <c r="J1411" s="9" t="s">
        <v>34</v>
      </c>
      <c r="K1411" s="9" t="s">
        <v>4841</v>
      </c>
      <c r="L1411" s="9" t="s">
        <v>4842</v>
      </c>
      <c r="M1411" s="12" t="s">
        <v>24</v>
      </c>
    </row>
    <row r="1412" s="3" customFormat="1" ht="67.5" spans="1:13">
      <c r="A1412" s="8">
        <v>1410</v>
      </c>
      <c r="B1412" s="9" t="s">
        <v>4838</v>
      </c>
      <c r="C1412" s="9" t="s">
        <v>711</v>
      </c>
      <c r="D1412" s="9" t="s">
        <v>4839</v>
      </c>
      <c r="E1412" s="9" t="s">
        <v>19</v>
      </c>
      <c r="F1412" s="8">
        <v>20</v>
      </c>
      <c r="G1412" s="8" t="s">
        <v>18</v>
      </c>
      <c r="H1412" s="9" t="s">
        <v>474</v>
      </c>
      <c r="I1412" s="9" t="s">
        <v>4843</v>
      </c>
      <c r="J1412" s="9" t="s">
        <v>34</v>
      </c>
      <c r="K1412" s="9" t="s">
        <v>4841</v>
      </c>
      <c r="L1412" s="9" t="s">
        <v>4842</v>
      </c>
      <c r="M1412" s="12" t="s">
        <v>24</v>
      </c>
    </row>
    <row r="1413" s="3" customFormat="1" ht="40.5" spans="1:13">
      <c r="A1413" s="8">
        <v>1411</v>
      </c>
      <c r="B1413" s="9" t="s">
        <v>4844</v>
      </c>
      <c r="C1413" s="9" t="s">
        <v>403</v>
      </c>
      <c r="D1413" s="9" t="s">
        <v>4845</v>
      </c>
      <c r="E1413" s="9" t="s">
        <v>1213</v>
      </c>
      <c r="F1413" s="8">
        <v>2</v>
      </c>
      <c r="G1413" s="8" t="s">
        <v>18</v>
      </c>
      <c r="H1413" s="9" t="s">
        <v>19</v>
      </c>
      <c r="I1413" s="9" t="s">
        <v>4845</v>
      </c>
      <c r="J1413" s="9" t="s">
        <v>40</v>
      </c>
      <c r="K1413" s="9" t="s">
        <v>132</v>
      </c>
      <c r="L1413" s="9" t="s">
        <v>4846</v>
      </c>
      <c r="M1413" s="12" t="s">
        <v>24</v>
      </c>
    </row>
    <row r="1414" s="3" customFormat="1" ht="54" spans="1:13">
      <c r="A1414" s="8">
        <v>1412</v>
      </c>
      <c r="B1414" s="9" t="s">
        <v>4847</v>
      </c>
      <c r="C1414" s="9" t="s">
        <v>842</v>
      </c>
      <c r="D1414" s="9" t="s">
        <v>755</v>
      </c>
      <c r="E1414" s="9" t="s">
        <v>350</v>
      </c>
      <c r="F1414" s="8">
        <v>2</v>
      </c>
      <c r="G1414" s="8" t="s">
        <v>18</v>
      </c>
      <c r="H1414" s="9" t="s">
        <v>19</v>
      </c>
      <c r="I1414" s="9" t="s">
        <v>756</v>
      </c>
      <c r="J1414" s="9" t="s">
        <v>40</v>
      </c>
      <c r="K1414" s="9" t="s">
        <v>4848</v>
      </c>
      <c r="L1414" s="9" t="s">
        <v>4849</v>
      </c>
      <c r="M1414" s="12" t="s">
        <v>24</v>
      </c>
    </row>
    <row r="1415" s="3" customFormat="1" ht="108" spans="1:13">
      <c r="A1415" s="8">
        <v>1413</v>
      </c>
      <c r="B1415" s="9" t="s">
        <v>4847</v>
      </c>
      <c r="C1415" s="9" t="s">
        <v>109</v>
      </c>
      <c r="D1415" s="9" t="s">
        <v>181</v>
      </c>
      <c r="E1415" s="9" t="s">
        <v>111</v>
      </c>
      <c r="F1415" s="8">
        <v>2</v>
      </c>
      <c r="G1415" s="8" t="s">
        <v>18</v>
      </c>
      <c r="H1415" s="9" t="s">
        <v>19</v>
      </c>
      <c r="I1415" s="9" t="s">
        <v>182</v>
      </c>
      <c r="J1415" s="9" t="s">
        <v>40</v>
      </c>
      <c r="K1415" s="9" t="s">
        <v>4848</v>
      </c>
      <c r="L1415" s="9" t="s">
        <v>4849</v>
      </c>
      <c r="M1415" s="12" t="s">
        <v>24</v>
      </c>
    </row>
    <row r="1416" s="3" customFormat="1" ht="54" spans="1:13">
      <c r="A1416" s="8">
        <v>1414</v>
      </c>
      <c r="B1416" s="9" t="s">
        <v>4850</v>
      </c>
      <c r="C1416" s="9" t="s">
        <v>4851</v>
      </c>
      <c r="D1416" s="9" t="s">
        <v>4852</v>
      </c>
      <c r="E1416" s="9" t="s">
        <v>119</v>
      </c>
      <c r="F1416" s="8">
        <v>1</v>
      </c>
      <c r="G1416" s="8" t="s">
        <v>18</v>
      </c>
      <c r="H1416" s="9" t="s">
        <v>19</v>
      </c>
      <c r="I1416" s="9" t="s">
        <v>4852</v>
      </c>
      <c r="J1416" s="9" t="s">
        <v>40</v>
      </c>
      <c r="K1416" s="9" t="s">
        <v>4853</v>
      </c>
      <c r="L1416" s="9" t="s">
        <v>4854</v>
      </c>
      <c r="M1416" s="12" t="s">
        <v>24</v>
      </c>
    </row>
    <row r="1417" s="3" customFormat="1" ht="54" spans="1:13">
      <c r="A1417" s="8">
        <v>1415</v>
      </c>
      <c r="B1417" s="9" t="s">
        <v>4855</v>
      </c>
      <c r="C1417" s="9" t="s">
        <v>842</v>
      </c>
      <c r="D1417" s="9" t="s">
        <v>755</v>
      </c>
      <c r="E1417" s="9" t="s">
        <v>350</v>
      </c>
      <c r="F1417" s="8">
        <v>2</v>
      </c>
      <c r="G1417" s="8" t="s">
        <v>18</v>
      </c>
      <c r="H1417" s="9" t="s">
        <v>19</v>
      </c>
      <c r="I1417" s="9" t="s">
        <v>756</v>
      </c>
      <c r="J1417" s="9" t="s">
        <v>40</v>
      </c>
      <c r="K1417" s="9" t="s">
        <v>4856</v>
      </c>
      <c r="L1417" s="9" t="s">
        <v>4857</v>
      </c>
      <c r="M1417" s="12" t="s">
        <v>24</v>
      </c>
    </row>
    <row r="1418" s="3" customFormat="1" ht="108" spans="1:13">
      <c r="A1418" s="8">
        <v>1416</v>
      </c>
      <c r="B1418" s="9" t="s">
        <v>4855</v>
      </c>
      <c r="C1418" s="9" t="s">
        <v>109</v>
      </c>
      <c r="D1418" s="9" t="s">
        <v>181</v>
      </c>
      <c r="E1418" s="9" t="s">
        <v>111</v>
      </c>
      <c r="F1418" s="8">
        <v>2</v>
      </c>
      <c r="G1418" s="8" t="s">
        <v>18</v>
      </c>
      <c r="H1418" s="9" t="s">
        <v>19</v>
      </c>
      <c r="I1418" s="9" t="s">
        <v>182</v>
      </c>
      <c r="J1418" s="9" t="s">
        <v>40</v>
      </c>
      <c r="K1418" s="9" t="s">
        <v>4856</v>
      </c>
      <c r="L1418" s="9" t="s">
        <v>4857</v>
      </c>
      <c r="M1418" s="12" t="s">
        <v>24</v>
      </c>
    </row>
    <row r="1419" s="3" customFormat="1" ht="54" spans="1:13">
      <c r="A1419" s="8">
        <v>1417</v>
      </c>
      <c r="B1419" s="9" t="s">
        <v>4858</v>
      </c>
      <c r="C1419" s="9" t="s">
        <v>109</v>
      </c>
      <c r="D1419" s="9" t="s">
        <v>110</v>
      </c>
      <c r="E1419" s="9" t="s">
        <v>111</v>
      </c>
      <c r="F1419" s="8">
        <v>1</v>
      </c>
      <c r="G1419" s="8" t="s">
        <v>18</v>
      </c>
      <c r="H1419" s="9" t="s">
        <v>19</v>
      </c>
      <c r="I1419" s="9" t="s">
        <v>756</v>
      </c>
      <c r="J1419" s="9" t="s">
        <v>40</v>
      </c>
      <c r="K1419" s="9" t="s">
        <v>4859</v>
      </c>
      <c r="L1419" s="9" t="s">
        <v>4860</v>
      </c>
      <c r="M1419" s="12" t="s">
        <v>24</v>
      </c>
    </row>
    <row r="1420" s="3" customFormat="1" ht="40.5" spans="1:13">
      <c r="A1420" s="8">
        <v>1418</v>
      </c>
      <c r="B1420" s="9" t="s">
        <v>4858</v>
      </c>
      <c r="C1420" s="9" t="s">
        <v>37</v>
      </c>
      <c r="D1420" s="9" t="s">
        <v>115</v>
      </c>
      <c r="E1420" s="9" t="s">
        <v>111</v>
      </c>
      <c r="F1420" s="8">
        <v>1</v>
      </c>
      <c r="G1420" s="8" t="s">
        <v>18</v>
      </c>
      <c r="H1420" s="9" t="s">
        <v>19</v>
      </c>
      <c r="I1420" s="9" t="s">
        <v>116</v>
      </c>
      <c r="J1420" s="9" t="s">
        <v>40</v>
      </c>
      <c r="K1420" s="9" t="s">
        <v>4859</v>
      </c>
      <c r="L1420" s="9" t="s">
        <v>4860</v>
      </c>
      <c r="M1420" s="12" t="s">
        <v>24</v>
      </c>
    </row>
    <row r="1421" s="3" customFormat="1" ht="40.5" spans="1:13">
      <c r="A1421" s="8">
        <v>1419</v>
      </c>
      <c r="B1421" s="9" t="s">
        <v>4861</v>
      </c>
      <c r="C1421" s="9" t="s">
        <v>1355</v>
      </c>
      <c r="D1421" s="9" t="s">
        <v>4862</v>
      </c>
      <c r="E1421" s="9" t="s">
        <v>241</v>
      </c>
      <c r="F1421" s="8">
        <v>2</v>
      </c>
      <c r="G1421" s="8" t="s">
        <v>18</v>
      </c>
      <c r="H1421" s="9" t="s">
        <v>19</v>
      </c>
      <c r="I1421" s="9" t="s">
        <v>4862</v>
      </c>
      <c r="J1421" s="9" t="s">
        <v>40</v>
      </c>
      <c r="K1421" s="9" t="s">
        <v>4863</v>
      </c>
      <c r="L1421" s="9" t="s">
        <v>4864</v>
      </c>
      <c r="M1421" s="12" t="s">
        <v>24</v>
      </c>
    </row>
    <row r="1422" s="3" customFormat="1" ht="54" spans="1:13">
      <c r="A1422" s="8">
        <v>1420</v>
      </c>
      <c r="B1422" s="9" t="s">
        <v>4861</v>
      </c>
      <c r="C1422" s="9" t="s">
        <v>4078</v>
      </c>
      <c r="D1422" s="9" t="s">
        <v>4865</v>
      </c>
      <c r="E1422" s="9" t="s">
        <v>241</v>
      </c>
      <c r="F1422" s="8">
        <v>1</v>
      </c>
      <c r="G1422" s="8" t="s">
        <v>18</v>
      </c>
      <c r="H1422" s="9" t="s">
        <v>19</v>
      </c>
      <c r="I1422" s="9" t="s">
        <v>4865</v>
      </c>
      <c r="J1422" s="9" t="s">
        <v>40</v>
      </c>
      <c r="K1422" s="9" t="s">
        <v>4863</v>
      </c>
      <c r="L1422" s="9" t="s">
        <v>4864</v>
      </c>
      <c r="M1422" s="12" t="s">
        <v>24</v>
      </c>
    </row>
    <row r="1423" s="3" customFormat="1" ht="27" spans="1:13">
      <c r="A1423" s="8">
        <v>1421</v>
      </c>
      <c r="B1423" s="9" t="s">
        <v>4866</v>
      </c>
      <c r="C1423" s="9" t="s">
        <v>141</v>
      </c>
      <c r="D1423" s="9" t="s">
        <v>4867</v>
      </c>
      <c r="E1423" s="9" t="s">
        <v>137</v>
      </c>
      <c r="F1423" s="8">
        <v>2</v>
      </c>
      <c r="G1423" s="8" t="s">
        <v>18</v>
      </c>
      <c r="H1423" s="9" t="s">
        <v>19</v>
      </c>
      <c r="I1423" s="9" t="s">
        <v>434</v>
      </c>
      <c r="J1423" s="9" t="s">
        <v>59</v>
      </c>
      <c r="K1423" s="9" t="s">
        <v>4868</v>
      </c>
      <c r="L1423" s="9" t="s">
        <v>4869</v>
      </c>
      <c r="M1423" s="12" t="s">
        <v>24</v>
      </c>
    </row>
    <row r="1424" s="3" customFormat="1" ht="54" spans="1:13">
      <c r="A1424" s="8">
        <v>1422</v>
      </c>
      <c r="B1424" s="10" t="s">
        <v>4870</v>
      </c>
      <c r="C1424" s="10" t="s">
        <v>141</v>
      </c>
      <c r="D1424" s="10" t="s">
        <v>4871</v>
      </c>
      <c r="E1424" s="10" t="s">
        <v>119</v>
      </c>
      <c r="F1424" s="11">
        <v>2</v>
      </c>
      <c r="G1424" s="11" t="s">
        <v>43</v>
      </c>
      <c r="H1424" s="10" t="s">
        <v>19</v>
      </c>
      <c r="I1424" s="10" t="s">
        <v>4872</v>
      </c>
      <c r="J1424" s="10" t="s">
        <v>40</v>
      </c>
      <c r="K1424" s="10" t="s">
        <v>132</v>
      </c>
      <c r="L1424" s="10" t="s">
        <v>4873</v>
      </c>
      <c r="M1424" s="12" t="s">
        <v>24</v>
      </c>
    </row>
    <row r="1425" s="3" customFormat="1" ht="94.5" spans="1:13">
      <c r="A1425" s="8">
        <v>1423</v>
      </c>
      <c r="B1425" s="10" t="s">
        <v>4874</v>
      </c>
      <c r="C1425" s="10" t="s">
        <v>37</v>
      </c>
      <c r="D1425" s="10" t="s">
        <v>4875</v>
      </c>
      <c r="E1425" s="10" t="s">
        <v>32</v>
      </c>
      <c r="F1425" s="11">
        <v>1</v>
      </c>
      <c r="G1425" s="11" t="s">
        <v>43</v>
      </c>
      <c r="H1425" s="10" t="s">
        <v>19</v>
      </c>
      <c r="I1425" s="10" t="s">
        <v>4876</v>
      </c>
      <c r="J1425" s="10" t="s">
        <v>59</v>
      </c>
      <c r="K1425" s="10" t="s">
        <v>4877</v>
      </c>
      <c r="L1425" s="10" t="s">
        <v>4878</v>
      </c>
      <c r="M1425" s="12" t="s">
        <v>4879</v>
      </c>
    </row>
    <row r="1426" s="3" customFormat="1" ht="108" spans="1:13">
      <c r="A1426" s="8">
        <v>1424</v>
      </c>
      <c r="B1426" s="9" t="s">
        <v>4880</v>
      </c>
      <c r="C1426" s="9" t="s">
        <v>83</v>
      </c>
      <c r="D1426" s="9" t="s">
        <v>4881</v>
      </c>
      <c r="E1426" s="9" t="s">
        <v>85</v>
      </c>
      <c r="F1426" s="8">
        <v>2</v>
      </c>
      <c r="G1426" s="8" t="s">
        <v>18</v>
      </c>
      <c r="H1426" s="9" t="s">
        <v>19</v>
      </c>
      <c r="I1426" s="9" t="s">
        <v>4882</v>
      </c>
      <c r="J1426" s="9" t="s">
        <v>40</v>
      </c>
      <c r="K1426" s="9" t="s">
        <v>4883</v>
      </c>
      <c r="L1426" s="9" t="s">
        <v>4884</v>
      </c>
      <c r="M1426" s="12" t="s">
        <v>4879</v>
      </c>
    </row>
    <row r="1427" s="3" customFormat="1" ht="108" spans="1:13">
      <c r="A1427" s="8">
        <v>1425</v>
      </c>
      <c r="B1427" s="9" t="s">
        <v>4880</v>
      </c>
      <c r="C1427" s="9" t="s">
        <v>83</v>
      </c>
      <c r="D1427" s="9" t="s">
        <v>4885</v>
      </c>
      <c r="E1427" s="9" t="s">
        <v>85</v>
      </c>
      <c r="F1427" s="8">
        <v>2</v>
      </c>
      <c r="G1427" s="8" t="s">
        <v>18</v>
      </c>
      <c r="H1427" s="9" t="s">
        <v>19</v>
      </c>
      <c r="I1427" s="9" t="s">
        <v>4886</v>
      </c>
      <c r="J1427" s="9" t="s">
        <v>40</v>
      </c>
      <c r="K1427" s="9" t="s">
        <v>4883</v>
      </c>
      <c r="L1427" s="9" t="s">
        <v>4884</v>
      </c>
      <c r="M1427" s="12" t="s">
        <v>4879</v>
      </c>
    </row>
    <row r="1428" s="3" customFormat="1" ht="67.5" spans="1:13">
      <c r="A1428" s="8">
        <v>1426</v>
      </c>
      <c r="B1428" s="9" t="s">
        <v>4887</v>
      </c>
      <c r="C1428" s="9" t="s">
        <v>3049</v>
      </c>
      <c r="D1428" s="9" t="s">
        <v>4888</v>
      </c>
      <c r="E1428" s="9" t="s">
        <v>4889</v>
      </c>
      <c r="F1428" s="8">
        <v>5</v>
      </c>
      <c r="G1428" s="8" t="s">
        <v>18</v>
      </c>
      <c r="H1428" s="9" t="s">
        <v>19</v>
      </c>
      <c r="I1428" s="9" t="s">
        <v>4890</v>
      </c>
      <c r="J1428" s="9" t="s">
        <v>59</v>
      </c>
      <c r="K1428" s="9" t="s">
        <v>4891</v>
      </c>
      <c r="L1428" s="9" t="s">
        <v>4892</v>
      </c>
      <c r="M1428" s="12" t="s">
        <v>4879</v>
      </c>
    </row>
    <row r="1429" s="3" customFormat="1" ht="27" spans="1:13">
      <c r="A1429" s="8">
        <v>1427</v>
      </c>
      <c r="B1429" s="10" t="s">
        <v>4893</v>
      </c>
      <c r="C1429" s="10" t="s">
        <v>66</v>
      </c>
      <c r="D1429" s="10" t="s">
        <v>4894</v>
      </c>
      <c r="E1429" s="10" t="s">
        <v>19</v>
      </c>
      <c r="F1429" s="11">
        <v>3</v>
      </c>
      <c r="G1429" s="11" t="s">
        <v>43</v>
      </c>
      <c r="H1429" s="10" t="s">
        <v>19</v>
      </c>
      <c r="I1429" s="10" t="s">
        <v>4895</v>
      </c>
      <c r="J1429" s="10" t="s">
        <v>40</v>
      </c>
      <c r="K1429" s="10" t="s">
        <v>4896</v>
      </c>
      <c r="L1429" s="10" t="s">
        <v>4897</v>
      </c>
      <c r="M1429" s="12" t="s">
        <v>4879</v>
      </c>
    </row>
    <row r="1430" s="3" customFormat="1" ht="135" spans="1:13">
      <c r="A1430" s="8">
        <v>1428</v>
      </c>
      <c r="B1430" s="9" t="s">
        <v>4898</v>
      </c>
      <c r="C1430" s="9" t="s">
        <v>2349</v>
      </c>
      <c r="D1430" s="9" t="s">
        <v>4899</v>
      </c>
      <c r="E1430" s="9" t="s">
        <v>119</v>
      </c>
      <c r="F1430" s="8">
        <v>2</v>
      </c>
      <c r="G1430" s="8" t="s">
        <v>18</v>
      </c>
      <c r="H1430" s="9" t="s">
        <v>19</v>
      </c>
      <c r="I1430" s="9" t="s">
        <v>4900</v>
      </c>
      <c r="J1430" s="9" t="s">
        <v>28</v>
      </c>
      <c r="K1430" s="9" t="s">
        <v>4901</v>
      </c>
      <c r="L1430" s="9" t="s">
        <v>4902</v>
      </c>
      <c r="M1430" s="12" t="s">
        <v>4879</v>
      </c>
    </row>
    <row r="1431" s="3" customFormat="1" ht="94.5" spans="1:13">
      <c r="A1431" s="8">
        <v>1429</v>
      </c>
      <c r="B1431" s="9" t="s">
        <v>4898</v>
      </c>
      <c r="C1431" s="9" t="s">
        <v>141</v>
      </c>
      <c r="D1431" s="9" t="s">
        <v>4903</v>
      </c>
      <c r="E1431" s="9" t="s">
        <v>119</v>
      </c>
      <c r="F1431" s="8">
        <v>1</v>
      </c>
      <c r="G1431" s="8" t="s">
        <v>18</v>
      </c>
      <c r="H1431" s="9" t="s">
        <v>19</v>
      </c>
      <c r="I1431" s="9" t="s">
        <v>4904</v>
      </c>
      <c r="J1431" s="9" t="s">
        <v>59</v>
      </c>
      <c r="K1431" s="9" t="s">
        <v>4901</v>
      </c>
      <c r="L1431" s="9" t="s">
        <v>4902</v>
      </c>
      <c r="M1431" s="12" t="s">
        <v>4879</v>
      </c>
    </row>
    <row r="1432" s="3" customFormat="1" ht="27" spans="1:13">
      <c r="A1432" s="8">
        <v>1430</v>
      </c>
      <c r="B1432" s="10" t="s">
        <v>4905</v>
      </c>
      <c r="C1432" s="10" t="s">
        <v>37</v>
      </c>
      <c r="D1432" s="10" t="s">
        <v>4906</v>
      </c>
      <c r="E1432" s="10" t="s">
        <v>32</v>
      </c>
      <c r="F1432" s="11">
        <v>1</v>
      </c>
      <c r="G1432" s="11" t="s">
        <v>39</v>
      </c>
      <c r="H1432" s="10" t="s">
        <v>19</v>
      </c>
      <c r="I1432" s="10" t="s">
        <v>4907</v>
      </c>
      <c r="J1432" s="10" t="s">
        <v>70</v>
      </c>
      <c r="K1432" s="10" t="s">
        <v>4908</v>
      </c>
      <c r="L1432" s="10" t="s">
        <v>4909</v>
      </c>
      <c r="M1432" s="12" t="s">
        <v>4879</v>
      </c>
    </row>
    <row r="1433" s="3" customFormat="1" ht="67.5" spans="1:13">
      <c r="A1433" s="8">
        <v>1431</v>
      </c>
      <c r="B1433" s="10" t="s">
        <v>4905</v>
      </c>
      <c r="C1433" s="10" t="s">
        <v>150</v>
      </c>
      <c r="D1433" s="10" t="s">
        <v>4910</v>
      </c>
      <c r="E1433" s="10" t="s">
        <v>32</v>
      </c>
      <c r="F1433" s="11">
        <v>1</v>
      </c>
      <c r="G1433" s="11" t="s">
        <v>43</v>
      </c>
      <c r="H1433" s="10" t="s">
        <v>76</v>
      </c>
      <c r="I1433" s="10" t="s">
        <v>4911</v>
      </c>
      <c r="J1433" s="10" t="s">
        <v>70</v>
      </c>
      <c r="K1433" s="10" t="s">
        <v>4908</v>
      </c>
      <c r="L1433" s="10" t="s">
        <v>4909</v>
      </c>
      <c r="M1433" s="12" t="s">
        <v>4879</v>
      </c>
    </row>
    <row r="1434" s="3" customFormat="1" ht="108" spans="1:13">
      <c r="A1434" s="8">
        <v>1432</v>
      </c>
      <c r="B1434" s="9" t="s">
        <v>4912</v>
      </c>
      <c r="C1434" s="9" t="s">
        <v>141</v>
      </c>
      <c r="D1434" s="9" t="s">
        <v>4913</v>
      </c>
      <c r="E1434" s="9" t="s">
        <v>618</v>
      </c>
      <c r="F1434" s="8">
        <v>1</v>
      </c>
      <c r="G1434" s="8" t="s">
        <v>18</v>
      </c>
      <c r="H1434" s="9" t="s">
        <v>76</v>
      </c>
      <c r="I1434" s="9" t="s">
        <v>4914</v>
      </c>
      <c r="J1434" s="9" t="s">
        <v>28</v>
      </c>
      <c r="K1434" s="9" t="s">
        <v>4915</v>
      </c>
      <c r="L1434" s="9" t="s">
        <v>4916</v>
      </c>
      <c r="M1434" s="12" t="s">
        <v>4879</v>
      </c>
    </row>
    <row r="1435" s="3" customFormat="1" ht="108" spans="1:13">
      <c r="A1435" s="8">
        <v>1433</v>
      </c>
      <c r="B1435" s="9" t="s">
        <v>4917</v>
      </c>
      <c r="C1435" s="9" t="s">
        <v>66</v>
      </c>
      <c r="D1435" s="9" t="s">
        <v>4918</v>
      </c>
      <c r="E1435" s="9" t="s">
        <v>4919</v>
      </c>
      <c r="F1435" s="8">
        <v>10</v>
      </c>
      <c r="G1435" s="8" t="s">
        <v>18</v>
      </c>
      <c r="H1435" s="9" t="s">
        <v>19</v>
      </c>
      <c r="I1435" s="9" t="s">
        <v>4920</v>
      </c>
      <c r="J1435" s="9" t="s">
        <v>59</v>
      </c>
      <c r="K1435" s="9" t="s">
        <v>4921</v>
      </c>
      <c r="L1435" s="9" t="s">
        <v>4922</v>
      </c>
      <c r="M1435" s="12" t="s">
        <v>4879</v>
      </c>
    </row>
    <row r="1436" s="3" customFormat="1" ht="148.5" spans="1:13">
      <c r="A1436" s="8">
        <v>1434</v>
      </c>
      <c r="B1436" s="9" t="s">
        <v>4917</v>
      </c>
      <c r="C1436" s="9" t="s">
        <v>167</v>
      </c>
      <c r="D1436" s="9" t="s">
        <v>4923</v>
      </c>
      <c r="E1436" s="9" t="s">
        <v>81</v>
      </c>
      <c r="F1436" s="8">
        <v>2</v>
      </c>
      <c r="G1436" s="8" t="s">
        <v>18</v>
      </c>
      <c r="H1436" s="9" t="s">
        <v>19</v>
      </c>
      <c r="I1436" s="9" t="s">
        <v>4924</v>
      </c>
      <c r="J1436" s="9" t="s">
        <v>59</v>
      </c>
      <c r="K1436" s="9" t="s">
        <v>4921</v>
      </c>
      <c r="L1436" s="9" t="s">
        <v>4922</v>
      </c>
      <c r="M1436" s="12" t="s">
        <v>4879</v>
      </c>
    </row>
    <row r="1437" s="3" customFormat="1" ht="108" spans="1:13">
      <c r="A1437" s="8">
        <v>1435</v>
      </c>
      <c r="B1437" s="9" t="s">
        <v>4917</v>
      </c>
      <c r="C1437" s="9" t="s">
        <v>37</v>
      </c>
      <c r="D1437" s="9" t="s">
        <v>4925</v>
      </c>
      <c r="E1437" s="9" t="s">
        <v>32</v>
      </c>
      <c r="F1437" s="8">
        <v>10</v>
      </c>
      <c r="G1437" s="8" t="s">
        <v>18</v>
      </c>
      <c r="H1437" s="9" t="s">
        <v>19</v>
      </c>
      <c r="I1437" s="9" t="s">
        <v>4926</v>
      </c>
      <c r="J1437" s="9" t="s">
        <v>59</v>
      </c>
      <c r="K1437" s="9" t="s">
        <v>4921</v>
      </c>
      <c r="L1437" s="9" t="s">
        <v>4922</v>
      </c>
      <c r="M1437" s="12" t="s">
        <v>4879</v>
      </c>
    </row>
    <row r="1438" s="3" customFormat="1" ht="54" spans="1:13">
      <c r="A1438" s="8">
        <v>1436</v>
      </c>
      <c r="B1438" s="10" t="s">
        <v>4927</v>
      </c>
      <c r="C1438" s="10" t="s">
        <v>150</v>
      </c>
      <c r="D1438" s="10" t="s">
        <v>4928</v>
      </c>
      <c r="E1438" s="10" t="s">
        <v>32</v>
      </c>
      <c r="F1438" s="11">
        <v>2</v>
      </c>
      <c r="G1438" s="11" t="s">
        <v>43</v>
      </c>
      <c r="H1438" s="10" t="s">
        <v>19</v>
      </c>
      <c r="I1438" s="10" t="s">
        <v>4929</v>
      </c>
      <c r="J1438" s="10" t="s">
        <v>40</v>
      </c>
      <c r="K1438" s="10" t="s">
        <v>4930</v>
      </c>
      <c r="L1438" s="10" t="s">
        <v>4931</v>
      </c>
      <c r="M1438" s="12" t="s">
        <v>4879</v>
      </c>
    </row>
    <row r="1439" s="3" customFormat="1" ht="54" spans="1:13">
      <c r="A1439" s="8">
        <v>1437</v>
      </c>
      <c r="B1439" s="10" t="s">
        <v>4927</v>
      </c>
      <c r="C1439" s="10" t="s">
        <v>135</v>
      </c>
      <c r="D1439" s="10" t="s">
        <v>4932</v>
      </c>
      <c r="E1439" s="10" t="s">
        <v>2053</v>
      </c>
      <c r="F1439" s="11">
        <v>4</v>
      </c>
      <c r="G1439" s="11" t="s">
        <v>43</v>
      </c>
      <c r="H1439" s="10" t="s">
        <v>19</v>
      </c>
      <c r="I1439" s="10" t="s">
        <v>4933</v>
      </c>
      <c r="J1439" s="10" t="s">
        <v>40</v>
      </c>
      <c r="K1439" s="10" t="s">
        <v>4930</v>
      </c>
      <c r="L1439" s="10" t="s">
        <v>4931</v>
      </c>
      <c r="M1439" s="12" t="s">
        <v>4879</v>
      </c>
    </row>
    <row r="1440" s="3" customFormat="1" ht="40.5" spans="1:13">
      <c r="A1440" s="8">
        <v>1438</v>
      </c>
      <c r="B1440" s="9" t="s">
        <v>4934</v>
      </c>
      <c r="C1440" s="9" t="s">
        <v>1040</v>
      </c>
      <c r="D1440" s="9" t="s">
        <v>4935</v>
      </c>
      <c r="E1440" s="9" t="s">
        <v>3702</v>
      </c>
      <c r="F1440" s="8">
        <v>2</v>
      </c>
      <c r="G1440" s="8" t="s">
        <v>18</v>
      </c>
      <c r="H1440" s="9" t="s">
        <v>76</v>
      </c>
      <c r="I1440" s="9" t="s">
        <v>4936</v>
      </c>
      <c r="J1440" s="9" t="s">
        <v>59</v>
      </c>
      <c r="K1440" s="9" t="s">
        <v>4937</v>
      </c>
      <c r="L1440" s="9" t="s">
        <v>4938</v>
      </c>
      <c r="M1440" s="12" t="s">
        <v>4879</v>
      </c>
    </row>
    <row r="1441" s="3" customFormat="1" ht="121.5" spans="1:13">
      <c r="A1441" s="8">
        <v>1439</v>
      </c>
      <c r="B1441" s="9" t="s">
        <v>4939</v>
      </c>
      <c r="C1441" s="9" t="s">
        <v>150</v>
      </c>
      <c r="D1441" s="9" t="s">
        <v>4940</v>
      </c>
      <c r="E1441" s="9" t="s">
        <v>176</v>
      </c>
      <c r="F1441" s="8">
        <v>2</v>
      </c>
      <c r="G1441" s="8" t="s">
        <v>18</v>
      </c>
      <c r="H1441" s="9" t="s">
        <v>19</v>
      </c>
      <c r="I1441" s="9" t="s">
        <v>4941</v>
      </c>
      <c r="J1441" s="9" t="s">
        <v>59</v>
      </c>
      <c r="K1441" s="9" t="s">
        <v>4942</v>
      </c>
      <c r="L1441" s="9" t="s">
        <v>4943</v>
      </c>
      <c r="M1441" s="12" t="s">
        <v>4879</v>
      </c>
    </row>
    <row r="1442" s="3" customFormat="1" ht="108" spans="1:13">
      <c r="A1442" s="8">
        <v>1440</v>
      </c>
      <c r="B1442" s="9" t="s">
        <v>4939</v>
      </c>
      <c r="C1442" s="9" t="s">
        <v>30</v>
      </c>
      <c r="D1442" s="9" t="s">
        <v>4944</v>
      </c>
      <c r="E1442" s="9" t="s">
        <v>119</v>
      </c>
      <c r="F1442" s="8">
        <v>3</v>
      </c>
      <c r="G1442" s="8" t="s">
        <v>18</v>
      </c>
      <c r="H1442" s="9" t="s">
        <v>19</v>
      </c>
      <c r="I1442" s="9" t="s">
        <v>4945</v>
      </c>
      <c r="J1442" s="9" t="s">
        <v>59</v>
      </c>
      <c r="K1442" s="9" t="s">
        <v>4942</v>
      </c>
      <c r="L1442" s="9" t="s">
        <v>4943</v>
      </c>
      <c r="M1442" s="12" t="s">
        <v>4879</v>
      </c>
    </row>
    <row r="1443" s="3" customFormat="1" ht="27" spans="1:13">
      <c r="A1443" s="8">
        <v>1441</v>
      </c>
      <c r="B1443" s="10" t="s">
        <v>4946</v>
      </c>
      <c r="C1443" s="10" t="s">
        <v>37</v>
      </c>
      <c r="D1443" s="10" t="s">
        <v>4947</v>
      </c>
      <c r="E1443" s="10" t="s">
        <v>19</v>
      </c>
      <c r="F1443" s="11">
        <v>3</v>
      </c>
      <c r="G1443" s="11" t="s">
        <v>39</v>
      </c>
      <c r="H1443" s="10" t="s">
        <v>19</v>
      </c>
      <c r="I1443" s="10" t="s">
        <v>4948</v>
      </c>
      <c r="J1443" s="10" t="s">
        <v>70</v>
      </c>
      <c r="K1443" s="10" t="s">
        <v>4949</v>
      </c>
      <c r="L1443" s="10" t="s">
        <v>4950</v>
      </c>
      <c r="M1443" s="12" t="s">
        <v>4879</v>
      </c>
    </row>
    <row r="1444" s="3" customFormat="1" spans="1:13">
      <c r="A1444" s="8">
        <v>1442</v>
      </c>
      <c r="B1444" s="9" t="s">
        <v>4946</v>
      </c>
      <c r="C1444" s="9" t="s">
        <v>150</v>
      </c>
      <c r="D1444" s="9" t="s">
        <v>4951</v>
      </c>
      <c r="E1444" s="9" t="s">
        <v>364</v>
      </c>
      <c r="F1444" s="8">
        <v>2</v>
      </c>
      <c r="G1444" s="8" t="s">
        <v>18</v>
      </c>
      <c r="H1444" s="9" t="s">
        <v>19</v>
      </c>
      <c r="I1444" s="9" t="s">
        <v>4952</v>
      </c>
      <c r="J1444" s="9" t="s">
        <v>70</v>
      </c>
      <c r="K1444" s="9" t="s">
        <v>4949</v>
      </c>
      <c r="L1444" s="9" t="s">
        <v>4950</v>
      </c>
      <c r="M1444" s="12" t="s">
        <v>4879</v>
      </c>
    </row>
    <row r="1445" s="3" customFormat="1" ht="40.5" spans="1:13">
      <c r="A1445" s="8">
        <v>1443</v>
      </c>
      <c r="B1445" s="9" t="s">
        <v>4953</v>
      </c>
      <c r="C1445" s="9" t="s">
        <v>55</v>
      </c>
      <c r="D1445" s="9" t="s">
        <v>4954</v>
      </c>
      <c r="E1445" s="9" t="s">
        <v>124</v>
      </c>
      <c r="F1445" s="8">
        <v>2</v>
      </c>
      <c r="G1445" s="8" t="s">
        <v>18</v>
      </c>
      <c r="H1445" s="9" t="s">
        <v>19</v>
      </c>
      <c r="I1445" s="9" t="s">
        <v>4955</v>
      </c>
      <c r="J1445" s="9" t="s">
        <v>34</v>
      </c>
      <c r="K1445" s="9" t="s">
        <v>4956</v>
      </c>
      <c r="L1445" s="9" t="s">
        <v>4957</v>
      </c>
      <c r="M1445" s="12" t="s">
        <v>4879</v>
      </c>
    </row>
    <row r="1446" s="3" customFormat="1" ht="81" spans="1:13">
      <c r="A1446" s="8">
        <v>1444</v>
      </c>
      <c r="B1446" s="10" t="s">
        <v>4958</v>
      </c>
      <c r="C1446" s="10" t="s">
        <v>37</v>
      </c>
      <c r="D1446" s="10" t="s">
        <v>4959</v>
      </c>
      <c r="E1446" s="10" t="s">
        <v>32</v>
      </c>
      <c r="F1446" s="11">
        <v>2</v>
      </c>
      <c r="G1446" s="11" t="s">
        <v>633</v>
      </c>
      <c r="H1446" s="10" t="s">
        <v>19</v>
      </c>
      <c r="I1446" s="10" t="s">
        <v>4960</v>
      </c>
      <c r="J1446" s="10" t="s">
        <v>59</v>
      </c>
      <c r="K1446" s="10" t="s">
        <v>4961</v>
      </c>
      <c r="L1446" s="10" t="s">
        <v>4962</v>
      </c>
      <c r="M1446" s="12" t="s">
        <v>4879</v>
      </c>
    </row>
    <row r="1447" s="3" customFormat="1" ht="67.5" spans="1:13">
      <c r="A1447" s="8">
        <v>1445</v>
      </c>
      <c r="B1447" s="10" t="s">
        <v>4958</v>
      </c>
      <c r="C1447" s="10" t="s">
        <v>37</v>
      </c>
      <c r="D1447" s="10" t="s">
        <v>4963</v>
      </c>
      <c r="E1447" s="10" t="s">
        <v>32</v>
      </c>
      <c r="F1447" s="11">
        <v>3</v>
      </c>
      <c r="G1447" s="11" t="s">
        <v>43</v>
      </c>
      <c r="H1447" s="10" t="s">
        <v>19</v>
      </c>
      <c r="I1447" s="10" t="s">
        <v>4964</v>
      </c>
      <c r="J1447" s="10" t="s">
        <v>59</v>
      </c>
      <c r="K1447" s="10" t="s">
        <v>4961</v>
      </c>
      <c r="L1447" s="10" t="s">
        <v>4962</v>
      </c>
      <c r="M1447" s="12" t="s">
        <v>4879</v>
      </c>
    </row>
    <row r="1448" s="3" customFormat="1" spans="1:13">
      <c r="A1448" s="8">
        <v>1446</v>
      </c>
      <c r="B1448" s="10" t="s">
        <v>4965</v>
      </c>
      <c r="C1448" s="10" t="s">
        <v>66</v>
      </c>
      <c r="D1448" s="10" t="s">
        <v>4966</v>
      </c>
      <c r="E1448" s="10" t="s">
        <v>3361</v>
      </c>
      <c r="F1448" s="11">
        <v>2</v>
      </c>
      <c r="G1448" s="11" t="s">
        <v>39</v>
      </c>
      <c r="H1448" s="10" t="s">
        <v>19</v>
      </c>
      <c r="I1448" s="10" t="s">
        <v>4967</v>
      </c>
      <c r="J1448" s="10" t="s">
        <v>40</v>
      </c>
      <c r="K1448" s="10" t="s">
        <v>4968</v>
      </c>
      <c r="L1448" s="10" t="s">
        <v>4969</v>
      </c>
      <c r="M1448" s="12" t="s">
        <v>4879</v>
      </c>
    </row>
    <row r="1449" s="3" customFormat="1" ht="67.5" spans="1:13">
      <c r="A1449" s="8">
        <v>1447</v>
      </c>
      <c r="B1449" s="9" t="s">
        <v>4970</v>
      </c>
      <c r="C1449" s="9" t="s">
        <v>2393</v>
      </c>
      <c r="D1449" s="9" t="s">
        <v>4971</v>
      </c>
      <c r="E1449" s="9" t="s">
        <v>4972</v>
      </c>
      <c r="F1449" s="8">
        <v>1</v>
      </c>
      <c r="G1449" s="8" t="s">
        <v>18</v>
      </c>
      <c r="H1449" s="9" t="s">
        <v>474</v>
      </c>
      <c r="I1449" s="9" t="s">
        <v>4973</v>
      </c>
      <c r="J1449" s="9" t="s">
        <v>59</v>
      </c>
      <c r="K1449" s="9" t="s">
        <v>4974</v>
      </c>
      <c r="L1449" s="9" t="s">
        <v>4975</v>
      </c>
      <c r="M1449" s="12" t="s">
        <v>4879</v>
      </c>
    </row>
    <row r="1450" s="3" customFormat="1" ht="27" spans="1:13">
      <c r="A1450" s="8">
        <v>1448</v>
      </c>
      <c r="B1450" s="10" t="s">
        <v>4976</v>
      </c>
      <c r="C1450" s="10" t="s">
        <v>37</v>
      </c>
      <c r="D1450" s="10" t="s">
        <v>4977</v>
      </c>
      <c r="E1450" s="10" t="s">
        <v>19</v>
      </c>
      <c r="F1450" s="11">
        <v>2</v>
      </c>
      <c r="G1450" s="11" t="s">
        <v>43</v>
      </c>
      <c r="H1450" s="10" t="s">
        <v>19</v>
      </c>
      <c r="I1450" s="10" t="s">
        <v>4978</v>
      </c>
      <c r="J1450" s="10" t="s">
        <v>40</v>
      </c>
      <c r="K1450" s="10" t="s">
        <v>4169</v>
      </c>
      <c r="L1450" s="10" t="s">
        <v>4979</v>
      </c>
      <c r="M1450" s="12" t="s">
        <v>4879</v>
      </c>
    </row>
    <row r="1451" s="3" customFormat="1" ht="27" spans="1:13">
      <c r="A1451" s="8">
        <v>1449</v>
      </c>
      <c r="B1451" s="10" t="s">
        <v>4976</v>
      </c>
      <c r="C1451" s="10" t="s">
        <v>37</v>
      </c>
      <c r="D1451" s="10" t="s">
        <v>4980</v>
      </c>
      <c r="E1451" s="10" t="s">
        <v>19</v>
      </c>
      <c r="F1451" s="11">
        <v>2</v>
      </c>
      <c r="G1451" s="11" t="s">
        <v>43</v>
      </c>
      <c r="H1451" s="10" t="s">
        <v>19</v>
      </c>
      <c r="I1451" s="10" t="s">
        <v>4981</v>
      </c>
      <c r="J1451" s="10" t="s">
        <v>40</v>
      </c>
      <c r="K1451" s="10" t="s">
        <v>4169</v>
      </c>
      <c r="L1451" s="10" t="s">
        <v>4979</v>
      </c>
      <c r="M1451" s="12" t="s">
        <v>4879</v>
      </c>
    </row>
    <row r="1452" s="3" customFormat="1" ht="40.5" spans="1:13">
      <c r="A1452" s="8">
        <v>1450</v>
      </c>
      <c r="B1452" s="10" t="s">
        <v>4976</v>
      </c>
      <c r="C1452" s="10" t="s">
        <v>37</v>
      </c>
      <c r="D1452" s="10" t="s">
        <v>4982</v>
      </c>
      <c r="E1452" s="10" t="s">
        <v>19</v>
      </c>
      <c r="F1452" s="11">
        <v>1</v>
      </c>
      <c r="G1452" s="11" t="s">
        <v>43</v>
      </c>
      <c r="H1452" s="10" t="s">
        <v>19</v>
      </c>
      <c r="I1452" s="10" t="s">
        <v>4983</v>
      </c>
      <c r="J1452" s="10" t="s">
        <v>40</v>
      </c>
      <c r="K1452" s="10" t="s">
        <v>4169</v>
      </c>
      <c r="L1452" s="10" t="s">
        <v>4979</v>
      </c>
      <c r="M1452" s="12" t="s">
        <v>4879</v>
      </c>
    </row>
    <row r="1453" s="3" customFormat="1" ht="27" spans="1:13">
      <c r="A1453" s="8">
        <v>1451</v>
      </c>
      <c r="B1453" s="10" t="s">
        <v>4984</v>
      </c>
      <c r="C1453" s="10" t="s">
        <v>37</v>
      </c>
      <c r="D1453" s="10" t="s">
        <v>4985</v>
      </c>
      <c r="E1453" s="10" t="s">
        <v>19</v>
      </c>
      <c r="F1453" s="11">
        <v>1</v>
      </c>
      <c r="G1453" s="11" t="s">
        <v>633</v>
      </c>
      <c r="H1453" s="10" t="s">
        <v>19</v>
      </c>
      <c r="I1453" s="10" t="s">
        <v>4986</v>
      </c>
      <c r="J1453" s="10" t="s">
        <v>59</v>
      </c>
      <c r="K1453" s="10" t="s">
        <v>4987</v>
      </c>
      <c r="L1453" s="10" t="s">
        <v>4988</v>
      </c>
      <c r="M1453" s="12" t="s">
        <v>4879</v>
      </c>
    </row>
    <row r="1454" s="3" customFormat="1" ht="40.5" spans="1:13">
      <c r="A1454" s="8">
        <v>1452</v>
      </c>
      <c r="B1454" s="10" t="s">
        <v>4984</v>
      </c>
      <c r="C1454" s="10" t="s">
        <v>37</v>
      </c>
      <c r="D1454" s="10" t="s">
        <v>4989</v>
      </c>
      <c r="E1454" s="10" t="s">
        <v>364</v>
      </c>
      <c r="F1454" s="11">
        <v>1</v>
      </c>
      <c r="G1454" s="11" t="s">
        <v>39</v>
      </c>
      <c r="H1454" s="10" t="s">
        <v>19</v>
      </c>
      <c r="I1454" s="10" t="s">
        <v>4990</v>
      </c>
      <c r="J1454" s="10" t="s">
        <v>59</v>
      </c>
      <c r="K1454" s="10" t="s">
        <v>4987</v>
      </c>
      <c r="L1454" s="10" t="s">
        <v>4988</v>
      </c>
      <c r="M1454" s="12" t="s">
        <v>4879</v>
      </c>
    </row>
    <row r="1455" s="3" customFormat="1" ht="148.5" spans="1:13">
      <c r="A1455" s="8">
        <v>1453</v>
      </c>
      <c r="B1455" s="10" t="s">
        <v>4991</v>
      </c>
      <c r="C1455" s="10" t="s">
        <v>55</v>
      </c>
      <c r="D1455" s="10" t="s">
        <v>4992</v>
      </c>
      <c r="E1455" s="10" t="s">
        <v>19</v>
      </c>
      <c r="F1455" s="11">
        <v>2</v>
      </c>
      <c r="G1455" s="11" t="s">
        <v>633</v>
      </c>
      <c r="H1455" s="10" t="s">
        <v>19</v>
      </c>
      <c r="I1455" s="10" t="s">
        <v>4992</v>
      </c>
      <c r="J1455" s="10" t="s">
        <v>70</v>
      </c>
      <c r="K1455" s="10" t="s">
        <v>4993</v>
      </c>
      <c r="L1455" s="10" t="s">
        <v>4994</v>
      </c>
      <c r="M1455" s="12" t="s">
        <v>4879</v>
      </c>
    </row>
    <row r="1456" s="3" customFormat="1" ht="27" spans="1:13">
      <c r="A1456" s="8">
        <v>1454</v>
      </c>
      <c r="B1456" s="9" t="s">
        <v>4995</v>
      </c>
      <c r="C1456" s="9" t="s">
        <v>37</v>
      </c>
      <c r="D1456" s="9" t="s">
        <v>4996</v>
      </c>
      <c r="E1456" s="9" t="s">
        <v>85</v>
      </c>
      <c r="F1456" s="8">
        <v>2</v>
      </c>
      <c r="G1456" s="8" t="s">
        <v>18</v>
      </c>
      <c r="H1456" s="9" t="s">
        <v>19</v>
      </c>
      <c r="I1456" s="9" t="s">
        <v>4997</v>
      </c>
      <c r="J1456" s="9" t="s">
        <v>70</v>
      </c>
      <c r="K1456" s="9" t="s">
        <v>553</v>
      </c>
      <c r="L1456" s="9" t="s">
        <v>4998</v>
      </c>
      <c r="M1456" s="12" t="s">
        <v>4879</v>
      </c>
    </row>
    <row r="1457" s="3" customFormat="1" ht="67.5" spans="1:13">
      <c r="A1457" s="8">
        <v>1455</v>
      </c>
      <c r="B1457" s="9" t="s">
        <v>4999</v>
      </c>
      <c r="C1457" s="9" t="s">
        <v>83</v>
      </c>
      <c r="D1457" s="9" t="s">
        <v>5000</v>
      </c>
      <c r="E1457" s="9" t="s">
        <v>85</v>
      </c>
      <c r="F1457" s="8">
        <v>6</v>
      </c>
      <c r="G1457" s="8" t="s">
        <v>18</v>
      </c>
      <c r="H1457" s="9" t="s">
        <v>19</v>
      </c>
      <c r="I1457" s="9" t="s">
        <v>5001</v>
      </c>
      <c r="J1457" s="9" t="s">
        <v>40</v>
      </c>
      <c r="K1457" s="9" t="s">
        <v>5002</v>
      </c>
      <c r="L1457" s="9" t="s">
        <v>5003</v>
      </c>
      <c r="M1457" s="12" t="s">
        <v>4879</v>
      </c>
    </row>
    <row r="1458" s="3" customFormat="1" ht="40.5" spans="1:13">
      <c r="A1458" s="8">
        <v>1456</v>
      </c>
      <c r="B1458" s="9" t="s">
        <v>5004</v>
      </c>
      <c r="C1458" s="9" t="s">
        <v>461</v>
      </c>
      <c r="D1458" s="13" t="s">
        <v>5005</v>
      </c>
      <c r="E1458" s="9" t="s">
        <v>3051</v>
      </c>
      <c r="F1458" s="8">
        <v>2</v>
      </c>
      <c r="G1458" s="8" t="s">
        <v>18</v>
      </c>
      <c r="H1458" s="9" t="s">
        <v>19</v>
      </c>
      <c r="I1458" s="9" t="s">
        <v>5006</v>
      </c>
      <c r="J1458" s="9" t="s">
        <v>34</v>
      </c>
      <c r="K1458" s="9" t="s">
        <v>5007</v>
      </c>
      <c r="L1458" s="9" t="s">
        <v>5008</v>
      </c>
      <c r="M1458" s="12" t="s">
        <v>4879</v>
      </c>
    </row>
    <row r="1459" s="3" customFormat="1" ht="108" spans="1:13">
      <c r="A1459" s="8">
        <v>1457</v>
      </c>
      <c r="B1459" s="9" t="s">
        <v>5009</v>
      </c>
      <c r="C1459" s="9" t="s">
        <v>1526</v>
      </c>
      <c r="D1459" s="13" t="s">
        <v>5010</v>
      </c>
      <c r="E1459" s="9" t="s">
        <v>258</v>
      </c>
      <c r="F1459" s="8">
        <v>1</v>
      </c>
      <c r="G1459" s="8" t="s">
        <v>18</v>
      </c>
      <c r="H1459" s="9" t="s">
        <v>19</v>
      </c>
      <c r="I1459" s="9" t="s">
        <v>5011</v>
      </c>
      <c r="J1459" s="9" t="s">
        <v>28</v>
      </c>
      <c r="K1459" s="9" t="s">
        <v>5012</v>
      </c>
      <c r="L1459" s="9" t="s">
        <v>5013</v>
      </c>
      <c r="M1459" s="12" t="s">
        <v>4879</v>
      </c>
    </row>
    <row r="1460" s="3" customFormat="1" ht="94.5" spans="1:13">
      <c r="A1460" s="8">
        <v>1458</v>
      </c>
      <c r="B1460" s="9" t="s">
        <v>5014</v>
      </c>
      <c r="C1460" s="9" t="s">
        <v>150</v>
      </c>
      <c r="D1460" s="13" t="s">
        <v>5015</v>
      </c>
      <c r="E1460" s="9" t="s">
        <v>364</v>
      </c>
      <c r="F1460" s="8">
        <v>3</v>
      </c>
      <c r="G1460" s="8" t="s">
        <v>18</v>
      </c>
      <c r="H1460" s="9" t="s">
        <v>19</v>
      </c>
      <c r="I1460" s="9" t="s">
        <v>5016</v>
      </c>
      <c r="J1460" s="9" t="s">
        <v>59</v>
      </c>
      <c r="K1460" s="9" t="s">
        <v>5017</v>
      </c>
      <c r="L1460" s="9" t="s">
        <v>5018</v>
      </c>
      <c r="M1460" s="12" t="s">
        <v>4879</v>
      </c>
    </row>
    <row r="1461" s="3" customFormat="1" spans="1:13">
      <c r="A1461" s="8">
        <v>1459</v>
      </c>
      <c r="B1461" s="9" t="s">
        <v>5019</v>
      </c>
      <c r="C1461" s="9" t="s">
        <v>37</v>
      </c>
      <c r="D1461" s="13" t="s">
        <v>5020</v>
      </c>
      <c r="E1461" s="9" t="s">
        <v>1772</v>
      </c>
      <c r="F1461" s="8">
        <v>2</v>
      </c>
      <c r="G1461" s="8" t="s">
        <v>18</v>
      </c>
      <c r="H1461" s="9" t="s">
        <v>19</v>
      </c>
      <c r="I1461" s="9" t="s">
        <v>5020</v>
      </c>
      <c r="J1461" s="9" t="s">
        <v>40</v>
      </c>
      <c r="K1461" s="9" t="s">
        <v>5021</v>
      </c>
      <c r="L1461" s="9" t="s">
        <v>5022</v>
      </c>
      <c r="M1461" s="12" t="s">
        <v>4879</v>
      </c>
    </row>
    <row r="1462" s="3" customFormat="1" ht="94.5" spans="1:13">
      <c r="A1462" s="8">
        <v>1460</v>
      </c>
      <c r="B1462" s="9" t="s">
        <v>5023</v>
      </c>
      <c r="C1462" s="9" t="s">
        <v>167</v>
      </c>
      <c r="D1462" s="13" t="s">
        <v>5024</v>
      </c>
      <c r="E1462" s="9" t="s">
        <v>81</v>
      </c>
      <c r="F1462" s="8">
        <v>2</v>
      </c>
      <c r="G1462" s="8" t="s">
        <v>18</v>
      </c>
      <c r="H1462" s="9" t="s">
        <v>76</v>
      </c>
      <c r="I1462" s="9" t="s">
        <v>5025</v>
      </c>
      <c r="J1462" s="9" t="s">
        <v>59</v>
      </c>
      <c r="K1462" s="9" t="s">
        <v>5026</v>
      </c>
      <c r="L1462" s="9" t="s">
        <v>5027</v>
      </c>
      <c r="M1462" s="12" t="s">
        <v>4879</v>
      </c>
    </row>
    <row r="1463" s="3" customFormat="1" ht="94.5" spans="1:13">
      <c r="A1463" s="8">
        <v>1461</v>
      </c>
      <c r="B1463" s="9" t="s">
        <v>5028</v>
      </c>
      <c r="C1463" s="9" t="s">
        <v>167</v>
      </c>
      <c r="D1463" s="13" t="s">
        <v>5029</v>
      </c>
      <c r="E1463" s="9" t="s">
        <v>81</v>
      </c>
      <c r="F1463" s="8">
        <v>5</v>
      </c>
      <c r="G1463" s="8" t="s">
        <v>18</v>
      </c>
      <c r="H1463" s="9" t="s">
        <v>76</v>
      </c>
      <c r="I1463" s="9" t="s">
        <v>5030</v>
      </c>
      <c r="J1463" s="9" t="s">
        <v>34</v>
      </c>
      <c r="K1463" s="9" t="s">
        <v>5026</v>
      </c>
      <c r="L1463" s="9" t="s">
        <v>5027</v>
      </c>
      <c r="M1463" s="12" t="s">
        <v>4879</v>
      </c>
    </row>
    <row r="1464" s="3" customFormat="1" spans="1:13">
      <c r="A1464" s="8">
        <v>1462</v>
      </c>
      <c r="B1464" s="9" t="s">
        <v>5031</v>
      </c>
      <c r="C1464" s="9" t="s">
        <v>150</v>
      </c>
      <c r="D1464" s="9" t="s">
        <v>150</v>
      </c>
      <c r="E1464" s="9" t="s">
        <v>37</v>
      </c>
      <c r="F1464" s="8">
        <v>1</v>
      </c>
      <c r="G1464" s="8" t="s">
        <v>18</v>
      </c>
      <c r="H1464" s="9" t="s">
        <v>474</v>
      </c>
      <c r="I1464" s="9" t="s">
        <v>5032</v>
      </c>
      <c r="J1464" s="9" t="s">
        <v>34</v>
      </c>
      <c r="K1464" s="9" t="s">
        <v>5033</v>
      </c>
      <c r="L1464" s="9" t="s">
        <v>5034</v>
      </c>
      <c r="M1464" s="12" t="s">
        <v>4879</v>
      </c>
    </row>
    <row r="1465" s="3" customFormat="1" ht="27" spans="1:13">
      <c r="A1465" s="8">
        <v>1463</v>
      </c>
      <c r="B1465" s="10" t="s">
        <v>5035</v>
      </c>
      <c r="C1465" s="10" t="s">
        <v>37</v>
      </c>
      <c r="D1465" s="10" t="s">
        <v>5036</v>
      </c>
      <c r="E1465" s="10" t="s">
        <v>19</v>
      </c>
      <c r="F1465" s="11">
        <v>2</v>
      </c>
      <c r="G1465" s="11" t="s">
        <v>633</v>
      </c>
      <c r="H1465" s="10" t="s">
        <v>19</v>
      </c>
      <c r="I1465" s="10" t="s">
        <v>5037</v>
      </c>
      <c r="J1465" s="10" t="s">
        <v>591</v>
      </c>
      <c r="K1465" s="10" t="s">
        <v>5038</v>
      </c>
      <c r="L1465" s="10" t="s">
        <v>5039</v>
      </c>
      <c r="M1465" s="12" t="s">
        <v>4879</v>
      </c>
    </row>
    <row r="1466" s="3" customFormat="1" ht="54" spans="1:13">
      <c r="A1466" s="8">
        <v>1464</v>
      </c>
      <c r="B1466" s="9" t="s">
        <v>5040</v>
      </c>
      <c r="C1466" s="9" t="s">
        <v>150</v>
      </c>
      <c r="D1466" s="9" t="s">
        <v>5041</v>
      </c>
      <c r="E1466" s="9" t="s">
        <v>19</v>
      </c>
      <c r="F1466" s="8">
        <v>6</v>
      </c>
      <c r="G1466" s="8" t="s">
        <v>18</v>
      </c>
      <c r="H1466" s="9" t="s">
        <v>19</v>
      </c>
      <c r="I1466" s="9" t="s">
        <v>5042</v>
      </c>
      <c r="J1466" s="9" t="s">
        <v>70</v>
      </c>
      <c r="K1466" s="9" t="s">
        <v>5043</v>
      </c>
      <c r="L1466" s="9" t="str">
        <f>"13352243490"</f>
        <v>13352243490</v>
      </c>
      <c r="M1466" s="12" t="s">
        <v>4879</v>
      </c>
    </row>
    <row r="1467" s="3" customFormat="1" ht="81" spans="1:13">
      <c r="A1467" s="8">
        <v>1465</v>
      </c>
      <c r="B1467" s="9" t="s">
        <v>5044</v>
      </c>
      <c r="C1467" s="9" t="s">
        <v>37</v>
      </c>
      <c r="D1467" s="9" t="s">
        <v>5045</v>
      </c>
      <c r="E1467" s="9" t="s">
        <v>19</v>
      </c>
      <c r="F1467" s="8">
        <v>2</v>
      </c>
      <c r="G1467" s="8" t="s">
        <v>18</v>
      </c>
      <c r="H1467" s="9" t="s">
        <v>19</v>
      </c>
      <c r="I1467" s="9" t="s">
        <v>5046</v>
      </c>
      <c r="J1467" s="9" t="s">
        <v>59</v>
      </c>
      <c r="K1467" s="9" t="s">
        <v>5047</v>
      </c>
      <c r="L1467" s="9" t="s">
        <v>5048</v>
      </c>
      <c r="M1467" s="12" t="s">
        <v>4879</v>
      </c>
    </row>
    <row r="1468" s="3" customFormat="1" ht="54" spans="1:13">
      <c r="A1468" s="8">
        <v>1466</v>
      </c>
      <c r="B1468" s="9" t="s">
        <v>5044</v>
      </c>
      <c r="C1468" s="9" t="s">
        <v>37</v>
      </c>
      <c r="D1468" s="9" t="s">
        <v>5049</v>
      </c>
      <c r="E1468" s="9" t="s">
        <v>981</v>
      </c>
      <c r="F1468" s="8">
        <v>1</v>
      </c>
      <c r="G1468" s="8" t="s">
        <v>18</v>
      </c>
      <c r="H1468" s="9" t="s">
        <v>19</v>
      </c>
      <c r="I1468" s="9" t="s">
        <v>5050</v>
      </c>
      <c r="J1468" s="9" t="s">
        <v>59</v>
      </c>
      <c r="K1468" s="9" t="s">
        <v>5047</v>
      </c>
      <c r="L1468" s="9" t="s">
        <v>5048</v>
      </c>
      <c r="M1468" s="12" t="s">
        <v>4879</v>
      </c>
    </row>
    <row r="1469" s="3" customFormat="1" ht="67.5" spans="1:13">
      <c r="A1469" s="8">
        <v>1467</v>
      </c>
      <c r="B1469" s="10" t="s">
        <v>5051</v>
      </c>
      <c r="C1469" s="10" t="s">
        <v>37</v>
      </c>
      <c r="D1469" s="10" t="s">
        <v>5052</v>
      </c>
      <c r="E1469" s="10" t="s">
        <v>19</v>
      </c>
      <c r="F1469" s="11">
        <v>1</v>
      </c>
      <c r="G1469" s="11" t="s">
        <v>43</v>
      </c>
      <c r="H1469" s="10" t="s">
        <v>19</v>
      </c>
      <c r="I1469" s="10" t="s">
        <v>5053</v>
      </c>
      <c r="J1469" s="10" t="s">
        <v>59</v>
      </c>
      <c r="K1469" s="10" t="s">
        <v>5047</v>
      </c>
      <c r="L1469" s="10" t="s">
        <v>5048</v>
      </c>
      <c r="M1469" s="12" t="s">
        <v>4879</v>
      </c>
    </row>
    <row r="1470" s="3" customFormat="1" ht="40.5" spans="1:13">
      <c r="A1470" s="8">
        <v>1468</v>
      </c>
      <c r="B1470" s="9" t="s">
        <v>5054</v>
      </c>
      <c r="C1470" s="9" t="s">
        <v>37</v>
      </c>
      <c r="D1470" s="9" t="s">
        <v>5055</v>
      </c>
      <c r="E1470" s="9" t="s">
        <v>1630</v>
      </c>
      <c r="F1470" s="8">
        <v>3</v>
      </c>
      <c r="G1470" s="8" t="s">
        <v>18</v>
      </c>
      <c r="H1470" s="9" t="s">
        <v>76</v>
      </c>
      <c r="I1470" s="9" t="s">
        <v>5056</v>
      </c>
      <c r="J1470" s="9" t="s">
        <v>59</v>
      </c>
      <c r="K1470" s="9" t="s">
        <v>5057</v>
      </c>
      <c r="L1470" s="9" t="s">
        <v>5058</v>
      </c>
      <c r="M1470" s="12" t="s">
        <v>4879</v>
      </c>
    </row>
    <row r="1471" s="3" customFormat="1" ht="27" spans="1:13">
      <c r="A1471" s="8">
        <v>1469</v>
      </c>
      <c r="B1471" s="9" t="s">
        <v>5059</v>
      </c>
      <c r="C1471" s="9" t="s">
        <v>150</v>
      </c>
      <c r="D1471" s="9" t="s">
        <v>5060</v>
      </c>
      <c r="E1471" s="9" t="s">
        <v>2638</v>
      </c>
      <c r="F1471" s="8">
        <v>2</v>
      </c>
      <c r="G1471" s="8" t="s">
        <v>18</v>
      </c>
      <c r="H1471" s="9" t="s">
        <v>474</v>
      </c>
      <c r="I1471" s="9" t="s">
        <v>2878</v>
      </c>
      <c r="J1471" s="9" t="s">
        <v>59</v>
      </c>
      <c r="K1471" s="9" t="s">
        <v>5061</v>
      </c>
      <c r="L1471" s="9" t="s">
        <v>5062</v>
      </c>
      <c r="M1471" s="12" t="s">
        <v>4879</v>
      </c>
    </row>
    <row r="1472" s="3" customFormat="1" ht="27" spans="1:13">
      <c r="A1472" s="8">
        <v>1470</v>
      </c>
      <c r="B1472" s="9" t="s">
        <v>5063</v>
      </c>
      <c r="C1472" s="9" t="s">
        <v>150</v>
      </c>
      <c r="D1472" s="9" t="s">
        <v>70</v>
      </c>
      <c r="E1472" s="9" t="s">
        <v>81</v>
      </c>
      <c r="F1472" s="8">
        <v>1</v>
      </c>
      <c r="G1472" s="8" t="s">
        <v>18</v>
      </c>
      <c r="H1472" s="9" t="s">
        <v>19</v>
      </c>
      <c r="I1472" s="9" t="s">
        <v>5064</v>
      </c>
      <c r="J1472" s="9" t="s">
        <v>40</v>
      </c>
      <c r="K1472" s="9" t="s">
        <v>5065</v>
      </c>
      <c r="L1472" s="9" t="s">
        <v>5066</v>
      </c>
      <c r="M1472" s="12" t="s">
        <v>4879</v>
      </c>
    </row>
    <row r="1473" s="3" customFormat="1" ht="27" spans="1:13">
      <c r="A1473" s="8">
        <v>1471</v>
      </c>
      <c r="B1473" s="10" t="s">
        <v>5067</v>
      </c>
      <c r="C1473" s="10" t="s">
        <v>150</v>
      </c>
      <c r="D1473" s="10" t="s">
        <v>5068</v>
      </c>
      <c r="E1473" s="10" t="s">
        <v>32</v>
      </c>
      <c r="F1473" s="11">
        <v>10</v>
      </c>
      <c r="G1473" s="11" t="s">
        <v>39</v>
      </c>
      <c r="H1473" s="10" t="s">
        <v>19</v>
      </c>
      <c r="I1473" s="10" t="s">
        <v>5069</v>
      </c>
      <c r="J1473" s="10" t="s">
        <v>40</v>
      </c>
      <c r="K1473" s="10" t="s">
        <v>5070</v>
      </c>
      <c r="L1473" s="10" t="s">
        <v>5071</v>
      </c>
      <c r="M1473" s="12" t="s">
        <v>4879</v>
      </c>
    </row>
    <row r="1474" s="3" customFormat="1" ht="40.5" spans="1:13">
      <c r="A1474" s="8">
        <v>1472</v>
      </c>
      <c r="B1474" s="9" t="s">
        <v>5072</v>
      </c>
      <c r="C1474" s="9" t="s">
        <v>3049</v>
      </c>
      <c r="D1474" s="9" t="s">
        <v>5073</v>
      </c>
      <c r="E1474" s="9" t="s">
        <v>4889</v>
      </c>
      <c r="F1474" s="8">
        <v>3</v>
      </c>
      <c r="G1474" s="8" t="s">
        <v>18</v>
      </c>
      <c r="H1474" s="9" t="s">
        <v>76</v>
      </c>
      <c r="I1474" s="9" t="s">
        <v>5074</v>
      </c>
      <c r="J1474" s="9" t="s">
        <v>59</v>
      </c>
      <c r="K1474" s="9" t="s">
        <v>5075</v>
      </c>
      <c r="L1474" s="9" t="s">
        <v>5076</v>
      </c>
      <c r="M1474" s="12" t="s">
        <v>4879</v>
      </c>
    </row>
    <row r="1475" s="3" customFormat="1" spans="1:13">
      <c r="A1475" s="8">
        <v>1473</v>
      </c>
      <c r="B1475" s="10" t="s">
        <v>5077</v>
      </c>
      <c r="C1475" s="10" t="s">
        <v>37</v>
      </c>
      <c r="D1475" s="10" t="s">
        <v>5078</v>
      </c>
      <c r="E1475" s="10" t="s">
        <v>19</v>
      </c>
      <c r="F1475" s="11">
        <v>1</v>
      </c>
      <c r="G1475" s="11" t="s">
        <v>633</v>
      </c>
      <c r="H1475" s="10" t="s">
        <v>19</v>
      </c>
      <c r="I1475" s="10" t="s">
        <v>5079</v>
      </c>
      <c r="J1475" s="10" t="s">
        <v>70</v>
      </c>
      <c r="K1475" s="10" t="s">
        <v>5080</v>
      </c>
      <c r="L1475" s="10" t="s">
        <v>5081</v>
      </c>
      <c r="M1475" s="12" t="s">
        <v>4879</v>
      </c>
    </row>
    <row r="1476" s="3" customFormat="1" ht="108" spans="1:13">
      <c r="A1476" s="8">
        <v>1474</v>
      </c>
      <c r="B1476" s="10" t="s">
        <v>5082</v>
      </c>
      <c r="C1476" s="10" t="s">
        <v>37</v>
      </c>
      <c r="D1476" s="10" t="s">
        <v>5083</v>
      </c>
      <c r="E1476" s="10" t="s">
        <v>4889</v>
      </c>
      <c r="F1476" s="11">
        <v>10</v>
      </c>
      <c r="G1476" s="11" t="s">
        <v>43</v>
      </c>
      <c r="H1476" s="10" t="s">
        <v>19</v>
      </c>
      <c r="I1476" s="10" t="s">
        <v>5084</v>
      </c>
      <c r="J1476" s="10" t="s">
        <v>40</v>
      </c>
      <c r="K1476" s="10" t="s">
        <v>5085</v>
      </c>
      <c r="L1476" s="10" t="s">
        <v>5086</v>
      </c>
      <c r="M1476" s="12" t="s">
        <v>4879</v>
      </c>
    </row>
    <row r="1477" s="3" customFormat="1" ht="121.5" spans="1:13">
      <c r="A1477" s="8">
        <v>1475</v>
      </c>
      <c r="B1477" s="10" t="s">
        <v>5082</v>
      </c>
      <c r="C1477" s="10" t="s">
        <v>37</v>
      </c>
      <c r="D1477" s="10" t="s">
        <v>5087</v>
      </c>
      <c r="E1477" s="10" t="s">
        <v>81</v>
      </c>
      <c r="F1477" s="11">
        <v>10</v>
      </c>
      <c r="G1477" s="11" t="s">
        <v>43</v>
      </c>
      <c r="H1477" s="10" t="s">
        <v>19</v>
      </c>
      <c r="I1477" s="10" t="s">
        <v>5088</v>
      </c>
      <c r="J1477" s="10" t="s">
        <v>40</v>
      </c>
      <c r="K1477" s="10" t="s">
        <v>5085</v>
      </c>
      <c r="L1477" s="10" t="s">
        <v>5086</v>
      </c>
      <c r="M1477" s="12" t="s">
        <v>4879</v>
      </c>
    </row>
    <row r="1478" s="3" customFormat="1" ht="121.5" spans="1:13">
      <c r="A1478" s="8">
        <v>1476</v>
      </c>
      <c r="B1478" s="9" t="s">
        <v>5082</v>
      </c>
      <c r="C1478" s="9" t="s">
        <v>37</v>
      </c>
      <c r="D1478" s="9" t="s">
        <v>5089</v>
      </c>
      <c r="E1478" s="9" t="s">
        <v>981</v>
      </c>
      <c r="F1478" s="8">
        <v>10</v>
      </c>
      <c r="G1478" s="8" t="s">
        <v>18</v>
      </c>
      <c r="H1478" s="9" t="s">
        <v>19</v>
      </c>
      <c r="I1478" s="9" t="s">
        <v>5090</v>
      </c>
      <c r="J1478" s="9" t="s">
        <v>59</v>
      </c>
      <c r="K1478" s="9" t="s">
        <v>5085</v>
      </c>
      <c r="L1478" s="9" t="s">
        <v>5086</v>
      </c>
      <c r="M1478" s="12" t="s">
        <v>4879</v>
      </c>
    </row>
    <row r="1479" s="3" customFormat="1" ht="135" spans="1:13">
      <c r="A1479" s="8">
        <v>1477</v>
      </c>
      <c r="B1479" s="9" t="s">
        <v>5082</v>
      </c>
      <c r="C1479" s="9" t="s">
        <v>37</v>
      </c>
      <c r="D1479" s="9" t="s">
        <v>5091</v>
      </c>
      <c r="E1479" s="9" t="s">
        <v>4889</v>
      </c>
      <c r="F1479" s="8">
        <v>10</v>
      </c>
      <c r="G1479" s="8" t="s">
        <v>18</v>
      </c>
      <c r="H1479" s="9" t="s">
        <v>19</v>
      </c>
      <c r="I1479" s="9" t="s">
        <v>5092</v>
      </c>
      <c r="J1479" s="9" t="s">
        <v>59</v>
      </c>
      <c r="K1479" s="9" t="s">
        <v>5085</v>
      </c>
      <c r="L1479" s="9" t="s">
        <v>5086</v>
      </c>
      <c r="M1479" s="12" t="s">
        <v>4879</v>
      </c>
    </row>
    <row r="1480" s="3" customFormat="1" ht="121.5" spans="1:13">
      <c r="A1480" s="8">
        <v>1478</v>
      </c>
      <c r="B1480" s="9" t="s">
        <v>5082</v>
      </c>
      <c r="C1480" s="9" t="s">
        <v>37</v>
      </c>
      <c r="D1480" s="9" t="s">
        <v>5093</v>
      </c>
      <c r="E1480" s="9" t="s">
        <v>176</v>
      </c>
      <c r="F1480" s="8">
        <v>10</v>
      </c>
      <c r="G1480" s="8" t="s">
        <v>18</v>
      </c>
      <c r="H1480" s="9" t="s">
        <v>19</v>
      </c>
      <c r="I1480" s="9" t="s">
        <v>5094</v>
      </c>
      <c r="J1480" s="9" t="s">
        <v>59</v>
      </c>
      <c r="K1480" s="9" t="s">
        <v>5085</v>
      </c>
      <c r="L1480" s="9" t="s">
        <v>5086</v>
      </c>
      <c r="M1480" s="12" t="s">
        <v>4879</v>
      </c>
    </row>
    <row r="1481" s="3" customFormat="1" ht="81" spans="1:13">
      <c r="A1481" s="8">
        <v>1479</v>
      </c>
      <c r="B1481" s="10" t="s">
        <v>5095</v>
      </c>
      <c r="C1481" s="10" t="s">
        <v>3049</v>
      </c>
      <c r="D1481" s="10" t="s">
        <v>5096</v>
      </c>
      <c r="E1481" s="10" t="s">
        <v>4889</v>
      </c>
      <c r="F1481" s="11">
        <v>25</v>
      </c>
      <c r="G1481" s="11" t="s">
        <v>43</v>
      </c>
      <c r="H1481" s="10" t="s">
        <v>19</v>
      </c>
      <c r="I1481" s="10" t="s">
        <v>5097</v>
      </c>
      <c r="J1481" s="10" t="s">
        <v>34</v>
      </c>
      <c r="K1481" s="10" t="s">
        <v>5098</v>
      </c>
      <c r="L1481" s="10" t="s">
        <v>5099</v>
      </c>
      <c r="M1481" s="12" t="s">
        <v>4879</v>
      </c>
    </row>
    <row r="1482" s="3" customFormat="1" ht="121.5" spans="1:13">
      <c r="A1482" s="8">
        <v>1480</v>
      </c>
      <c r="B1482" s="10" t="s">
        <v>5100</v>
      </c>
      <c r="C1482" s="10" t="s">
        <v>256</v>
      </c>
      <c r="D1482" s="10" t="s">
        <v>5101</v>
      </c>
      <c r="E1482" s="10" t="s">
        <v>32</v>
      </c>
      <c r="F1482" s="11">
        <v>2</v>
      </c>
      <c r="G1482" s="11" t="s">
        <v>43</v>
      </c>
      <c r="H1482" s="10" t="s">
        <v>19</v>
      </c>
      <c r="I1482" s="10" t="s">
        <v>5102</v>
      </c>
      <c r="J1482" s="10" t="s">
        <v>28</v>
      </c>
      <c r="K1482" s="10" t="s">
        <v>5103</v>
      </c>
      <c r="L1482" s="10" t="s">
        <v>5104</v>
      </c>
      <c r="M1482" s="12" t="s">
        <v>4879</v>
      </c>
    </row>
    <row r="1483" s="3" customFormat="1" ht="94.5" spans="1:13">
      <c r="A1483" s="8">
        <v>1481</v>
      </c>
      <c r="B1483" s="9" t="s">
        <v>5100</v>
      </c>
      <c r="C1483" s="9" t="s">
        <v>37</v>
      </c>
      <c r="D1483" s="9" t="s">
        <v>5105</v>
      </c>
      <c r="E1483" s="9" t="s">
        <v>2159</v>
      </c>
      <c r="F1483" s="8">
        <v>1</v>
      </c>
      <c r="G1483" s="8" t="s">
        <v>18</v>
      </c>
      <c r="H1483" s="9" t="s">
        <v>19</v>
      </c>
      <c r="I1483" s="9" t="s">
        <v>5106</v>
      </c>
      <c r="J1483" s="9" t="s">
        <v>28</v>
      </c>
      <c r="K1483" s="9" t="s">
        <v>5103</v>
      </c>
      <c r="L1483" s="9" t="s">
        <v>5104</v>
      </c>
      <c r="M1483" s="12" t="s">
        <v>4879</v>
      </c>
    </row>
    <row r="1484" s="3" customFormat="1" ht="135" spans="1:13">
      <c r="A1484" s="8">
        <v>1482</v>
      </c>
      <c r="B1484" s="9" t="s">
        <v>5100</v>
      </c>
      <c r="C1484" s="9" t="s">
        <v>799</v>
      </c>
      <c r="D1484" s="9" t="s">
        <v>5107</v>
      </c>
      <c r="E1484" s="9" t="s">
        <v>1041</v>
      </c>
      <c r="F1484" s="8">
        <v>2</v>
      </c>
      <c r="G1484" s="8" t="s">
        <v>18</v>
      </c>
      <c r="H1484" s="9" t="s">
        <v>19</v>
      </c>
      <c r="I1484" s="9" t="s">
        <v>5108</v>
      </c>
      <c r="J1484" s="9" t="s">
        <v>28</v>
      </c>
      <c r="K1484" s="9" t="s">
        <v>5103</v>
      </c>
      <c r="L1484" s="9" t="s">
        <v>5104</v>
      </c>
      <c r="M1484" s="12" t="s">
        <v>4879</v>
      </c>
    </row>
    <row r="1485" s="3" customFormat="1" ht="135" spans="1:13">
      <c r="A1485" s="8">
        <v>1483</v>
      </c>
      <c r="B1485" s="9" t="s">
        <v>5109</v>
      </c>
      <c r="C1485" s="9" t="s">
        <v>4628</v>
      </c>
      <c r="D1485" s="9" t="s">
        <v>5110</v>
      </c>
      <c r="E1485" s="9" t="s">
        <v>1041</v>
      </c>
      <c r="F1485" s="8">
        <v>1</v>
      </c>
      <c r="G1485" s="8" t="s">
        <v>18</v>
      </c>
      <c r="H1485" s="9" t="s">
        <v>19</v>
      </c>
      <c r="I1485" s="9" t="s">
        <v>5111</v>
      </c>
      <c r="J1485" s="9" t="s">
        <v>40</v>
      </c>
      <c r="K1485" s="9" t="s">
        <v>5112</v>
      </c>
      <c r="L1485" s="9" t="s">
        <v>5113</v>
      </c>
      <c r="M1485" s="12" t="s">
        <v>4879</v>
      </c>
    </row>
    <row r="1486" s="3" customFormat="1" ht="135" spans="1:13">
      <c r="A1486" s="8">
        <v>1484</v>
      </c>
      <c r="B1486" s="9" t="s">
        <v>5114</v>
      </c>
      <c r="C1486" s="9" t="s">
        <v>1302</v>
      </c>
      <c r="D1486" s="9" t="s">
        <v>5115</v>
      </c>
      <c r="E1486" s="9" t="s">
        <v>1009</v>
      </c>
      <c r="F1486" s="8">
        <v>5</v>
      </c>
      <c r="G1486" s="8" t="s">
        <v>18</v>
      </c>
      <c r="H1486" s="9" t="s">
        <v>19</v>
      </c>
      <c r="I1486" s="9" t="s">
        <v>5116</v>
      </c>
      <c r="J1486" s="9" t="s">
        <v>59</v>
      </c>
      <c r="K1486" s="9" t="s">
        <v>5117</v>
      </c>
      <c r="L1486" s="9" t="s">
        <v>5118</v>
      </c>
      <c r="M1486" s="12" t="s">
        <v>4879</v>
      </c>
    </row>
    <row r="1487" s="3" customFormat="1" ht="121.5" spans="1:13">
      <c r="A1487" s="8">
        <v>1485</v>
      </c>
      <c r="B1487" s="9" t="s">
        <v>5114</v>
      </c>
      <c r="C1487" s="9" t="s">
        <v>66</v>
      </c>
      <c r="D1487" s="9" t="s">
        <v>5119</v>
      </c>
      <c r="E1487" s="9" t="s">
        <v>47</v>
      </c>
      <c r="F1487" s="8">
        <v>2</v>
      </c>
      <c r="G1487" s="8" t="s">
        <v>18</v>
      </c>
      <c r="H1487" s="9" t="s">
        <v>19</v>
      </c>
      <c r="I1487" s="9" t="s">
        <v>5120</v>
      </c>
      <c r="J1487" s="9" t="s">
        <v>59</v>
      </c>
      <c r="K1487" s="9" t="s">
        <v>5117</v>
      </c>
      <c r="L1487" s="9" t="s">
        <v>5118</v>
      </c>
      <c r="M1487" s="12" t="s">
        <v>4879</v>
      </c>
    </row>
    <row r="1488" s="3" customFormat="1" ht="27" spans="1:13">
      <c r="A1488" s="8">
        <v>1486</v>
      </c>
      <c r="B1488" s="10" t="s">
        <v>5121</v>
      </c>
      <c r="C1488" s="10" t="s">
        <v>37</v>
      </c>
      <c r="D1488" s="10" t="s">
        <v>5122</v>
      </c>
      <c r="E1488" s="10" t="s">
        <v>19</v>
      </c>
      <c r="F1488" s="11">
        <v>10</v>
      </c>
      <c r="G1488" s="11" t="s">
        <v>633</v>
      </c>
      <c r="H1488" s="10" t="s">
        <v>19</v>
      </c>
      <c r="I1488" s="10" t="s">
        <v>5123</v>
      </c>
      <c r="J1488" s="10" t="s">
        <v>34</v>
      </c>
      <c r="K1488" s="10" t="s">
        <v>5124</v>
      </c>
      <c r="L1488" s="10" t="s">
        <v>5125</v>
      </c>
      <c r="M1488" s="12" t="s">
        <v>4879</v>
      </c>
    </row>
    <row r="1489" s="3" customFormat="1" ht="108" spans="1:13">
      <c r="A1489" s="8">
        <v>1487</v>
      </c>
      <c r="B1489" s="10" t="s">
        <v>5126</v>
      </c>
      <c r="C1489" s="10" t="s">
        <v>37</v>
      </c>
      <c r="D1489" s="10" t="s">
        <v>5127</v>
      </c>
      <c r="E1489" s="10" t="s">
        <v>1241</v>
      </c>
      <c r="F1489" s="11">
        <v>1</v>
      </c>
      <c r="G1489" s="11" t="s">
        <v>43</v>
      </c>
      <c r="H1489" s="10" t="s">
        <v>19</v>
      </c>
      <c r="I1489" s="10" t="s">
        <v>5128</v>
      </c>
      <c r="J1489" s="10" t="s">
        <v>70</v>
      </c>
      <c r="K1489" s="10" t="s">
        <v>5129</v>
      </c>
      <c r="L1489" s="10" t="s">
        <v>5130</v>
      </c>
      <c r="M1489" s="12" t="s">
        <v>4879</v>
      </c>
    </row>
    <row r="1490" s="3" customFormat="1" ht="121.5" spans="1:13">
      <c r="A1490" s="8">
        <v>1488</v>
      </c>
      <c r="B1490" s="9" t="s">
        <v>5126</v>
      </c>
      <c r="C1490" s="9" t="s">
        <v>37</v>
      </c>
      <c r="D1490" s="9" t="s">
        <v>5131</v>
      </c>
      <c r="E1490" s="9" t="s">
        <v>19</v>
      </c>
      <c r="F1490" s="8">
        <v>1</v>
      </c>
      <c r="G1490" s="8" t="s">
        <v>18</v>
      </c>
      <c r="H1490" s="9" t="s">
        <v>19</v>
      </c>
      <c r="I1490" s="9" t="s">
        <v>5132</v>
      </c>
      <c r="J1490" s="9" t="s">
        <v>70</v>
      </c>
      <c r="K1490" s="9" t="s">
        <v>5129</v>
      </c>
      <c r="L1490" s="9" t="s">
        <v>5130</v>
      </c>
      <c r="M1490" s="12" t="s">
        <v>4879</v>
      </c>
    </row>
    <row r="1491" s="3" customFormat="1" ht="121.5" spans="1:13">
      <c r="A1491" s="8">
        <v>1489</v>
      </c>
      <c r="B1491" s="9" t="s">
        <v>5126</v>
      </c>
      <c r="C1491" s="9" t="s">
        <v>37</v>
      </c>
      <c r="D1491" s="9" t="s">
        <v>5133</v>
      </c>
      <c r="E1491" s="9" t="s">
        <v>1241</v>
      </c>
      <c r="F1491" s="8">
        <v>2</v>
      </c>
      <c r="G1491" s="8" t="s">
        <v>18</v>
      </c>
      <c r="H1491" s="9" t="s">
        <v>19</v>
      </c>
      <c r="I1491" s="9" t="s">
        <v>5134</v>
      </c>
      <c r="J1491" s="9" t="s">
        <v>70</v>
      </c>
      <c r="K1491" s="9" t="s">
        <v>5129</v>
      </c>
      <c r="L1491" s="9" t="s">
        <v>5130</v>
      </c>
      <c r="M1491" s="12" t="s">
        <v>4879</v>
      </c>
    </row>
    <row r="1492" s="3" customFormat="1" ht="27" spans="1:13">
      <c r="A1492" s="8">
        <v>1490</v>
      </c>
      <c r="B1492" s="10" t="s">
        <v>5135</v>
      </c>
      <c r="C1492" s="10" t="s">
        <v>150</v>
      </c>
      <c r="D1492" s="10" t="s">
        <v>5136</v>
      </c>
      <c r="E1492" s="10" t="s">
        <v>32</v>
      </c>
      <c r="F1492" s="11">
        <v>2</v>
      </c>
      <c r="G1492" s="11" t="s">
        <v>39</v>
      </c>
      <c r="H1492" s="10" t="s">
        <v>19</v>
      </c>
      <c r="I1492" s="10" t="s">
        <v>5137</v>
      </c>
      <c r="J1492" s="10" t="s">
        <v>59</v>
      </c>
      <c r="K1492" s="10" t="s">
        <v>5138</v>
      </c>
      <c r="L1492" s="10" t="s">
        <v>5139</v>
      </c>
      <c r="M1492" s="12" t="s">
        <v>4879</v>
      </c>
    </row>
    <row r="1493" s="3" customFormat="1" ht="121.5" spans="1:13">
      <c r="A1493" s="8">
        <v>1491</v>
      </c>
      <c r="B1493" s="10" t="s">
        <v>5140</v>
      </c>
      <c r="C1493" s="10" t="s">
        <v>37</v>
      </c>
      <c r="D1493" s="10" t="s">
        <v>5141</v>
      </c>
      <c r="E1493" s="10" t="s">
        <v>32</v>
      </c>
      <c r="F1493" s="11">
        <v>2</v>
      </c>
      <c r="G1493" s="11" t="s">
        <v>39</v>
      </c>
      <c r="H1493" s="10" t="s">
        <v>19</v>
      </c>
      <c r="I1493" s="10" t="s">
        <v>5142</v>
      </c>
      <c r="J1493" s="10" t="s">
        <v>70</v>
      </c>
      <c r="K1493" s="10" t="s">
        <v>5143</v>
      </c>
      <c r="L1493" s="10" t="s">
        <v>5144</v>
      </c>
      <c r="M1493" s="12" t="s">
        <v>4879</v>
      </c>
    </row>
    <row r="1494" s="3" customFormat="1" ht="135" spans="1:13">
      <c r="A1494" s="8">
        <v>1492</v>
      </c>
      <c r="B1494" s="10" t="s">
        <v>5140</v>
      </c>
      <c r="C1494" s="10" t="s">
        <v>37</v>
      </c>
      <c r="D1494" s="10" t="s">
        <v>5145</v>
      </c>
      <c r="E1494" s="10" t="s">
        <v>32</v>
      </c>
      <c r="F1494" s="11">
        <v>2</v>
      </c>
      <c r="G1494" s="11" t="s">
        <v>39</v>
      </c>
      <c r="H1494" s="10" t="s">
        <v>19</v>
      </c>
      <c r="I1494" s="10" t="s">
        <v>5146</v>
      </c>
      <c r="J1494" s="10" t="s">
        <v>70</v>
      </c>
      <c r="K1494" s="10" t="s">
        <v>5143</v>
      </c>
      <c r="L1494" s="10" t="s">
        <v>5144</v>
      </c>
      <c r="M1494" s="12" t="s">
        <v>4879</v>
      </c>
    </row>
    <row r="1495" s="3" customFormat="1" ht="67.5" spans="1:13">
      <c r="A1495" s="8">
        <v>1493</v>
      </c>
      <c r="B1495" s="9" t="s">
        <v>5140</v>
      </c>
      <c r="C1495" s="9" t="s">
        <v>37</v>
      </c>
      <c r="D1495" s="9" t="s">
        <v>5147</v>
      </c>
      <c r="E1495" s="9" t="s">
        <v>32</v>
      </c>
      <c r="F1495" s="8">
        <v>3</v>
      </c>
      <c r="G1495" s="8" t="s">
        <v>18</v>
      </c>
      <c r="H1495" s="9" t="s">
        <v>19</v>
      </c>
      <c r="I1495" s="9" t="s">
        <v>5148</v>
      </c>
      <c r="J1495" s="9" t="s">
        <v>70</v>
      </c>
      <c r="K1495" s="9" t="s">
        <v>5143</v>
      </c>
      <c r="L1495" s="9" t="s">
        <v>5144</v>
      </c>
      <c r="M1495" s="12" t="s">
        <v>4879</v>
      </c>
    </row>
    <row r="1496" s="3" customFormat="1" ht="54" spans="1:13">
      <c r="A1496" s="8">
        <v>1494</v>
      </c>
      <c r="B1496" s="10" t="s">
        <v>5149</v>
      </c>
      <c r="C1496" s="10" t="s">
        <v>37</v>
      </c>
      <c r="D1496" s="10" t="s">
        <v>5150</v>
      </c>
      <c r="E1496" s="10" t="s">
        <v>19</v>
      </c>
      <c r="F1496" s="11">
        <v>5</v>
      </c>
      <c r="G1496" s="11" t="s">
        <v>633</v>
      </c>
      <c r="H1496" s="10" t="s">
        <v>19</v>
      </c>
      <c r="I1496" s="10" t="s">
        <v>5151</v>
      </c>
      <c r="J1496" s="10" t="s">
        <v>70</v>
      </c>
      <c r="K1496" s="10" t="s">
        <v>5129</v>
      </c>
      <c r="L1496" s="10" t="s">
        <v>5130</v>
      </c>
      <c r="M1496" s="12" t="s">
        <v>4879</v>
      </c>
    </row>
    <row r="1497" s="3" customFormat="1" ht="27" spans="1:13">
      <c r="A1497" s="8">
        <v>1495</v>
      </c>
      <c r="B1497" s="9" t="s">
        <v>5152</v>
      </c>
      <c r="C1497" s="9" t="s">
        <v>2252</v>
      </c>
      <c r="D1497" s="9" t="s">
        <v>5153</v>
      </c>
      <c r="E1497" s="9" t="s">
        <v>3150</v>
      </c>
      <c r="F1497" s="8">
        <v>1</v>
      </c>
      <c r="G1497" s="8" t="s">
        <v>18</v>
      </c>
      <c r="H1497" s="9" t="s">
        <v>19</v>
      </c>
      <c r="I1497" s="9" t="s">
        <v>5154</v>
      </c>
      <c r="J1497" s="9" t="s">
        <v>59</v>
      </c>
      <c r="K1497" s="9" t="s">
        <v>5155</v>
      </c>
      <c r="L1497" s="9" t="s">
        <v>5156</v>
      </c>
      <c r="M1497" s="12" t="s">
        <v>4879</v>
      </c>
    </row>
    <row r="1498" s="3" customFormat="1" spans="1:13">
      <c r="A1498" s="8">
        <v>1496</v>
      </c>
      <c r="B1498" s="10" t="s">
        <v>5157</v>
      </c>
      <c r="C1498" s="10" t="s">
        <v>37</v>
      </c>
      <c r="D1498" s="10" t="s">
        <v>5158</v>
      </c>
      <c r="E1498" s="10" t="s">
        <v>19</v>
      </c>
      <c r="F1498" s="11">
        <v>2</v>
      </c>
      <c r="G1498" s="11" t="s">
        <v>633</v>
      </c>
      <c r="H1498" s="10" t="s">
        <v>19</v>
      </c>
      <c r="I1498" s="10" t="s">
        <v>5159</v>
      </c>
      <c r="J1498" s="10" t="s">
        <v>40</v>
      </c>
      <c r="K1498" s="10" t="s">
        <v>5160</v>
      </c>
      <c r="L1498" s="10" t="s">
        <v>5161</v>
      </c>
      <c r="M1498" s="12" t="s">
        <v>4879</v>
      </c>
    </row>
    <row r="1499" s="3" customFormat="1" spans="1:13">
      <c r="A1499" s="8">
        <v>1497</v>
      </c>
      <c r="B1499" s="10" t="s">
        <v>5157</v>
      </c>
      <c r="C1499" s="10" t="s">
        <v>135</v>
      </c>
      <c r="D1499" s="10" t="s">
        <v>5162</v>
      </c>
      <c r="E1499" s="10" t="s">
        <v>137</v>
      </c>
      <c r="F1499" s="11">
        <v>1</v>
      </c>
      <c r="G1499" s="11" t="s">
        <v>43</v>
      </c>
      <c r="H1499" s="10" t="s">
        <v>19</v>
      </c>
      <c r="I1499" s="10" t="s">
        <v>5163</v>
      </c>
      <c r="J1499" s="10" t="s">
        <v>40</v>
      </c>
      <c r="K1499" s="10" t="s">
        <v>5160</v>
      </c>
      <c r="L1499" s="10" t="s">
        <v>5161</v>
      </c>
      <c r="M1499" s="12" t="s">
        <v>4879</v>
      </c>
    </row>
    <row r="1500" s="3" customFormat="1" ht="40.5" spans="1:13">
      <c r="A1500" s="8">
        <v>1498</v>
      </c>
      <c r="B1500" s="10" t="s">
        <v>5164</v>
      </c>
      <c r="C1500" s="10" t="s">
        <v>37</v>
      </c>
      <c r="D1500" s="10" t="s">
        <v>5165</v>
      </c>
      <c r="E1500" s="10" t="s">
        <v>32</v>
      </c>
      <c r="F1500" s="11">
        <v>1</v>
      </c>
      <c r="G1500" s="11" t="s">
        <v>633</v>
      </c>
      <c r="H1500" s="10" t="s">
        <v>19</v>
      </c>
      <c r="I1500" s="10" t="s">
        <v>5166</v>
      </c>
      <c r="J1500" s="10" t="s">
        <v>59</v>
      </c>
      <c r="K1500" s="10" t="s">
        <v>5167</v>
      </c>
      <c r="L1500" s="10" t="s">
        <v>5168</v>
      </c>
      <c r="M1500" s="12" t="s">
        <v>4879</v>
      </c>
    </row>
    <row r="1501" s="3" customFormat="1" ht="81" spans="1:13">
      <c r="A1501" s="8">
        <v>1499</v>
      </c>
      <c r="B1501" s="9" t="s">
        <v>5169</v>
      </c>
      <c r="C1501" s="9" t="s">
        <v>150</v>
      </c>
      <c r="D1501" s="9" t="s">
        <v>5170</v>
      </c>
      <c r="E1501" s="9" t="s">
        <v>32</v>
      </c>
      <c r="F1501" s="8">
        <v>5</v>
      </c>
      <c r="G1501" s="8" t="s">
        <v>18</v>
      </c>
      <c r="H1501" s="9" t="s">
        <v>19</v>
      </c>
      <c r="I1501" s="9" t="s">
        <v>5171</v>
      </c>
      <c r="J1501" s="9" t="s">
        <v>40</v>
      </c>
      <c r="K1501" s="9" t="s">
        <v>5172</v>
      </c>
      <c r="L1501" s="9" t="s">
        <v>5173</v>
      </c>
      <c r="M1501" s="12" t="s">
        <v>4879</v>
      </c>
    </row>
    <row r="1502" s="3" customFormat="1" ht="54" spans="1:13">
      <c r="A1502" s="8">
        <v>1500</v>
      </c>
      <c r="B1502" s="9" t="s">
        <v>5174</v>
      </c>
      <c r="C1502" s="9" t="s">
        <v>167</v>
      </c>
      <c r="D1502" s="9" t="s">
        <v>5175</v>
      </c>
      <c r="E1502" s="9" t="s">
        <v>258</v>
      </c>
      <c r="F1502" s="8">
        <v>3</v>
      </c>
      <c r="G1502" s="8" t="s">
        <v>18</v>
      </c>
      <c r="H1502" s="9" t="s">
        <v>19</v>
      </c>
      <c r="I1502" s="9" t="s">
        <v>5176</v>
      </c>
      <c r="J1502" s="9" t="s">
        <v>40</v>
      </c>
      <c r="K1502" s="9" t="s">
        <v>5177</v>
      </c>
      <c r="L1502" s="9" t="s">
        <v>5178</v>
      </c>
      <c r="M1502" s="12" t="s">
        <v>4879</v>
      </c>
    </row>
    <row r="1503" s="3" customFormat="1" ht="40.5" spans="1:13">
      <c r="A1503" s="8">
        <v>1501</v>
      </c>
      <c r="B1503" s="9" t="s">
        <v>5179</v>
      </c>
      <c r="C1503" s="9" t="s">
        <v>150</v>
      </c>
      <c r="D1503" s="9" t="s">
        <v>5180</v>
      </c>
      <c r="E1503" s="9" t="s">
        <v>32</v>
      </c>
      <c r="F1503" s="8">
        <v>10</v>
      </c>
      <c r="G1503" s="8" t="s">
        <v>18</v>
      </c>
      <c r="H1503" s="9" t="s">
        <v>19</v>
      </c>
      <c r="I1503" s="9" t="s">
        <v>5181</v>
      </c>
      <c r="J1503" s="9" t="s">
        <v>40</v>
      </c>
      <c r="K1503" s="9" t="s">
        <v>5182</v>
      </c>
      <c r="L1503" s="9" t="s">
        <v>5183</v>
      </c>
      <c r="M1503" s="12" t="s">
        <v>4879</v>
      </c>
    </row>
    <row r="1504" s="3" customFormat="1" ht="121.5" spans="1:13">
      <c r="A1504" s="8">
        <v>1502</v>
      </c>
      <c r="B1504" s="9" t="s">
        <v>5184</v>
      </c>
      <c r="C1504" s="9" t="s">
        <v>150</v>
      </c>
      <c r="D1504" s="13" t="s">
        <v>5185</v>
      </c>
      <c r="E1504" s="9" t="s">
        <v>2293</v>
      </c>
      <c r="F1504" s="8">
        <v>5</v>
      </c>
      <c r="G1504" s="8" t="s">
        <v>18</v>
      </c>
      <c r="H1504" s="9" t="s">
        <v>19</v>
      </c>
      <c r="I1504" s="9" t="s">
        <v>5186</v>
      </c>
      <c r="J1504" s="9" t="s">
        <v>59</v>
      </c>
      <c r="K1504" s="9" t="s">
        <v>5187</v>
      </c>
      <c r="L1504" s="9" t="s">
        <v>5188</v>
      </c>
      <c r="M1504" s="12" t="s">
        <v>4879</v>
      </c>
    </row>
    <row r="1505" s="3" customFormat="1" ht="94.5" spans="1:13">
      <c r="A1505" s="8">
        <v>1503</v>
      </c>
      <c r="B1505" s="10" t="s">
        <v>5189</v>
      </c>
      <c r="C1505" s="10" t="s">
        <v>141</v>
      </c>
      <c r="D1505" s="14" t="s">
        <v>5190</v>
      </c>
      <c r="E1505" s="10" t="s">
        <v>119</v>
      </c>
      <c r="F1505" s="11">
        <v>3</v>
      </c>
      <c r="G1505" s="11" t="s">
        <v>43</v>
      </c>
      <c r="H1505" s="10" t="s">
        <v>19</v>
      </c>
      <c r="I1505" s="10" t="s">
        <v>5191</v>
      </c>
      <c r="J1505" s="10" t="s">
        <v>40</v>
      </c>
      <c r="K1505" s="10" t="s">
        <v>5192</v>
      </c>
      <c r="L1505" s="10" t="s">
        <v>5193</v>
      </c>
      <c r="M1505" s="12" t="s">
        <v>4879</v>
      </c>
    </row>
    <row r="1506" s="3" customFormat="1" ht="40.5" spans="1:13">
      <c r="A1506" s="8">
        <v>1504</v>
      </c>
      <c r="B1506" s="9" t="s">
        <v>5189</v>
      </c>
      <c r="C1506" s="9" t="s">
        <v>2349</v>
      </c>
      <c r="D1506" s="9" t="s">
        <v>5194</v>
      </c>
      <c r="E1506" s="9" t="s">
        <v>32</v>
      </c>
      <c r="F1506" s="8">
        <v>1</v>
      </c>
      <c r="G1506" s="8" t="s">
        <v>18</v>
      </c>
      <c r="H1506" s="9" t="s">
        <v>474</v>
      </c>
      <c r="I1506" s="9" t="s">
        <v>5195</v>
      </c>
      <c r="J1506" s="9" t="s">
        <v>28</v>
      </c>
      <c r="K1506" s="9" t="s">
        <v>5192</v>
      </c>
      <c r="L1506" s="9" t="s">
        <v>5193</v>
      </c>
      <c r="M1506" s="12" t="s">
        <v>4879</v>
      </c>
    </row>
    <row r="1507" s="3" customFormat="1" ht="108" spans="1:13">
      <c r="A1507" s="8">
        <v>1505</v>
      </c>
      <c r="B1507" s="10" t="s">
        <v>5196</v>
      </c>
      <c r="C1507" s="10" t="s">
        <v>37</v>
      </c>
      <c r="D1507" s="10" t="s">
        <v>5197</v>
      </c>
      <c r="E1507" s="10" t="s">
        <v>5198</v>
      </c>
      <c r="F1507" s="11">
        <v>2</v>
      </c>
      <c r="G1507" s="11" t="s">
        <v>43</v>
      </c>
      <c r="H1507" s="10" t="s">
        <v>19</v>
      </c>
      <c r="I1507" s="10" t="s">
        <v>5199</v>
      </c>
      <c r="J1507" s="10" t="s">
        <v>59</v>
      </c>
      <c r="K1507" s="10" t="s">
        <v>5200</v>
      </c>
      <c r="L1507" s="10" t="s">
        <v>5201</v>
      </c>
      <c r="M1507" s="12" t="s">
        <v>4879</v>
      </c>
    </row>
    <row r="1508" s="3" customFormat="1" ht="135" spans="1:13">
      <c r="A1508" s="8">
        <v>1506</v>
      </c>
      <c r="B1508" s="10" t="s">
        <v>5196</v>
      </c>
      <c r="C1508" s="10" t="s">
        <v>37</v>
      </c>
      <c r="D1508" s="10" t="s">
        <v>5202</v>
      </c>
      <c r="E1508" s="10" t="s">
        <v>152</v>
      </c>
      <c r="F1508" s="11">
        <v>1</v>
      </c>
      <c r="G1508" s="11" t="s">
        <v>43</v>
      </c>
      <c r="H1508" s="10" t="s">
        <v>19</v>
      </c>
      <c r="I1508" s="10" t="s">
        <v>5203</v>
      </c>
      <c r="J1508" s="10" t="s">
        <v>70</v>
      </c>
      <c r="K1508" s="10" t="s">
        <v>5200</v>
      </c>
      <c r="L1508" s="10" t="s">
        <v>5201</v>
      </c>
      <c r="M1508" s="12" t="s">
        <v>4879</v>
      </c>
    </row>
    <row r="1509" s="3" customFormat="1" ht="121.5" spans="1:13">
      <c r="A1509" s="8">
        <v>1507</v>
      </c>
      <c r="B1509" s="10" t="s">
        <v>5196</v>
      </c>
      <c r="C1509" s="10" t="s">
        <v>2406</v>
      </c>
      <c r="D1509" s="10" t="s">
        <v>5204</v>
      </c>
      <c r="E1509" s="10" t="s">
        <v>5198</v>
      </c>
      <c r="F1509" s="11">
        <v>2</v>
      </c>
      <c r="G1509" s="11" t="s">
        <v>43</v>
      </c>
      <c r="H1509" s="10" t="s">
        <v>19</v>
      </c>
      <c r="I1509" s="10" t="s">
        <v>5205</v>
      </c>
      <c r="J1509" s="10" t="s">
        <v>70</v>
      </c>
      <c r="K1509" s="10" t="s">
        <v>5200</v>
      </c>
      <c r="L1509" s="10" t="s">
        <v>5201</v>
      </c>
      <c r="M1509" s="12" t="s">
        <v>4879</v>
      </c>
    </row>
    <row r="1510" s="3" customFormat="1" ht="94.5" spans="1:13">
      <c r="A1510" s="8">
        <v>1508</v>
      </c>
      <c r="B1510" s="10" t="s">
        <v>5196</v>
      </c>
      <c r="C1510" s="10" t="s">
        <v>37</v>
      </c>
      <c r="D1510" s="10" t="s">
        <v>5206</v>
      </c>
      <c r="E1510" s="10" t="s">
        <v>5207</v>
      </c>
      <c r="F1510" s="11">
        <v>2</v>
      </c>
      <c r="G1510" s="11" t="s">
        <v>43</v>
      </c>
      <c r="H1510" s="10" t="s">
        <v>19</v>
      </c>
      <c r="I1510" s="10" t="s">
        <v>5208</v>
      </c>
      <c r="J1510" s="10" t="s">
        <v>70</v>
      </c>
      <c r="K1510" s="10" t="s">
        <v>5200</v>
      </c>
      <c r="L1510" s="10" t="s">
        <v>5201</v>
      </c>
      <c r="M1510" s="12" t="s">
        <v>4879</v>
      </c>
    </row>
    <row r="1511" s="3" customFormat="1" ht="94.5" spans="1:13">
      <c r="A1511" s="8">
        <v>1509</v>
      </c>
      <c r="B1511" s="10" t="s">
        <v>5196</v>
      </c>
      <c r="C1511" s="10" t="s">
        <v>150</v>
      </c>
      <c r="D1511" s="10" t="s">
        <v>5209</v>
      </c>
      <c r="E1511" s="10" t="s">
        <v>32</v>
      </c>
      <c r="F1511" s="11">
        <v>1</v>
      </c>
      <c r="G1511" s="11" t="s">
        <v>43</v>
      </c>
      <c r="H1511" s="10" t="s">
        <v>19</v>
      </c>
      <c r="I1511" s="10" t="s">
        <v>5210</v>
      </c>
      <c r="J1511" s="10" t="s">
        <v>70</v>
      </c>
      <c r="K1511" s="10" t="s">
        <v>5200</v>
      </c>
      <c r="L1511" s="10" t="s">
        <v>5201</v>
      </c>
      <c r="M1511" s="12" t="s">
        <v>4879</v>
      </c>
    </row>
    <row r="1512" s="3" customFormat="1" ht="67.5" spans="1:13">
      <c r="A1512" s="8">
        <v>1510</v>
      </c>
      <c r="B1512" s="9" t="s">
        <v>5211</v>
      </c>
      <c r="C1512" s="9" t="s">
        <v>5212</v>
      </c>
      <c r="D1512" s="9" t="s">
        <v>5213</v>
      </c>
      <c r="E1512" s="9" t="s">
        <v>1009</v>
      </c>
      <c r="F1512" s="8">
        <v>5</v>
      </c>
      <c r="G1512" s="8" t="s">
        <v>18</v>
      </c>
      <c r="H1512" s="9" t="s">
        <v>19</v>
      </c>
      <c r="I1512" s="9" t="s">
        <v>5214</v>
      </c>
      <c r="J1512" s="9" t="s">
        <v>59</v>
      </c>
      <c r="K1512" s="9" t="s">
        <v>5215</v>
      </c>
      <c r="L1512" s="9" t="s">
        <v>5216</v>
      </c>
      <c r="M1512" s="12" t="s">
        <v>4879</v>
      </c>
    </row>
    <row r="1513" s="3" customFormat="1" ht="27" spans="1:13">
      <c r="A1513" s="8">
        <v>1511</v>
      </c>
      <c r="B1513" s="9" t="s">
        <v>5217</v>
      </c>
      <c r="C1513" s="9" t="s">
        <v>150</v>
      </c>
      <c r="D1513" s="9" t="s">
        <v>5218</v>
      </c>
      <c r="E1513" s="9" t="s">
        <v>152</v>
      </c>
      <c r="F1513" s="8">
        <v>3</v>
      </c>
      <c r="G1513" s="8" t="s">
        <v>18</v>
      </c>
      <c r="H1513" s="9" t="s">
        <v>19</v>
      </c>
      <c r="I1513" s="9" t="s">
        <v>5219</v>
      </c>
      <c r="J1513" s="9" t="s">
        <v>59</v>
      </c>
      <c r="K1513" s="9" t="s">
        <v>5220</v>
      </c>
      <c r="L1513" s="9" t="s">
        <v>5221</v>
      </c>
      <c r="M1513" s="12" t="s">
        <v>4879</v>
      </c>
    </row>
    <row r="1514" s="3" customFormat="1" ht="27" spans="1:13">
      <c r="A1514" s="8">
        <v>1512</v>
      </c>
      <c r="B1514" s="9" t="s">
        <v>5222</v>
      </c>
      <c r="C1514" s="9" t="s">
        <v>150</v>
      </c>
      <c r="D1514" s="9" t="s">
        <v>5223</v>
      </c>
      <c r="E1514" s="9" t="s">
        <v>32</v>
      </c>
      <c r="F1514" s="8">
        <v>5</v>
      </c>
      <c r="G1514" s="8" t="s">
        <v>18</v>
      </c>
      <c r="H1514" s="9" t="s">
        <v>19</v>
      </c>
      <c r="I1514" s="9" t="s">
        <v>5224</v>
      </c>
      <c r="J1514" s="9" t="s">
        <v>59</v>
      </c>
      <c r="K1514" s="9" t="s">
        <v>5225</v>
      </c>
      <c r="L1514" s="9" t="s">
        <v>5226</v>
      </c>
      <c r="M1514" s="12" t="s">
        <v>4879</v>
      </c>
    </row>
    <row r="1515" s="3" customFormat="1" ht="27" spans="1:13">
      <c r="A1515" s="8">
        <v>1513</v>
      </c>
      <c r="B1515" s="9" t="s">
        <v>5227</v>
      </c>
      <c r="C1515" s="9" t="s">
        <v>55</v>
      </c>
      <c r="D1515" s="9" t="s">
        <v>5228</v>
      </c>
      <c r="E1515" s="9" t="s">
        <v>17</v>
      </c>
      <c r="F1515" s="8">
        <v>1</v>
      </c>
      <c r="G1515" s="8" t="s">
        <v>18</v>
      </c>
      <c r="H1515" s="9" t="s">
        <v>19</v>
      </c>
      <c r="I1515" s="9" t="s">
        <v>5229</v>
      </c>
      <c r="J1515" s="9" t="s">
        <v>40</v>
      </c>
      <c r="K1515" s="9" t="s">
        <v>5230</v>
      </c>
      <c r="L1515" s="9" t="s">
        <v>5231</v>
      </c>
      <c r="M1515" s="12" t="s">
        <v>4879</v>
      </c>
    </row>
    <row r="1516" s="3" customFormat="1" ht="27" spans="1:13">
      <c r="A1516" s="8">
        <v>1514</v>
      </c>
      <c r="B1516" s="9" t="s">
        <v>5227</v>
      </c>
      <c r="C1516" s="9" t="s">
        <v>5232</v>
      </c>
      <c r="D1516" s="9" t="s">
        <v>5233</v>
      </c>
      <c r="E1516" s="9" t="s">
        <v>801</v>
      </c>
      <c r="F1516" s="8">
        <v>1</v>
      </c>
      <c r="G1516" s="8" t="s">
        <v>18</v>
      </c>
      <c r="H1516" s="9" t="s">
        <v>19</v>
      </c>
      <c r="I1516" s="9" t="s">
        <v>5234</v>
      </c>
      <c r="J1516" s="9" t="s">
        <v>40</v>
      </c>
      <c r="K1516" s="9" t="s">
        <v>5230</v>
      </c>
      <c r="L1516" s="9" t="s">
        <v>5231</v>
      </c>
      <c r="M1516" s="12" t="s">
        <v>4879</v>
      </c>
    </row>
    <row r="1517" s="3" customFormat="1" ht="108" spans="1:13">
      <c r="A1517" s="8">
        <v>1515</v>
      </c>
      <c r="B1517" s="9" t="s">
        <v>5235</v>
      </c>
      <c r="C1517" s="9" t="s">
        <v>312</v>
      </c>
      <c r="D1517" s="9" t="s">
        <v>5236</v>
      </c>
      <c r="E1517" s="9" t="s">
        <v>1772</v>
      </c>
      <c r="F1517" s="8">
        <v>2</v>
      </c>
      <c r="G1517" s="8" t="s">
        <v>18</v>
      </c>
      <c r="H1517" s="9" t="s">
        <v>19</v>
      </c>
      <c r="I1517" s="9" t="s">
        <v>5236</v>
      </c>
      <c r="J1517" s="9" t="s">
        <v>40</v>
      </c>
      <c r="K1517" s="9" t="s">
        <v>5237</v>
      </c>
      <c r="L1517" s="9" t="s">
        <v>5238</v>
      </c>
      <c r="M1517" s="12" t="s">
        <v>4879</v>
      </c>
    </row>
    <row r="1518" s="3" customFormat="1" ht="27" spans="1:13">
      <c r="A1518" s="8">
        <v>1516</v>
      </c>
      <c r="B1518" s="10" t="s">
        <v>5239</v>
      </c>
      <c r="C1518" s="10" t="s">
        <v>37</v>
      </c>
      <c r="D1518" s="10" t="s">
        <v>5240</v>
      </c>
      <c r="E1518" s="10" t="s">
        <v>32</v>
      </c>
      <c r="F1518" s="11">
        <v>2</v>
      </c>
      <c r="G1518" s="11" t="s">
        <v>39</v>
      </c>
      <c r="H1518" s="10" t="s">
        <v>19</v>
      </c>
      <c r="I1518" s="10" t="s">
        <v>5241</v>
      </c>
      <c r="J1518" s="10" t="s">
        <v>40</v>
      </c>
      <c r="K1518" s="10" t="s">
        <v>5242</v>
      </c>
      <c r="L1518" s="10" t="s">
        <v>5243</v>
      </c>
      <c r="M1518" s="12" t="s">
        <v>4879</v>
      </c>
    </row>
    <row r="1519" s="3" customFormat="1" ht="40.5" spans="1:13">
      <c r="A1519" s="8">
        <v>1517</v>
      </c>
      <c r="B1519" s="9" t="s">
        <v>5244</v>
      </c>
      <c r="C1519" s="9" t="s">
        <v>150</v>
      </c>
      <c r="D1519" s="9" t="s">
        <v>5245</v>
      </c>
      <c r="E1519" s="9" t="s">
        <v>32</v>
      </c>
      <c r="F1519" s="8">
        <v>5</v>
      </c>
      <c r="G1519" s="8" t="s">
        <v>18</v>
      </c>
      <c r="H1519" s="9" t="s">
        <v>19</v>
      </c>
      <c r="I1519" s="9" t="s">
        <v>5246</v>
      </c>
      <c r="J1519" s="9" t="s">
        <v>34</v>
      </c>
      <c r="K1519" s="9" t="s">
        <v>5247</v>
      </c>
      <c r="L1519" s="9" t="s">
        <v>5248</v>
      </c>
      <c r="M1519" s="12" t="s">
        <v>4879</v>
      </c>
    </row>
    <row r="1520" s="3" customFormat="1" ht="27" spans="1:13">
      <c r="A1520" s="8">
        <v>1518</v>
      </c>
      <c r="B1520" s="10" t="s">
        <v>5249</v>
      </c>
      <c r="C1520" s="10" t="s">
        <v>66</v>
      </c>
      <c r="D1520" s="10" t="s">
        <v>5250</v>
      </c>
      <c r="E1520" s="10" t="s">
        <v>37</v>
      </c>
      <c r="F1520" s="11">
        <v>2</v>
      </c>
      <c r="G1520" s="11" t="s">
        <v>43</v>
      </c>
      <c r="H1520" s="10" t="s">
        <v>19</v>
      </c>
      <c r="I1520" s="10" t="s">
        <v>5250</v>
      </c>
      <c r="J1520" s="10" t="s">
        <v>59</v>
      </c>
      <c r="K1520" s="10" t="s">
        <v>5251</v>
      </c>
      <c r="L1520" s="10" t="s">
        <v>5252</v>
      </c>
      <c r="M1520" s="12" t="s">
        <v>4879</v>
      </c>
    </row>
    <row r="1521" s="3" customFormat="1" ht="148.5" spans="1:13">
      <c r="A1521" s="8">
        <v>1519</v>
      </c>
      <c r="B1521" s="9" t="s">
        <v>5253</v>
      </c>
      <c r="C1521" s="9" t="s">
        <v>55</v>
      </c>
      <c r="D1521" s="9" t="s">
        <v>5254</v>
      </c>
      <c r="E1521" s="9" t="s">
        <v>393</v>
      </c>
      <c r="F1521" s="8">
        <v>5</v>
      </c>
      <c r="G1521" s="8" t="s">
        <v>18</v>
      </c>
      <c r="H1521" s="9" t="s">
        <v>76</v>
      </c>
      <c r="I1521" s="9" t="s">
        <v>5255</v>
      </c>
      <c r="J1521" s="9" t="s">
        <v>34</v>
      </c>
      <c r="K1521" s="9" t="s">
        <v>5256</v>
      </c>
      <c r="L1521" s="9" t="s">
        <v>5257</v>
      </c>
      <c r="M1521" s="12" t="s">
        <v>4879</v>
      </c>
    </row>
    <row r="1522" s="3" customFormat="1" ht="40.5" spans="1:13">
      <c r="A1522" s="8">
        <v>1520</v>
      </c>
      <c r="B1522" s="9" t="s">
        <v>5258</v>
      </c>
      <c r="C1522" s="9" t="s">
        <v>37</v>
      </c>
      <c r="D1522" s="9" t="s">
        <v>5259</v>
      </c>
      <c r="E1522" s="9" t="s">
        <v>5260</v>
      </c>
      <c r="F1522" s="8">
        <v>5</v>
      </c>
      <c r="G1522" s="8" t="s">
        <v>18</v>
      </c>
      <c r="H1522" s="9" t="s">
        <v>19</v>
      </c>
      <c r="I1522" s="9" t="s">
        <v>5261</v>
      </c>
      <c r="J1522" s="9" t="s">
        <v>40</v>
      </c>
      <c r="K1522" s="9" t="s">
        <v>5262</v>
      </c>
      <c r="L1522" s="9" t="s">
        <v>5263</v>
      </c>
      <c r="M1522" s="12" t="s">
        <v>4879</v>
      </c>
    </row>
    <row r="1523" s="3" customFormat="1" ht="27" spans="1:13">
      <c r="A1523" s="8">
        <v>1521</v>
      </c>
      <c r="B1523" s="9" t="s">
        <v>5264</v>
      </c>
      <c r="C1523" s="9" t="s">
        <v>1040</v>
      </c>
      <c r="D1523" s="9" t="s">
        <v>5265</v>
      </c>
      <c r="E1523" s="9" t="s">
        <v>2638</v>
      </c>
      <c r="F1523" s="8">
        <v>3</v>
      </c>
      <c r="G1523" s="8" t="s">
        <v>18</v>
      </c>
      <c r="H1523" s="9" t="s">
        <v>19</v>
      </c>
      <c r="I1523" s="9" t="s">
        <v>5266</v>
      </c>
      <c r="J1523" s="9" t="s">
        <v>34</v>
      </c>
      <c r="K1523" s="9" t="s">
        <v>5267</v>
      </c>
      <c r="L1523" s="9" t="s">
        <v>5268</v>
      </c>
      <c r="M1523" s="12" t="s">
        <v>4879</v>
      </c>
    </row>
    <row r="1524" s="3" customFormat="1" ht="94.5" spans="1:13">
      <c r="A1524" s="8">
        <v>1522</v>
      </c>
      <c r="B1524" s="10" t="s">
        <v>5269</v>
      </c>
      <c r="C1524" s="10" t="s">
        <v>37</v>
      </c>
      <c r="D1524" s="10" t="s">
        <v>5270</v>
      </c>
      <c r="E1524" s="10" t="s">
        <v>1241</v>
      </c>
      <c r="F1524" s="11">
        <v>5</v>
      </c>
      <c r="G1524" s="11" t="s">
        <v>43</v>
      </c>
      <c r="H1524" s="10" t="s">
        <v>19</v>
      </c>
      <c r="I1524" s="10" t="s">
        <v>5271</v>
      </c>
      <c r="J1524" s="10" t="s">
        <v>40</v>
      </c>
      <c r="K1524" s="10" t="s">
        <v>5272</v>
      </c>
      <c r="L1524" s="10" t="s">
        <v>5273</v>
      </c>
      <c r="M1524" s="12" t="s">
        <v>4879</v>
      </c>
    </row>
    <row r="1525" s="3" customFormat="1" ht="54" spans="1:13">
      <c r="A1525" s="8">
        <v>1523</v>
      </c>
      <c r="B1525" s="10" t="s">
        <v>5269</v>
      </c>
      <c r="C1525" s="10" t="s">
        <v>37</v>
      </c>
      <c r="D1525" s="10" t="s">
        <v>5150</v>
      </c>
      <c r="E1525" s="10" t="s">
        <v>19</v>
      </c>
      <c r="F1525" s="11">
        <v>5</v>
      </c>
      <c r="G1525" s="11" t="s">
        <v>633</v>
      </c>
      <c r="H1525" s="10" t="s">
        <v>19</v>
      </c>
      <c r="I1525" s="10" t="s">
        <v>5274</v>
      </c>
      <c r="J1525" s="10" t="s">
        <v>70</v>
      </c>
      <c r="K1525" s="10" t="s">
        <v>5272</v>
      </c>
      <c r="L1525" s="10" t="s">
        <v>5273</v>
      </c>
      <c r="M1525" s="12" t="s">
        <v>4879</v>
      </c>
    </row>
    <row r="1526" s="3" customFormat="1" ht="40.5" spans="1:13">
      <c r="A1526" s="8">
        <v>1524</v>
      </c>
      <c r="B1526" s="9" t="s">
        <v>5275</v>
      </c>
      <c r="C1526" s="9" t="s">
        <v>37</v>
      </c>
      <c r="D1526" s="9" t="s">
        <v>1057</v>
      </c>
      <c r="E1526" s="9" t="s">
        <v>2653</v>
      </c>
      <c r="F1526" s="8">
        <v>3</v>
      </c>
      <c r="G1526" s="8" t="s">
        <v>18</v>
      </c>
      <c r="H1526" s="9" t="s">
        <v>19</v>
      </c>
      <c r="I1526" s="9" t="s">
        <v>5276</v>
      </c>
      <c r="J1526" s="9" t="s">
        <v>28</v>
      </c>
      <c r="K1526" s="9" t="s">
        <v>5277</v>
      </c>
      <c r="L1526" s="9" t="s">
        <v>5278</v>
      </c>
      <c r="M1526" s="12" t="s">
        <v>4879</v>
      </c>
    </row>
    <row r="1527" s="3" customFormat="1" ht="67.5" spans="1:13">
      <c r="A1527" s="8">
        <v>1525</v>
      </c>
      <c r="B1527" s="9" t="s">
        <v>5275</v>
      </c>
      <c r="C1527" s="9" t="s">
        <v>37</v>
      </c>
      <c r="D1527" s="9" t="s">
        <v>5279</v>
      </c>
      <c r="E1527" s="9" t="s">
        <v>350</v>
      </c>
      <c r="F1527" s="8">
        <v>1</v>
      </c>
      <c r="G1527" s="8" t="s">
        <v>18</v>
      </c>
      <c r="H1527" s="9" t="s">
        <v>19</v>
      </c>
      <c r="I1527" s="9" t="s">
        <v>5279</v>
      </c>
      <c r="J1527" s="9" t="s">
        <v>40</v>
      </c>
      <c r="K1527" s="9" t="s">
        <v>5277</v>
      </c>
      <c r="L1527" s="9" t="s">
        <v>5278</v>
      </c>
      <c r="M1527" s="12" t="s">
        <v>4879</v>
      </c>
    </row>
    <row r="1528" s="3" customFormat="1" ht="67.5" spans="1:13">
      <c r="A1528" s="8">
        <v>1526</v>
      </c>
      <c r="B1528" s="9" t="s">
        <v>5275</v>
      </c>
      <c r="C1528" s="9" t="s">
        <v>51</v>
      </c>
      <c r="D1528" s="9" t="s">
        <v>5280</v>
      </c>
      <c r="E1528" s="9" t="s">
        <v>119</v>
      </c>
      <c r="F1528" s="8">
        <v>1</v>
      </c>
      <c r="G1528" s="8" t="s">
        <v>18</v>
      </c>
      <c r="H1528" s="9" t="s">
        <v>19</v>
      </c>
      <c r="I1528" s="9" t="s">
        <v>5280</v>
      </c>
      <c r="J1528" s="9" t="s">
        <v>40</v>
      </c>
      <c r="K1528" s="9" t="s">
        <v>5277</v>
      </c>
      <c r="L1528" s="9" t="s">
        <v>5278</v>
      </c>
      <c r="M1528" s="12" t="s">
        <v>4879</v>
      </c>
    </row>
    <row r="1529" s="3" customFormat="1" ht="67.5" spans="1:13">
      <c r="A1529" s="8">
        <v>1527</v>
      </c>
      <c r="B1529" s="9" t="s">
        <v>5281</v>
      </c>
      <c r="C1529" s="9" t="s">
        <v>167</v>
      </c>
      <c r="D1529" s="9" t="s">
        <v>5282</v>
      </c>
      <c r="E1529" s="9" t="s">
        <v>81</v>
      </c>
      <c r="F1529" s="8">
        <v>2</v>
      </c>
      <c r="G1529" s="8" t="s">
        <v>18</v>
      </c>
      <c r="H1529" s="9" t="s">
        <v>19</v>
      </c>
      <c r="I1529" s="9" t="s">
        <v>5283</v>
      </c>
      <c r="J1529" s="9" t="s">
        <v>28</v>
      </c>
      <c r="K1529" s="9" t="s">
        <v>5284</v>
      </c>
      <c r="L1529" s="9" t="s">
        <v>5285</v>
      </c>
      <c r="M1529" s="12" t="s">
        <v>4879</v>
      </c>
    </row>
    <row r="1530" s="3" customFormat="1" ht="94.5" spans="1:13">
      <c r="A1530" s="8">
        <v>1528</v>
      </c>
      <c r="B1530" s="9" t="s">
        <v>5281</v>
      </c>
      <c r="C1530" s="9" t="s">
        <v>37</v>
      </c>
      <c r="D1530" s="9" t="s">
        <v>5286</v>
      </c>
      <c r="E1530" s="9" t="s">
        <v>4362</v>
      </c>
      <c r="F1530" s="8">
        <v>2</v>
      </c>
      <c r="G1530" s="8" t="s">
        <v>18</v>
      </c>
      <c r="H1530" s="9" t="s">
        <v>19</v>
      </c>
      <c r="I1530" s="9" t="s">
        <v>5287</v>
      </c>
      <c r="J1530" s="9" t="s">
        <v>34</v>
      </c>
      <c r="K1530" s="9" t="s">
        <v>5284</v>
      </c>
      <c r="L1530" s="9" t="s">
        <v>5285</v>
      </c>
      <c r="M1530" s="12" t="s">
        <v>4879</v>
      </c>
    </row>
    <row r="1531" s="3" customFormat="1" ht="67.5" spans="1:13">
      <c r="A1531" s="8">
        <v>1529</v>
      </c>
      <c r="B1531" s="10" t="s">
        <v>5288</v>
      </c>
      <c r="C1531" s="10" t="s">
        <v>37</v>
      </c>
      <c r="D1531" s="10" t="s">
        <v>5289</v>
      </c>
      <c r="E1531" s="10" t="s">
        <v>1213</v>
      </c>
      <c r="F1531" s="11">
        <v>10</v>
      </c>
      <c r="G1531" s="11" t="s">
        <v>18</v>
      </c>
      <c r="H1531" s="10" t="s">
        <v>19</v>
      </c>
      <c r="I1531" s="10" t="s">
        <v>5290</v>
      </c>
      <c r="J1531" s="9" t="s">
        <v>59</v>
      </c>
      <c r="K1531" s="9" t="s">
        <v>5291</v>
      </c>
      <c r="L1531" s="9" t="s">
        <v>5292</v>
      </c>
      <c r="M1531" s="12" t="s">
        <v>4879</v>
      </c>
    </row>
    <row r="1532" s="3" customFormat="1" ht="40.5" spans="1:13">
      <c r="A1532" s="8">
        <v>1530</v>
      </c>
      <c r="B1532" s="10" t="s">
        <v>5288</v>
      </c>
      <c r="C1532" s="10" t="s">
        <v>66</v>
      </c>
      <c r="D1532" s="10" t="s">
        <v>5293</v>
      </c>
      <c r="E1532" s="10" t="s">
        <v>32</v>
      </c>
      <c r="F1532" s="11">
        <v>10</v>
      </c>
      <c r="G1532" s="11" t="s">
        <v>18</v>
      </c>
      <c r="H1532" s="10" t="s">
        <v>19</v>
      </c>
      <c r="I1532" s="10" t="s">
        <v>5294</v>
      </c>
      <c r="J1532" s="9" t="s">
        <v>59</v>
      </c>
      <c r="K1532" s="9" t="s">
        <v>5291</v>
      </c>
      <c r="L1532" s="9" t="s">
        <v>5292</v>
      </c>
      <c r="M1532" s="12" t="s">
        <v>4879</v>
      </c>
    </row>
    <row r="1533" s="3" customFormat="1" ht="27" spans="1:13">
      <c r="A1533" s="8">
        <v>1531</v>
      </c>
      <c r="B1533" s="9" t="s">
        <v>5295</v>
      </c>
      <c r="C1533" s="9" t="s">
        <v>66</v>
      </c>
      <c r="D1533" s="9" t="s">
        <v>5296</v>
      </c>
      <c r="E1533" s="9" t="s">
        <v>32</v>
      </c>
      <c r="F1533" s="8">
        <v>5</v>
      </c>
      <c r="G1533" s="8" t="s">
        <v>18</v>
      </c>
      <c r="H1533" s="9" t="s">
        <v>19</v>
      </c>
      <c r="I1533" s="9" t="s">
        <v>5297</v>
      </c>
      <c r="J1533" s="9" t="s">
        <v>40</v>
      </c>
      <c r="K1533" s="9" t="s">
        <v>5298</v>
      </c>
      <c r="L1533" s="9" t="s">
        <v>5299</v>
      </c>
      <c r="M1533" s="12" t="s">
        <v>4879</v>
      </c>
    </row>
    <row r="1534" s="3" customFormat="1" ht="121.5" spans="1:13">
      <c r="A1534" s="8">
        <v>1532</v>
      </c>
      <c r="B1534" s="9" t="s">
        <v>5300</v>
      </c>
      <c r="C1534" s="9" t="s">
        <v>150</v>
      </c>
      <c r="D1534" s="9" t="s">
        <v>5301</v>
      </c>
      <c r="E1534" s="9" t="s">
        <v>32</v>
      </c>
      <c r="F1534" s="8">
        <v>2</v>
      </c>
      <c r="G1534" s="8" t="s">
        <v>18</v>
      </c>
      <c r="H1534" s="9" t="s">
        <v>19</v>
      </c>
      <c r="I1534" s="9" t="s">
        <v>5302</v>
      </c>
      <c r="J1534" s="9" t="s">
        <v>59</v>
      </c>
      <c r="K1534" s="9" t="s">
        <v>553</v>
      </c>
      <c r="L1534" s="9" t="s">
        <v>5303</v>
      </c>
      <c r="M1534" s="12" t="s">
        <v>4879</v>
      </c>
    </row>
    <row r="1535" s="3" customFormat="1" ht="108" spans="1:13">
      <c r="A1535" s="8">
        <v>1533</v>
      </c>
      <c r="B1535" s="9" t="s">
        <v>5304</v>
      </c>
      <c r="C1535" s="9" t="s">
        <v>150</v>
      </c>
      <c r="D1535" s="9" t="s">
        <v>5305</v>
      </c>
      <c r="E1535" s="9" t="s">
        <v>32</v>
      </c>
      <c r="F1535" s="8">
        <v>3</v>
      </c>
      <c r="G1535" s="8" t="s">
        <v>18</v>
      </c>
      <c r="H1535" s="9" t="s">
        <v>76</v>
      </c>
      <c r="I1535" s="9" t="s">
        <v>5306</v>
      </c>
      <c r="J1535" s="9" t="s">
        <v>59</v>
      </c>
      <c r="K1535" s="9" t="s">
        <v>5307</v>
      </c>
      <c r="L1535" s="9" t="s">
        <v>5308</v>
      </c>
      <c r="M1535" s="12" t="s">
        <v>4879</v>
      </c>
    </row>
    <row r="1536" s="3" customFormat="1" ht="27" spans="1:13">
      <c r="A1536" s="8">
        <v>1534</v>
      </c>
      <c r="B1536" s="9" t="s">
        <v>5309</v>
      </c>
      <c r="C1536" s="9" t="s">
        <v>954</v>
      </c>
      <c r="D1536" s="9" t="s">
        <v>5310</v>
      </c>
      <c r="E1536" s="9" t="s">
        <v>2793</v>
      </c>
      <c r="F1536" s="8">
        <v>2</v>
      </c>
      <c r="G1536" s="8" t="s">
        <v>18</v>
      </c>
      <c r="H1536" s="9" t="s">
        <v>19</v>
      </c>
      <c r="I1536" s="9" t="s">
        <v>5311</v>
      </c>
      <c r="J1536" s="9" t="s">
        <v>34</v>
      </c>
      <c r="K1536" s="9" t="s">
        <v>5312</v>
      </c>
      <c r="L1536" s="9" t="s">
        <v>5313</v>
      </c>
      <c r="M1536" s="12" t="s">
        <v>4879</v>
      </c>
    </row>
    <row r="1537" s="3" customFormat="1" ht="148.5" spans="1:13">
      <c r="A1537" s="8">
        <v>1535</v>
      </c>
      <c r="B1537" s="9" t="s">
        <v>5314</v>
      </c>
      <c r="C1537" s="9" t="s">
        <v>55</v>
      </c>
      <c r="D1537" s="9" t="s">
        <v>5315</v>
      </c>
      <c r="E1537" s="9" t="s">
        <v>251</v>
      </c>
      <c r="F1537" s="8">
        <v>5</v>
      </c>
      <c r="G1537" s="8" t="s">
        <v>18</v>
      </c>
      <c r="H1537" s="9" t="s">
        <v>19</v>
      </c>
      <c r="I1537" s="9" t="s">
        <v>5316</v>
      </c>
      <c r="J1537" s="9" t="s">
        <v>40</v>
      </c>
      <c r="K1537" s="9" t="s">
        <v>5317</v>
      </c>
      <c r="L1537" s="9" t="s">
        <v>5318</v>
      </c>
      <c r="M1537" s="12" t="s">
        <v>4879</v>
      </c>
    </row>
    <row r="1538" s="3" customFormat="1" spans="1:13">
      <c r="A1538" s="8">
        <v>1536</v>
      </c>
      <c r="B1538" s="10" t="s">
        <v>5319</v>
      </c>
      <c r="C1538" s="10" t="s">
        <v>1077</v>
      </c>
      <c r="D1538" s="10" t="s">
        <v>5250</v>
      </c>
      <c r="E1538" s="10" t="s">
        <v>137</v>
      </c>
      <c r="F1538" s="11">
        <v>1</v>
      </c>
      <c r="G1538" s="11" t="s">
        <v>43</v>
      </c>
      <c r="H1538" s="10" t="s">
        <v>19</v>
      </c>
      <c r="I1538" s="10" t="s">
        <v>5250</v>
      </c>
      <c r="J1538" s="10" t="s">
        <v>59</v>
      </c>
      <c r="K1538" s="10" t="s">
        <v>5320</v>
      </c>
      <c r="L1538" s="10" t="s">
        <v>5321</v>
      </c>
      <c r="M1538" s="12" t="s">
        <v>4879</v>
      </c>
    </row>
    <row r="1539" s="3" customFormat="1" ht="108" spans="1:13">
      <c r="A1539" s="8">
        <v>1537</v>
      </c>
      <c r="B1539" s="10" t="s">
        <v>5322</v>
      </c>
      <c r="C1539" s="10" t="s">
        <v>5323</v>
      </c>
      <c r="D1539" s="10" t="s">
        <v>5324</v>
      </c>
      <c r="E1539" s="10" t="s">
        <v>350</v>
      </c>
      <c r="F1539" s="11">
        <v>1</v>
      </c>
      <c r="G1539" s="11" t="s">
        <v>43</v>
      </c>
      <c r="H1539" s="10" t="s">
        <v>19</v>
      </c>
      <c r="I1539" s="10" t="s">
        <v>5325</v>
      </c>
      <c r="J1539" s="10" t="s">
        <v>28</v>
      </c>
      <c r="K1539" s="10" t="s">
        <v>5326</v>
      </c>
      <c r="L1539" s="10" t="s">
        <v>5327</v>
      </c>
      <c r="M1539" s="12" t="s">
        <v>4879</v>
      </c>
    </row>
    <row r="1540" s="3" customFormat="1" ht="81" spans="1:13">
      <c r="A1540" s="8">
        <v>1538</v>
      </c>
      <c r="B1540" s="9" t="s">
        <v>5322</v>
      </c>
      <c r="C1540" s="9" t="s">
        <v>2996</v>
      </c>
      <c r="D1540" s="9" t="s">
        <v>5328</v>
      </c>
      <c r="E1540" s="9" t="s">
        <v>119</v>
      </c>
      <c r="F1540" s="8">
        <v>1</v>
      </c>
      <c r="G1540" s="8" t="s">
        <v>18</v>
      </c>
      <c r="H1540" s="9" t="s">
        <v>19</v>
      </c>
      <c r="I1540" s="9" t="s">
        <v>5329</v>
      </c>
      <c r="J1540" s="9" t="s">
        <v>28</v>
      </c>
      <c r="K1540" s="9" t="s">
        <v>5326</v>
      </c>
      <c r="L1540" s="9" t="s">
        <v>5327</v>
      </c>
      <c r="M1540" s="12" t="s">
        <v>4879</v>
      </c>
    </row>
    <row r="1541" s="3" customFormat="1" ht="135" spans="1:13">
      <c r="A1541" s="8">
        <v>1539</v>
      </c>
      <c r="B1541" s="9" t="s">
        <v>5330</v>
      </c>
      <c r="C1541" s="9" t="s">
        <v>37</v>
      </c>
      <c r="D1541" s="9" t="s">
        <v>5331</v>
      </c>
      <c r="E1541" s="9" t="s">
        <v>1772</v>
      </c>
      <c r="F1541" s="8">
        <v>2</v>
      </c>
      <c r="G1541" s="8" t="s">
        <v>18</v>
      </c>
      <c r="H1541" s="9" t="s">
        <v>19</v>
      </c>
      <c r="I1541" s="9" t="s">
        <v>5332</v>
      </c>
      <c r="J1541" s="9" t="s">
        <v>40</v>
      </c>
      <c r="K1541" s="9" t="s">
        <v>5333</v>
      </c>
      <c r="L1541" s="9" t="s">
        <v>5334</v>
      </c>
      <c r="M1541" s="12" t="s">
        <v>4879</v>
      </c>
    </row>
    <row r="1542" s="3" customFormat="1" ht="81" spans="1:13">
      <c r="A1542" s="8">
        <v>1540</v>
      </c>
      <c r="B1542" s="10" t="s">
        <v>5335</v>
      </c>
      <c r="C1542" s="10" t="s">
        <v>37</v>
      </c>
      <c r="D1542" s="10" t="s">
        <v>5336</v>
      </c>
      <c r="E1542" s="10" t="s">
        <v>32</v>
      </c>
      <c r="F1542" s="11">
        <v>3</v>
      </c>
      <c r="G1542" s="11" t="s">
        <v>43</v>
      </c>
      <c r="H1542" s="10" t="s">
        <v>19</v>
      </c>
      <c r="I1542" s="10" t="s">
        <v>5337</v>
      </c>
      <c r="J1542" s="10" t="s">
        <v>28</v>
      </c>
      <c r="K1542" s="10" t="s">
        <v>5338</v>
      </c>
      <c r="L1542" s="10" t="s">
        <v>5339</v>
      </c>
      <c r="M1542" s="12" t="s">
        <v>4879</v>
      </c>
    </row>
    <row r="1543" s="3" customFormat="1" ht="108" spans="1:13">
      <c r="A1543" s="8">
        <v>1541</v>
      </c>
      <c r="B1543" s="9" t="s">
        <v>5340</v>
      </c>
      <c r="C1543" s="9" t="s">
        <v>150</v>
      </c>
      <c r="D1543" s="9" t="s">
        <v>5341</v>
      </c>
      <c r="E1543" s="9" t="s">
        <v>2869</v>
      </c>
      <c r="F1543" s="8">
        <v>2</v>
      </c>
      <c r="G1543" s="8" t="s">
        <v>18</v>
      </c>
      <c r="H1543" s="9" t="s">
        <v>474</v>
      </c>
      <c r="I1543" s="9" t="s">
        <v>5342</v>
      </c>
      <c r="J1543" s="9" t="s">
        <v>34</v>
      </c>
      <c r="K1543" s="9" t="s">
        <v>5343</v>
      </c>
      <c r="L1543" s="9" t="s">
        <v>5344</v>
      </c>
      <c r="M1543" s="12" t="s">
        <v>4879</v>
      </c>
    </row>
    <row r="1544" s="3" customFormat="1" ht="27" spans="1:13">
      <c r="A1544" s="8">
        <v>1542</v>
      </c>
      <c r="B1544" s="10" t="s">
        <v>5345</v>
      </c>
      <c r="C1544" s="10" t="s">
        <v>109</v>
      </c>
      <c r="D1544" s="10" t="s">
        <v>5346</v>
      </c>
      <c r="E1544" s="10" t="s">
        <v>19</v>
      </c>
      <c r="F1544" s="11">
        <v>1</v>
      </c>
      <c r="G1544" s="11" t="s">
        <v>43</v>
      </c>
      <c r="H1544" s="10" t="s">
        <v>19</v>
      </c>
      <c r="I1544" s="10" t="s">
        <v>5347</v>
      </c>
      <c r="J1544" s="10" t="s">
        <v>591</v>
      </c>
      <c r="K1544" s="10" t="s">
        <v>5348</v>
      </c>
      <c r="L1544" s="10" t="s">
        <v>5349</v>
      </c>
      <c r="M1544" s="12" t="s">
        <v>4879</v>
      </c>
    </row>
    <row r="1545" s="3" customFormat="1" ht="27" spans="1:13">
      <c r="A1545" s="8">
        <v>1543</v>
      </c>
      <c r="B1545" s="10" t="s">
        <v>5350</v>
      </c>
      <c r="C1545" s="10" t="s">
        <v>55</v>
      </c>
      <c r="D1545" s="10" t="s">
        <v>55</v>
      </c>
      <c r="E1545" s="10" t="s">
        <v>17</v>
      </c>
      <c r="F1545" s="11">
        <v>5</v>
      </c>
      <c r="G1545" s="11" t="s">
        <v>43</v>
      </c>
      <c r="H1545" s="10" t="s">
        <v>19</v>
      </c>
      <c r="I1545" s="10" t="s">
        <v>5351</v>
      </c>
      <c r="J1545" s="10" t="s">
        <v>40</v>
      </c>
      <c r="K1545" s="10" t="s">
        <v>5352</v>
      </c>
      <c r="L1545" s="10" t="s">
        <v>5353</v>
      </c>
      <c r="M1545" s="12" t="s">
        <v>4879</v>
      </c>
    </row>
    <row r="1546" s="3" customFormat="1" ht="40.5" spans="1:13">
      <c r="A1546" s="8">
        <v>1544</v>
      </c>
      <c r="B1546" s="9" t="s">
        <v>5354</v>
      </c>
      <c r="C1546" s="9" t="s">
        <v>37</v>
      </c>
      <c r="D1546" s="9" t="s">
        <v>5355</v>
      </c>
      <c r="E1546" s="9" t="s">
        <v>3636</v>
      </c>
      <c r="F1546" s="8">
        <v>2</v>
      </c>
      <c r="G1546" s="8" t="s">
        <v>18</v>
      </c>
      <c r="H1546" s="9" t="s">
        <v>76</v>
      </c>
      <c r="I1546" s="9" t="s">
        <v>5356</v>
      </c>
      <c r="J1546" s="9" t="s">
        <v>40</v>
      </c>
      <c r="K1546" s="9" t="s">
        <v>5357</v>
      </c>
      <c r="L1546" s="9" t="s">
        <v>5358</v>
      </c>
      <c r="M1546" s="12" t="s">
        <v>4879</v>
      </c>
    </row>
    <row r="1547" s="3" customFormat="1" ht="94.5" spans="1:13">
      <c r="A1547" s="8">
        <v>1545</v>
      </c>
      <c r="B1547" s="10" t="s">
        <v>5359</v>
      </c>
      <c r="C1547" s="10" t="s">
        <v>167</v>
      </c>
      <c r="D1547" s="10" t="s">
        <v>5360</v>
      </c>
      <c r="E1547" s="10" t="s">
        <v>81</v>
      </c>
      <c r="F1547" s="11">
        <v>3</v>
      </c>
      <c r="G1547" s="11" t="s">
        <v>43</v>
      </c>
      <c r="H1547" s="10" t="s">
        <v>19</v>
      </c>
      <c r="I1547" s="10" t="s">
        <v>5361</v>
      </c>
      <c r="J1547" s="10" t="s">
        <v>28</v>
      </c>
      <c r="K1547" s="10" t="s">
        <v>5362</v>
      </c>
      <c r="L1547" s="10" t="s">
        <v>5363</v>
      </c>
      <c r="M1547" s="12" t="s">
        <v>4879</v>
      </c>
    </row>
    <row r="1548" s="3" customFormat="1" ht="108" spans="1:13">
      <c r="A1548" s="8">
        <v>1546</v>
      </c>
      <c r="B1548" s="10" t="s">
        <v>5359</v>
      </c>
      <c r="C1548" s="10" t="s">
        <v>150</v>
      </c>
      <c r="D1548" s="10" t="s">
        <v>5364</v>
      </c>
      <c r="E1548" s="10" t="s">
        <v>32</v>
      </c>
      <c r="F1548" s="11">
        <v>3</v>
      </c>
      <c r="G1548" s="11" t="s">
        <v>43</v>
      </c>
      <c r="H1548" s="10" t="s">
        <v>19</v>
      </c>
      <c r="I1548" s="10" t="s">
        <v>5365</v>
      </c>
      <c r="J1548" s="10" t="s">
        <v>34</v>
      </c>
      <c r="K1548" s="10" t="s">
        <v>5362</v>
      </c>
      <c r="L1548" s="10" t="s">
        <v>5363</v>
      </c>
      <c r="M1548" s="12" t="s">
        <v>4879</v>
      </c>
    </row>
    <row r="1549" s="3" customFormat="1" ht="54" spans="1:13">
      <c r="A1549" s="8">
        <v>1547</v>
      </c>
      <c r="B1549" s="9" t="s">
        <v>5366</v>
      </c>
      <c r="C1549" s="9" t="s">
        <v>30</v>
      </c>
      <c r="D1549" s="9" t="s">
        <v>5367</v>
      </c>
      <c r="E1549" s="9" t="s">
        <v>119</v>
      </c>
      <c r="F1549" s="8">
        <v>3</v>
      </c>
      <c r="G1549" s="8" t="s">
        <v>18</v>
      </c>
      <c r="H1549" s="9" t="s">
        <v>19</v>
      </c>
      <c r="I1549" s="9" t="s">
        <v>5368</v>
      </c>
      <c r="J1549" s="9" t="s">
        <v>59</v>
      </c>
      <c r="K1549" s="9" t="s">
        <v>5369</v>
      </c>
      <c r="L1549" s="9" t="s">
        <v>5370</v>
      </c>
      <c r="M1549" s="12" t="s">
        <v>4879</v>
      </c>
    </row>
    <row r="1550" s="3" customFormat="1" spans="1:13">
      <c r="A1550" s="8">
        <v>1548</v>
      </c>
      <c r="B1550" s="10" t="s">
        <v>5371</v>
      </c>
      <c r="C1550" s="10" t="s">
        <v>799</v>
      </c>
      <c r="D1550" s="10" t="s">
        <v>5372</v>
      </c>
      <c r="E1550" s="10" t="s">
        <v>81</v>
      </c>
      <c r="F1550" s="11">
        <v>1</v>
      </c>
      <c r="G1550" s="11" t="s">
        <v>43</v>
      </c>
      <c r="H1550" s="10" t="s">
        <v>19</v>
      </c>
      <c r="I1550" s="10" t="s">
        <v>5373</v>
      </c>
      <c r="J1550" s="10" t="s">
        <v>59</v>
      </c>
      <c r="K1550" s="10" t="s">
        <v>5374</v>
      </c>
      <c r="L1550" s="10" t="s">
        <v>5375</v>
      </c>
      <c r="M1550" s="12" t="s">
        <v>4879</v>
      </c>
    </row>
    <row r="1551" s="3" customFormat="1" spans="1:13">
      <c r="A1551" s="8">
        <v>1549</v>
      </c>
      <c r="B1551" s="10" t="s">
        <v>5376</v>
      </c>
      <c r="C1551" s="10" t="s">
        <v>37</v>
      </c>
      <c r="D1551" s="10" t="s">
        <v>5377</v>
      </c>
      <c r="E1551" s="10" t="s">
        <v>37</v>
      </c>
      <c r="F1551" s="11">
        <v>2</v>
      </c>
      <c r="G1551" s="11" t="s">
        <v>43</v>
      </c>
      <c r="H1551" s="10" t="s">
        <v>19</v>
      </c>
      <c r="I1551" s="10" t="s">
        <v>5378</v>
      </c>
      <c r="J1551" s="10" t="s">
        <v>59</v>
      </c>
      <c r="K1551" s="10" t="s">
        <v>5379</v>
      </c>
      <c r="L1551" s="10" t="s">
        <v>5380</v>
      </c>
      <c r="M1551" s="12" t="s">
        <v>4879</v>
      </c>
    </row>
    <row r="1552" s="3" customFormat="1" ht="40.5" spans="1:13">
      <c r="A1552" s="8">
        <v>1550</v>
      </c>
      <c r="B1552" s="10" t="s">
        <v>5381</v>
      </c>
      <c r="C1552" s="10" t="s">
        <v>141</v>
      </c>
      <c r="D1552" s="10" t="s">
        <v>5382</v>
      </c>
      <c r="E1552" s="10" t="s">
        <v>258</v>
      </c>
      <c r="F1552" s="11">
        <v>1</v>
      </c>
      <c r="G1552" s="11" t="s">
        <v>43</v>
      </c>
      <c r="H1552" s="10" t="s">
        <v>76</v>
      </c>
      <c r="I1552" s="10" t="s">
        <v>5383</v>
      </c>
      <c r="J1552" s="10" t="s">
        <v>40</v>
      </c>
      <c r="K1552" s="10" t="s">
        <v>5384</v>
      </c>
      <c r="L1552" s="10" t="s">
        <v>5385</v>
      </c>
      <c r="M1552" s="12" t="s">
        <v>4879</v>
      </c>
    </row>
    <row r="1553" s="3" customFormat="1" ht="121.5" spans="1:13">
      <c r="A1553" s="8">
        <v>1551</v>
      </c>
      <c r="B1553" s="10" t="s">
        <v>5386</v>
      </c>
      <c r="C1553" s="10" t="s">
        <v>1526</v>
      </c>
      <c r="D1553" s="10" t="s">
        <v>5387</v>
      </c>
      <c r="E1553" s="10" t="s">
        <v>2186</v>
      </c>
      <c r="F1553" s="11">
        <v>3</v>
      </c>
      <c r="G1553" s="11" t="s">
        <v>43</v>
      </c>
      <c r="H1553" s="10" t="s">
        <v>19</v>
      </c>
      <c r="I1553" s="10" t="s">
        <v>5388</v>
      </c>
      <c r="J1553" s="10" t="s">
        <v>40</v>
      </c>
      <c r="K1553" s="10" t="s">
        <v>5389</v>
      </c>
      <c r="L1553" s="10" t="s">
        <v>5390</v>
      </c>
      <c r="M1553" s="12" t="s">
        <v>4879</v>
      </c>
    </row>
    <row r="1554" s="3" customFormat="1" ht="121.5" spans="1:13">
      <c r="A1554" s="8">
        <v>1552</v>
      </c>
      <c r="B1554" s="10" t="s">
        <v>5386</v>
      </c>
      <c r="C1554" s="10" t="s">
        <v>45</v>
      </c>
      <c r="D1554" s="10" t="s">
        <v>5387</v>
      </c>
      <c r="E1554" s="10" t="s">
        <v>2186</v>
      </c>
      <c r="F1554" s="11">
        <v>3</v>
      </c>
      <c r="G1554" s="11" t="s">
        <v>43</v>
      </c>
      <c r="H1554" s="10" t="s">
        <v>19</v>
      </c>
      <c r="I1554" s="10" t="s">
        <v>5391</v>
      </c>
      <c r="J1554" s="10" t="s">
        <v>40</v>
      </c>
      <c r="K1554" s="10" t="s">
        <v>5389</v>
      </c>
      <c r="L1554" s="10" t="s">
        <v>5390</v>
      </c>
      <c r="M1554" s="12" t="s">
        <v>4879</v>
      </c>
    </row>
    <row r="1555" s="3" customFormat="1" ht="121.5" spans="1:13">
      <c r="A1555" s="8">
        <v>1553</v>
      </c>
      <c r="B1555" s="10" t="s">
        <v>5386</v>
      </c>
      <c r="C1555" s="10" t="s">
        <v>1355</v>
      </c>
      <c r="D1555" s="10" t="s">
        <v>5387</v>
      </c>
      <c r="E1555" s="10" t="s">
        <v>2186</v>
      </c>
      <c r="F1555" s="11">
        <v>3</v>
      </c>
      <c r="G1555" s="11" t="s">
        <v>43</v>
      </c>
      <c r="H1555" s="10" t="s">
        <v>19</v>
      </c>
      <c r="I1555" s="10" t="s">
        <v>5391</v>
      </c>
      <c r="J1555" s="10" t="s">
        <v>40</v>
      </c>
      <c r="K1555" s="10" t="s">
        <v>5389</v>
      </c>
      <c r="L1555" s="10" t="s">
        <v>5390</v>
      </c>
      <c r="M1555" s="12" t="s">
        <v>4879</v>
      </c>
    </row>
    <row r="1556" s="3" customFormat="1" ht="54" spans="1:13">
      <c r="A1556" s="8">
        <v>1554</v>
      </c>
      <c r="B1556" s="10" t="s">
        <v>5392</v>
      </c>
      <c r="C1556" s="10" t="s">
        <v>66</v>
      </c>
      <c r="D1556" s="10" t="s">
        <v>5393</v>
      </c>
      <c r="E1556" s="10" t="s">
        <v>119</v>
      </c>
      <c r="F1556" s="11">
        <v>2</v>
      </c>
      <c r="G1556" s="11" t="s">
        <v>43</v>
      </c>
      <c r="H1556" s="10" t="s">
        <v>19</v>
      </c>
      <c r="I1556" s="10" t="s">
        <v>5394</v>
      </c>
      <c r="J1556" s="10" t="s">
        <v>70</v>
      </c>
      <c r="K1556" s="10" t="s">
        <v>5395</v>
      </c>
      <c r="L1556" s="10" t="s">
        <v>5396</v>
      </c>
      <c r="M1556" s="12" t="s">
        <v>4879</v>
      </c>
    </row>
    <row r="1557" s="3" customFormat="1" ht="27" spans="1:13">
      <c r="A1557" s="8">
        <v>1555</v>
      </c>
      <c r="B1557" s="10" t="s">
        <v>5392</v>
      </c>
      <c r="C1557" s="10" t="s">
        <v>66</v>
      </c>
      <c r="D1557" s="10" t="s">
        <v>5397</v>
      </c>
      <c r="E1557" s="10" t="s">
        <v>32</v>
      </c>
      <c r="F1557" s="11">
        <v>2</v>
      </c>
      <c r="G1557" s="11" t="s">
        <v>43</v>
      </c>
      <c r="H1557" s="10" t="s">
        <v>19</v>
      </c>
      <c r="I1557" s="10" t="s">
        <v>5398</v>
      </c>
      <c r="J1557" s="10" t="s">
        <v>70</v>
      </c>
      <c r="K1557" s="10" t="s">
        <v>5395</v>
      </c>
      <c r="L1557" s="10" t="s">
        <v>5396</v>
      </c>
      <c r="M1557" s="12" t="s">
        <v>4879</v>
      </c>
    </row>
    <row r="1558" s="3" customFormat="1" ht="27" spans="1:13">
      <c r="A1558" s="8">
        <v>1556</v>
      </c>
      <c r="B1558" s="10" t="s">
        <v>5399</v>
      </c>
      <c r="C1558" s="10" t="s">
        <v>37</v>
      </c>
      <c r="D1558" s="10" t="s">
        <v>5400</v>
      </c>
      <c r="E1558" s="10" t="s">
        <v>19</v>
      </c>
      <c r="F1558" s="11">
        <v>4</v>
      </c>
      <c r="G1558" s="11" t="s">
        <v>39</v>
      </c>
      <c r="H1558" s="10" t="s">
        <v>19</v>
      </c>
      <c r="I1558" s="10" t="s">
        <v>5401</v>
      </c>
      <c r="J1558" s="10" t="s">
        <v>40</v>
      </c>
      <c r="K1558" s="10" t="s">
        <v>5402</v>
      </c>
      <c r="L1558" s="10" t="s">
        <v>5403</v>
      </c>
      <c r="M1558" s="12" t="s">
        <v>4879</v>
      </c>
    </row>
    <row r="1559" s="3" customFormat="1" ht="40.5" spans="1:13">
      <c r="A1559" s="8">
        <v>1557</v>
      </c>
      <c r="B1559" s="9" t="s">
        <v>5399</v>
      </c>
      <c r="C1559" s="9" t="s">
        <v>348</v>
      </c>
      <c r="D1559" s="9" t="s">
        <v>5404</v>
      </c>
      <c r="E1559" s="9" t="s">
        <v>350</v>
      </c>
      <c r="F1559" s="8">
        <v>2</v>
      </c>
      <c r="G1559" s="8" t="s">
        <v>18</v>
      </c>
      <c r="H1559" s="9" t="s">
        <v>19</v>
      </c>
      <c r="I1559" s="9" t="s">
        <v>5405</v>
      </c>
      <c r="J1559" s="9" t="s">
        <v>40</v>
      </c>
      <c r="K1559" s="9" t="s">
        <v>5402</v>
      </c>
      <c r="L1559" s="9" t="s">
        <v>5403</v>
      </c>
      <c r="M1559" s="12" t="s">
        <v>4879</v>
      </c>
    </row>
    <row r="1560" s="3" customFormat="1" ht="54" spans="1:13">
      <c r="A1560" s="8">
        <v>1558</v>
      </c>
      <c r="B1560" s="9" t="s">
        <v>5399</v>
      </c>
      <c r="C1560" s="9" t="s">
        <v>66</v>
      </c>
      <c r="D1560" s="9" t="s">
        <v>5406</v>
      </c>
      <c r="E1560" s="9" t="s">
        <v>119</v>
      </c>
      <c r="F1560" s="8">
        <v>2</v>
      </c>
      <c r="G1560" s="8" t="s">
        <v>18</v>
      </c>
      <c r="H1560" s="9" t="s">
        <v>19</v>
      </c>
      <c r="I1560" s="9" t="s">
        <v>5407</v>
      </c>
      <c r="J1560" s="9" t="s">
        <v>70</v>
      </c>
      <c r="K1560" s="9" t="s">
        <v>5402</v>
      </c>
      <c r="L1560" s="9" t="str">
        <f>"13609850690"</f>
        <v>13609850690</v>
      </c>
      <c r="M1560" s="12" t="s">
        <v>4879</v>
      </c>
    </row>
    <row r="1561" s="3" customFormat="1" ht="27" spans="1:13">
      <c r="A1561" s="8">
        <v>1559</v>
      </c>
      <c r="B1561" s="9" t="s">
        <v>5408</v>
      </c>
      <c r="C1561" s="9" t="s">
        <v>150</v>
      </c>
      <c r="D1561" s="9" t="s">
        <v>5409</v>
      </c>
      <c r="E1561" s="9" t="s">
        <v>32</v>
      </c>
      <c r="F1561" s="8">
        <v>2</v>
      </c>
      <c r="G1561" s="8" t="s">
        <v>18</v>
      </c>
      <c r="H1561" s="9" t="s">
        <v>19</v>
      </c>
      <c r="I1561" s="9" t="s">
        <v>5410</v>
      </c>
      <c r="J1561" s="9" t="s">
        <v>59</v>
      </c>
      <c r="K1561" s="9" t="s">
        <v>5411</v>
      </c>
      <c r="L1561" s="9" t="s">
        <v>5412</v>
      </c>
      <c r="M1561" s="12" t="s">
        <v>4879</v>
      </c>
    </row>
    <row r="1562" s="3" customFormat="1" ht="67.5" spans="1:13">
      <c r="A1562" s="8">
        <v>1560</v>
      </c>
      <c r="B1562" s="10" t="s">
        <v>5413</v>
      </c>
      <c r="C1562" s="10" t="s">
        <v>37</v>
      </c>
      <c r="D1562" s="10" t="s">
        <v>5414</v>
      </c>
      <c r="E1562" s="10" t="s">
        <v>32</v>
      </c>
      <c r="F1562" s="11">
        <v>100</v>
      </c>
      <c r="G1562" s="11" t="s">
        <v>39</v>
      </c>
      <c r="H1562" s="10" t="s">
        <v>76</v>
      </c>
      <c r="I1562" s="10" t="s">
        <v>5415</v>
      </c>
      <c r="J1562" s="10" t="s">
        <v>70</v>
      </c>
      <c r="K1562" s="10" t="s">
        <v>5416</v>
      </c>
      <c r="L1562" s="10" t="s">
        <v>5417</v>
      </c>
      <c r="M1562" s="12" t="s">
        <v>4879</v>
      </c>
    </row>
    <row r="1563" s="3" customFormat="1" spans="1:13">
      <c r="A1563" s="8">
        <v>1561</v>
      </c>
      <c r="B1563" s="9" t="s">
        <v>5418</v>
      </c>
      <c r="C1563" s="9" t="s">
        <v>55</v>
      </c>
      <c r="D1563" s="9" t="s">
        <v>5419</v>
      </c>
      <c r="E1563" s="9" t="s">
        <v>19</v>
      </c>
      <c r="F1563" s="8">
        <v>5</v>
      </c>
      <c r="G1563" s="8" t="s">
        <v>18</v>
      </c>
      <c r="H1563" s="9" t="s">
        <v>19</v>
      </c>
      <c r="I1563" s="9" t="s">
        <v>5420</v>
      </c>
      <c r="J1563" s="9" t="s">
        <v>40</v>
      </c>
      <c r="K1563" s="9" t="s">
        <v>5421</v>
      </c>
      <c r="L1563" s="9" t="s">
        <v>5422</v>
      </c>
      <c r="M1563" s="12" t="s">
        <v>4879</v>
      </c>
    </row>
    <row r="1564" s="3" customFormat="1" ht="27" spans="1:13">
      <c r="A1564" s="8">
        <v>1562</v>
      </c>
      <c r="B1564" s="10" t="s">
        <v>5423</v>
      </c>
      <c r="C1564" s="10" t="s">
        <v>37</v>
      </c>
      <c r="D1564" s="10" t="s">
        <v>5424</v>
      </c>
      <c r="E1564" s="10" t="s">
        <v>32</v>
      </c>
      <c r="F1564" s="11">
        <v>10</v>
      </c>
      <c r="G1564" s="11" t="s">
        <v>633</v>
      </c>
      <c r="H1564" s="10" t="s">
        <v>19</v>
      </c>
      <c r="I1564" s="10" t="s">
        <v>5425</v>
      </c>
      <c r="J1564" s="10" t="s">
        <v>70</v>
      </c>
      <c r="K1564" s="10" t="s">
        <v>5426</v>
      </c>
      <c r="L1564" s="10" t="s">
        <v>5427</v>
      </c>
      <c r="M1564" s="12" t="s">
        <v>4879</v>
      </c>
    </row>
    <row r="1565" s="3" customFormat="1" ht="148.5" spans="1:13">
      <c r="A1565" s="8">
        <v>1563</v>
      </c>
      <c r="B1565" s="10" t="s">
        <v>5428</v>
      </c>
      <c r="C1565" s="10" t="s">
        <v>55</v>
      </c>
      <c r="D1565" s="10" t="s">
        <v>665</v>
      </c>
      <c r="E1565" s="10" t="s">
        <v>19</v>
      </c>
      <c r="F1565" s="11">
        <v>30</v>
      </c>
      <c r="G1565" s="11" t="s">
        <v>633</v>
      </c>
      <c r="H1565" s="10" t="s">
        <v>19</v>
      </c>
      <c r="I1565" s="10" t="s">
        <v>5429</v>
      </c>
      <c r="J1565" s="10" t="s">
        <v>70</v>
      </c>
      <c r="K1565" s="10" t="s">
        <v>5430</v>
      </c>
      <c r="L1565" s="10" t="s">
        <v>5431</v>
      </c>
      <c r="M1565" s="12" t="s">
        <v>4879</v>
      </c>
    </row>
    <row r="1566" s="3" customFormat="1" ht="54" spans="1:13">
      <c r="A1566" s="8">
        <v>1564</v>
      </c>
      <c r="B1566" s="9" t="s">
        <v>5428</v>
      </c>
      <c r="C1566" s="9" t="s">
        <v>55</v>
      </c>
      <c r="D1566" s="9" t="s">
        <v>5432</v>
      </c>
      <c r="E1566" s="9" t="s">
        <v>19</v>
      </c>
      <c r="F1566" s="8">
        <v>30</v>
      </c>
      <c r="G1566" s="8" t="s">
        <v>18</v>
      </c>
      <c r="H1566" s="9" t="s">
        <v>19</v>
      </c>
      <c r="I1566" s="9" t="s">
        <v>5432</v>
      </c>
      <c r="J1566" s="9" t="s">
        <v>70</v>
      </c>
      <c r="K1566" s="9" t="s">
        <v>5430</v>
      </c>
      <c r="L1566" s="9" t="str">
        <f>"13942609545"</f>
        <v>13942609545</v>
      </c>
      <c r="M1566" s="12" t="s">
        <v>4879</v>
      </c>
    </row>
    <row r="1567" s="3" customFormat="1" ht="67.5" spans="1:13">
      <c r="A1567" s="8">
        <v>1565</v>
      </c>
      <c r="B1567" s="10" t="s">
        <v>5433</v>
      </c>
      <c r="C1567" s="10" t="s">
        <v>37</v>
      </c>
      <c r="D1567" s="10" t="s">
        <v>5434</v>
      </c>
      <c r="E1567" s="10" t="s">
        <v>19</v>
      </c>
      <c r="F1567" s="11">
        <v>10</v>
      </c>
      <c r="G1567" s="11" t="s">
        <v>633</v>
      </c>
      <c r="H1567" s="10" t="s">
        <v>19</v>
      </c>
      <c r="I1567" s="10" t="s">
        <v>5435</v>
      </c>
      <c r="J1567" s="10" t="s">
        <v>40</v>
      </c>
      <c r="K1567" s="10" t="s">
        <v>5436</v>
      </c>
      <c r="L1567" s="10" t="s">
        <v>5437</v>
      </c>
      <c r="M1567" s="12" t="s">
        <v>4879</v>
      </c>
    </row>
    <row r="1568" s="3" customFormat="1" ht="81" spans="1:13">
      <c r="A1568" s="8">
        <v>1566</v>
      </c>
      <c r="B1568" s="10" t="s">
        <v>5433</v>
      </c>
      <c r="C1568" s="10" t="s">
        <v>37</v>
      </c>
      <c r="D1568" s="10" t="s">
        <v>5438</v>
      </c>
      <c r="E1568" s="10" t="s">
        <v>81</v>
      </c>
      <c r="F1568" s="11">
        <v>1</v>
      </c>
      <c r="G1568" s="11" t="s">
        <v>43</v>
      </c>
      <c r="H1568" s="10" t="s">
        <v>19</v>
      </c>
      <c r="I1568" s="10" t="s">
        <v>5439</v>
      </c>
      <c r="J1568" s="10" t="s">
        <v>70</v>
      </c>
      <c r="K1568" s="10" t="s">
        <v>5436</v>
      </c>
      <c r="L1568" s="10" t="s">
        <v>5437</v>
      </c>
      <c r="M1568" s="12" t="s">
        <v>4879</v>
      </c>
    </row>
    <row r="1569" s="3" customFormat="1" ht="121.5" spans="1:13">
      <c r="A1569" s="8">
        <v>1567</v>
      </c>
      <c r="B1569" s="10" t="s">
        <v>5433</v>
      </c>
      <c r="C1569" s="10" t="s">
        <v>37</v>
      </c>
      <c r="D1569" s="10" t="s">
        <v>5440</v>
      </c>
      <c r="E1569" s="10" t="s">
        <v>19</v>
      </c>
      <c r="F1569" s="11">
        <v>1</v>
      </c>
      <c r="G1569" s="11" t="s">
        <v>633</v>
      </c>
      <c r="H1569" s="10" t="s">
        <v>19</v>
      </c>
      <c r="I1569" s="10" t="s">
        <v>5441</v>
      </c>
      <c r="J1569" s="10" t="s">
        <v>70</v>
      </c>
      <c r="K1569" s="10" t="s">
        <v>5436</v>
      </c>
      <c r="L1569" s="10" t="s">
        <v>5437</v>
      </c>
      <c r="M1569" s="12" t="s">
        <v>4879</v>
      </c>
    </row>
    <row r="1570" s="3" customFormat="1" ht="108" spans="1:13">
      <c r="A1570" s="8">
        <v>1568</v>
      </c>
      <c r="B1570" s="9" t="s">
        <v>5433</v>
      </c>
      <c r="C1570" s="9" t="s">
        <v>37</v>
      </c>
      <c r="D1570" s="9" t="s">
        <v>5442</v>
      </c>
      <c r="E1570" s="9" t="s">
        <v>19</v>
      </c>
      <c r="F1570" s="8">
        <v>1</v>
      </c>
      <c r="G1570" s="8" t="s">
        <v>18</v>
      </c>
      <c r="H1570" s="9" t="s">
        <v>19</v>
      </c>
      <c r="I1570" s="9" t="s">
        <v>5443</v>
      </c>
      <c r="J1570" s="9" t="s">
        <v>40</v>
      </c>
      <c r="K1570" s="9" t="s">
        <v>5436</v>
      </c>
      <c r="L1570" s="9" t="s">
        <v>5437</v>
      </c>
      <c r="M1570" s="12" t="s">
        <v>4879</v>
      </c>
    </row>
    <row r="1571" s="3" customFormat="1" ht="40.5" spans="1:13">
      <c r="A1571" s="8">
        <v>1569</v>
      </c>
      <c r="B1571" s="9" t="s">
        <v>5444</v>
      </c>
      <c r="C1571" s="9" t="s">
        <v>1040</v>
      </c>
      <c r="D1571" s="9" t="s">
        <v>5445</v>
      </c>
      <c r="E1571" s="9" t="s">
        <v>3150</v>
      </c>
      <c r="F1571" s="8">
        <v>2</v>
      </c>
      <c r="G1571" s="8" t="s">
        <v>18</v>
      </c>
      <c r="H1571" s="9" t="s">
        <v>19</v>
      </c>
      <c r="I1571" s="9" t="s">
        <v>5446</v>
      </c>
      <c r="J1571" s="9" t="s">
        <v>59</v>
      </c>
      <c r="K1571" s="9" t="s">
        <v>5447</v>
      </c>
      <c r="L1571" s="9" t="s">
        <v>5448</v>
      </c>
      <c r="M1571" s="12" t="s">
        <v>4879</v>
      </c>
    </row>
    <row r="1572" s="3" customFormat="1" ht="67.5" spans="1:13">
      <c r="A1572" s="8">
        <v>1570</v>
      </c>
      <c r="B1572" s="10" t="s">
        <v>5449</v>
      </c>
      <c r="C1572" s="10" t="s">
        <v>37</v>
      </c>
      <c r="D1572" s="10" t="s">
        <v>5450</v>
      </c>
      <c r="E1572" s="10" t="s">
        <v>5451</v>
      </c>
      <c r="F1572" s="11">
        <v>3</v>
      </c>
      <c r="G1572" s="11" t="s">
        <v>43</v>
      </c>
      <c r="H1572" s="10" t="s">
        <v>19</v>
      </c>
      <c r="I1572" s="10" t="s">
        <v>5452</v>
      </c>
      <c r="J1572" s="10" t="s">
        <v>59</v>
      </c>
      <c r="K1572" s="10" t="s">
        <v>5453</v>
      </c>
      <c r="L1572" s="10" t="s">
        <v>5454</v>
      </c>
      <c r="M1572" s="12" t="s">
        <v>4879</v>
      </c>
    </row>
    <row r="1573" s="3" customFormat="1" ht="67.5" spans="1:13">
      <c r="A1573" s="8">
        <v>1571</v>
      </c>
      <c r="B1573" s="9" t="s">
        <v>5449</v>
      </c>
      <c r="C1573" s="9" t="s">
        <v>66</v>
      </c>
      <c r="D1573" s="9" t="s">
        <v>5455</v>
      </c>
      <c r="E1573" s="9" t="s">
        <v>119</v>
      </c>
      <c r="F1573" s="8">
        <v>8</v>
      </c>
      <c r="G1573" s="8" t="s">
        <v>18</v>
      </c>
      <c r="H1573" s="9" t="s">
        <v>19</v>
      </c>
      <c r="I1573" s="9" t="s">
        <v>5456</v>
      </c>
      <c r="J1573" s="9" t="s">
        <v>34</v>
      </c>
      <c r="K1573" s="9" t="s">
        <v>5453</v>
      </c>
      <c r="L1573" s="9" t="s">
        <v>5454</v>
      </c>
      <c r="M1573" s="12" t="s">
        <v>4879</v>
      </c>
    </row>
    <row r="1574" s="3" customFormat="1" ht="135" spans="1:13">
      <c r="A1574" s="8">
        <v>1572</v>
      </c>
      <c r="B1574" s="9" t="s">
        <v>5449</v>
      </c>
      <c r="C1574" s="9" t="s">
        <v>167</v>
      </c>
      <c r="D1574" s="9" t="s">
        <v>5457</v>
      </c>
      <c r="E1574" s="9" t="s">
        <v>32</v>
      </c>
      <c r="F1574" s="8">
        <v>1</v>
      </c>
      <c r="G1574" s="8" t="s">
        <v>18</v>
      </c>
      <c r="H1574" s="9" t="s">
        <v>19</v>
      </c>
      <c r="I1574" s="9" t="s">
        <v>5458</v>
      </c>
      <c r="J1574" s="9" t="s">
        <v>59</v>
      </c>
      <c r="K1574" s="9" t="s">
        <v>5453</v>
      </c>
      <c r="L1574" s="9" t="s">
        <v>5454</v>
      </c>
      <c r="M1574" s="12" t="s">
        <v>4879</v>
      </c>
    </row>
    <row r="1575" s="3" customFormat="1" ht="27" spans="1:13">
      <c r="A1575" s="8">
        <v>1573</v>
      </c>
      <c r="B1575" s="9" t="s">
        <v>5459</v>
      </c>
      <c r="C1575" s="9" t="s">
        <v>55</v>
      </c>
      <c r="D1575" s="9" t="s">
        <v>5460</v>
      </c>
      <c r="E1575" s="9" t="s">
        <v>57</v>
      </c>
      <c r="F1575" s="8">
        <v>1</v>
      </c>
      <c r="G1575" s="8" t="s">
        <v>18</v>
      </c>
      <c r="H1575" s="9" t="s">
        <v>19</v>
      </c>
      <c r="I1575" s="9" t="s">
        <v>5461</v>
      </c>
      <c r="J1575" s="9" t="s">
        <v>34</v>
      </c>
      <c r="K1575" s="9" t="s">
        <v>5462</v>
      </c>
      <c r="L1575" s="9" t="s">
        <v>5463</v>
      </c>
      <c r="M1575" s="12" t="s">
        <v>4879</v>
      </c>
    </row>
    <row r="1576" s="3" customFormat="1" ht="27" spans="1:13">
      <c r="A1576" s="8">
        <v>1574</v>
      </c>
      <c r="B1576" s="9" t="s">
        <v>5459</v>
      </c>
      <c r="C1576" s="9" t="s">
        <v>448</v>
      </c>
      <c r="D1576" s="9" t="s">
        <v>5464</v>
      </c>
      <c r="E1576" s="9" t="s">
        <v>801</v>
      </c>
      <c r="F1576" s="8">
        <v>1</v>
      </c>
      <c r="G1576" s="8" t="s">
        <v>18</v>
      </c>
      <c r="H1576" s="9" t="s">
        <v>19</v>
      </c>
      <c r="I1576" s="9" t="s">
        <v>5465</v>
      </c>
      <c r="J1576" s="9" t="s">
        <v>59</v>
      </c>
      <c r="K1576" s="9" t="s">
        <v>5462</v>
      </c>
      <c r="L1576" s="9" t="s">
        <v>5463</v>
      </c>
      <c r="M1576" s="12" t="s">
        <v>4879</v>
      </c>
    </row>
    <row r="1577" s="3" customFormat="1" ht="54" spans="1:13">
      <c r="A1577" s="8">
        <v>1575</v>
      </c>
      <c r="B1577" s="9" t="s">
        <v>5466</v>
      </c>
      <c r="C1577" s="9" t="s">
        <v>30</v>
      </c>
      <c r="D1577" s="9" t="s">
        <v>5467</v>
      </c>
      <c r="E1577" s="9" t="s">
        <v>119</v>
      </c>
      <c r="F1577" s="8">
        <v>1</v>
      </c>
      <c r="G1577" s="8" t="s">
        <v>18</v>
      </c>
      <c r="H1577" s="9" t="s">
        <v>19</v>
      </c>
      <c r="I1577" s="9" t="s">
        <v>5468</v>
      </c>
      <c r="J1577" s="9" t="s">
        <v>59</v>
      </c>
      <c r="K1577" s="9" t="s">
        <v>5469</v>
      </c>
      <c r="L1577" s="9" t="s">
        <v>5470</v>
      </c>
      <c r="M1577" s="12" t="s">
        <v>4879</v>
      </c>
    </row>
    <row r="1578" s="3" customFormat="1" ht="27" spans="1:13">
      <c r="A1578" s="8">
        <v>1576</v>
      </c>
      <c r="B1578" s="10" t="s">
        <v>5471</v>
      </c>
      <c r="C1578" s="10" t="s">
        <v>5472</v>
      </c>
      <c r="D1578" s="10" t="s">
        <v>5473</v>
      </c>
      <c r="E1578" s="10" t="s">
        <v>5474</v>
      </c>
      <c r="F1578" s="11">
        <v>1</v>
      </c>
      <c r="G1578" s="11" t="s">
        <v>43</v>
      </c>
      <c r="H1578" s="10" t="s">
        <v>19</v>
      </c>
      <c r="I1578" s="10" t="s">
        <v>5475</v>
      </c>
      <c r="J1578" s="10" t="s">
        <v>40</v>
      </c>
      <c r="K1578" s="10" t="s">
        <v>5476</v>
      </c>
      <c r="L1578" s="10" t="s">
        <v>5477</v>
      </c>
      <c r="M1578" s="12" t="s">
        <v>4879</v>
      </c>
    </row>
    <row r="1579" s="3" customFormat="1" ht="40.5" spans="1:13">
      <c r="A1579" s="8">
        <v>1577</v>
      </c>
      <c r="B1579" s="9" t="s">
        <v>5471</v>
      </c>
      <c r="C1579" s="9" t="s">
        <v>66</v>
      </c>
      <c r="D1579" s="9" t="s">
        <v>5478</v>
      </c>
      <c r="E1579" s="9" t="s">
        <v>32</v>
      </c>
      <c r="F1579" s="8">
        <v>1</v>
      </c>
      <c r="G1579" s="8" t="s">
        <v>18</v>
      </c>
      <c r="H1579" s="9" t="s">
        <v>19</v>
      </c>
      <c r="I1579" s="9" t="s">
        <v>5479</v>
      </c>
      <c r="J1579" s="9" t="s">
        <v>40</v>
      </c>
      <c r="K1579" s="9" t="s">
        <v>5476</v>
      </c>
      <c r="L1579" s="9" t="s">
        <v>5477</v>
      </c>
      <c r="M1579" s="12" t="s">
        <v>4879</v>
      </c>
    </row>
    <row r="1580" s="3" customFormat="1" ht="54" spans="1:13">
      <c r="A1580" s="8">
        <v>1578</v>
      </c>
      <c r="B1580" s="9" t="s">
        <v>5471</v>
      </c>
      <c r="C1580" s="9" t="s">
        <v>167</v>
      </c>
      <c r="D1580" s="9" t="s">
        <v>5480</v>
      </c>
      <c r="E1580" s="9" t="s">
        <v>32</v>
      </c>
      <c r="F1580" s="8">
        <v>1</v>
      </c>
      <c r="G1580" s="8" t="s">
        <v>18</v>
      </c>
      <c r="H1580" s="9" t="s">
        <v>19</v>
      </c>
      <c r="I1580" s="9" t="s">
        <v>5481</v>
      </c>
      <c r="J1580" s="9" t="s">
        <v>40</v>
      </c>
      <c r="K1580" s="9" t="s">
        <v>5476</v>
      </c>
      <c r="L1580" s="9" t="s">
        <v>5477</v>
      </c>
      <c r="M1580" s="12" t="s">
        <v>4879</v>
      </c>
    </row>
    <row r="1581" s="3" customFormat="1" ht="40.5" spans="1:13">
      <c r="A1581" s="8">
        <v>1579</v>
      </c>
      <c r="B1581" s="9" t="s">
        <v>5471</v>
      </c>
      <c r="C1581" s="9" t="s">
        <v>150</v>
      </c>
      <c r="D1581" s="9" t="s">
        <v>5482</v>
      </c>
      <c r="E1581" s="9" t="s">
        <v>152</v>
      </c>
      <c r="F1581" s="8">
        <v>2</v>
      </c>
      <c r="G1581" s="8" t="s">
        <v>18</v>
      </c>
      <c r="H1581" s="9" t="s">
        <v>19</v>
      </c>
      <c r="I1581" s="9" t="s">
        <v>5483</v>
      </c>
      <c r="J1581" s="9" t="s">
        <v>40</v>
      </c>
      <c r="K1581" s="9" t="s">
        <v>5476</v>
      </c>
      <c r="L1581" s="9" t="s">
        <v>5477</v>
      </c>
      <c r="M1581" s="12" t="s">
        <v>4879</v>
      </c>
    </row>
    <row r="1582" s="3" customFormat="1" ht="40.5" spans="1:13">
      <c r="A1582" s="8">
        <v>1580</v>
      </c>
      <c r="B1582" s="9" t="s">
        <v>5484</v>
      </c>
      <c r="C1582" s="9" t="s">
        <v>150</v>
      </c>
      <c r="D1582" s="9" t="s">
        <v>5485</v>
      </c>
      <c r="E1582" s="9" t="s">
        <v>2847</v>
      </c>
      <c r="F1582" s="8">
        <v>2</v>
      </c>
      <c r="G1582" s="8" t="s">
        <v>18</v>
      </c>
      <c r="H1582" s="9" t="s">
        <v>19</v>
      </c>
      <c r="I1582" s="9" t="s">
        <v>5486</v>
      </c>
      <c r="J1582" s="9" t="s">
        <v>59</v>
      </c>
      <c r="K1582" s="9" t="s">
        <v>5487</v>
      </c>
      <c r="L1582" s="9" t="s">
        <v>5488</v>
      </c>
      <c r="M1582" s="12" t="s">
        <v>4879</v>
      </c>
    </row>
    <row r="1583" s="3" customFormat="1" ht="40.5" spans="1:13">
      <c r="A1583" s="8">
        <v>1581</v>
      </c>
      <c r="B1583" s="9" t="s">
        <v>5489</v>
      </c>
      <c r="C1583" s="9" t="s">
        <v>5490</v>
      </c>
      <c r="D1583" s="9" t="s">
        <v>5491</v>
      </c>
      <c r="E1583" s="9" t="s">
        <v>5492</v>
      </c>
      <c r="F1583" s="8">
        <v>2</v>
      </c>
      <c r="G1583" s="8" t="s">
        <v>18</v>
      </c>
      <c r="H1583" s="9" t="s">
        <v>76</v>
      </c>
      <c r="I1583" s="9" t="s">
        <v>5493</v>
      </c>
      <c r="J1583" s="9" t="s">
        <v>40</v>
      </c>
      <c r="K1583" s="9" t="s">
        <v>5494</v>
      </c>
      <c r="L1583" s="9" t="s">
        <v>5495</v>
      </c>
      <c r="M1583" s="12" t="s">
        <v>4879</v>
      </c>
    </row>
    <row r="1584" s="3" customFormat="1" ht="81" spans="1:13">
      <c r="A1584" s="8">
        <v>1582</v>
      </c>
      <c r="B1584" s="9" t="s">
        <v>5496</v>
      </c>
      <c r="C1584" s="9" t="s">
        <v>55</v>
      </c>
      <c r="D1584" s="9" t="s">
        <v>5497</v>
      </c>
      <c r="E1584" s="9" t="s">
        <v>124</v>
      </c>
      <c r="F1584" s="8">
        <v>6</v>
      </c>
      <c r="G1584" s="8" t="s">
        <v>18</v>
      </c>
      <c r="H1584" s="9" t="s">
        <v>19</v>
      </c>
      <c r="I1584" s="9" t="s">
        <v>5498</v>
      </c>
      <c r="J1584" s="9" t="s">
        <v>28</v>
      </c>
      <c r="K1584" s="9" t="s">
        <v>5499</v>
      </c>
      <c r="L1584" s="9" t="s">
        <v>5500</v>
      </c>
      <c r="M1584" s="12" t="s">
        <v>4879</v>
      </c>
    </row>
    <row r="1585" s="3" customFormat="1" ht="108" spans="1:13">
      <c r="A1585" s="8">
        <v>1583</v>
      </c>
      <c r="B1585" s="9" t="s">
        <v>5496</v>
      </c>
      <c r="C1585" s="9" t="s">
        <v>167</v>
      </c>
      <c r="D1585" s="9" t="s">
        <v>5501</v>
      </c>
      <c r="E1585" s="9" t="s">
        <v>81</v>
      </c>
      <c r="F1585" s="8">
        <v>2</v>
      </c>
      <c r="G1585" s="8" t="s">
        <v>18</v>
      </c>
      <c r="H1585" s="9" t="s">
        <v>474</v>
      </c>
      <c r="I1585" s="9" t="s">
        <v>5502</v>
      </c>
      <c r="J1585" s="9" t="s">
        <v>28</v>
      </c>
      <c r="K1585" s="9" t="s">
        <v>5499</v>
      </c>
      <c r="L1585" s="9" t="s">
        <v>5500</v>
      </c>
      <c r="M1585" s="12" t="s">
        <v>4879</v>
      </c>
    </row>
    <row r="1586" s="3" customFormat="1" ht="40.5" spans="1:13">
      <c r="A1586" s="8">
        <v>1584</v>
      </c>
      <c r="B1586" s="10" t="s">
        <v>5503</v>
      </c>
      <c r="C1586" s="10" t="s">
        <v>150</v>
      </c>
      <c r="D1586" s="10" t="s">
        <v>5504</v>
      </c>
      <c r="E1586" s="10" t="s">
        <v>32</v>
      </c>
      <c r="F1586" s="11">
        <v>3</v>
      </c>
      <c r="G1586" s="11" t="s">
        <v>43</v>
      </c>
      <c r="H1586" s="10" t="s">
        <v>19</v>
      </c>
      <c r="I1586" s="10" t="s">
        <v>5505</v>
      </c>
      <c r="J1586" s="10" t="s">
        <v>59</v>
      </c>
      <c r="K1586" s="10" t="s">
        <v>5506</v>
      </c>
      <c r="L1586" s="10" t="s">
        <v>5507</v>
      </c>
      <c r="M1586" s="12" t="s">
        <v>4879</v>
      </c>
    </row>
    <row r="1587" s="3" customFormat="1" spans="1:13">
      <c r="A1587" s="8">
        <v>1585</v>
      </c>
      <c r="B1587" s="10" t="s">
        <v>5508</v>
      </c>
      <c r="C1587" s="10" t="s">
        <v>55</v>
      </c>
      <c r="D1587" s="10" t="s">
        <v>55</v>
      </c>
      <c r="E1587" s="10" t="s">
        <v>19</v>
      </c>
      <c r="F1587" s="11">
        <v>2</v>
      </c>
      <c r="G1587" s="11" t="s">
        <v>39</v>
      </c>
      <c r="H1587" s="10" t="s">
        <v>19</v>
      </c>
      <c r="I1587" s="10" t="s">
        <v>5509</v>
      </c>
      <c r="J1587" s="10" t="s">
        <v>40</v>
      </c>
      <c r="K1587" s="10" t="s">
        <v>5510</v>
      </c>
      <c r="L1587" s="10" t="s">
        <v>5511</v>
      </c>
      <c r="M1587" s="12" t="s">
        <v>4879</v>
      </c>
    </row>
    <row r="1588" s="3" customFormat="1" spans="1:13">
      <c r="A1588" s="8">
        <v>1586</v>
      </c>
      <c r="B1588" s="10" t="s">
        <v>5508</v>
      </c>
      <c r="C1588" s="10" t="s">
        <v>55</v>
      </c>
      <c r="D1588" s="10" t="s">
        <v>55</v>
      </c>
      <c r="E1588" s="10" t="s">
        <v>19</v>
      </c>
      <c r="F1588" s="11">
        <v>2</v>
      </c>
      <c r="G1588" s="11" t="s">
        <v>43</v>
      </c>
      <c r="H1588" s="10" t="s">
        <v>19</v>
      </c>
      <c r="I1588" s="10" t="s">
        <v>5509</v>
      </c>
      <c r="J1588" s="10" t="s">
        <v>40</v>
      </c>
      <c r="K1588" s="10" t="s">
        <v>5510</v>
      </c>
      <c r="L1588" s="10" t="s">
        <v>5511</v>
      </c>
      <c r="M1588" s="12" t="s">
        <v>4879</v>
      </c>
    </row>
    <row r="1589" s="3" customFormat="1" ht="94.5" spans="1:13">
      <c r="A1589" s="8">
        <v>1587</v>
      </c>
      <c r="B1589" s="10" t="s">
        <v>5512</v>
      </c>
      <c r="C1589" s="10" t="s">
        <v>150</v>
      </c>
      <c r="D1589" s="10" t="s">
        <v>5513</v>
      </c>
      <c r="E1589" s="10" t="s">
        <v>32</v>
      </c>
      <c r="F1589" s="11">
        <v>3</v>
      </c>
      <c r="G1589" s="11" t="s">
        <v>43</v>
      </c>
      <c r="H1589" s="10" t="s">
        <v>19</v>
      </c>
      <c r="I1589" s="10" t="s">
        <v>5514</v>
      </c>
      <c r="J1589" s="10" t="s">
        <v>34</v>
      </c>
      <c r="K1589" s="10" t="s">
        <v>5515</v>
      </c>
      <c r="L1589" s="10" t="s">
        <v>5516</v>
      </c>
      <c r="M1589" s="12" t="s">
        <v>4879</v>
      </c>
    </row>
    <row r="1590" s="3" customFormat="1" ht="40.5" spans="1:13">
      <c r="A1590" s="8">
        <v>1588</v>
      </c>
      <c r="B1590" s="9" t="s">
        <v>5517</v>
      </c>
      <c r="C1590" s="9" t="s">
        <v>403</v>
      </c>
      <c r="D1590" s="9" t="s">
        <v>5518</v>
      </c>
      <c r="E1590" s="9" t="s">
        <v>2653</v>
      </c>
      <c r="F1590" s="8">
        <v>2</v>
      </c>
      <c r="G1590" s="8" t="s">
        <v>18</v>
      </c>
      <c r="H1590" s="9" t="s">
        <v>19</v>
      </c>
      <c r="I1590" s="9" t="s">
        <v>5519</v>
      </c>
      <c r="J1590" s="9" t="s">
        <v>59</v>
      </c>
      <c r="K1590" s="9" t="s">
        <v>5520</v>
      </c>
      <c r="L1590" s="9" t="s">
        <v>5521</v>
      </c>
      <c r="M1590" s="12" t="s">
        <v>4879</v>
      </c>
    </row>
    <row r="1591" s="3" customFormat="1" ht="121.5" spans="1:13">
      <c r="A1591" s="8">
        <v>1589</v>
      </c>
      <c r="B1591" s="9" t="s">
        <v>5522</v>
      </c>
      <c r="C1591" s="9" t="s">
        <v>55</v>
      </c>
      <c r="D1591" s="9" t="s">
        <v>5523</v>
      </c>
      <c r="E1591" s="9" t="s">
        <v>251</v>
      </c>
      <c r="F1591" s="8">
        <v>1</v>
      </c>
      <c r="G1591" s="8" t="s">
        <v>18</v>
      </c>
      <c r="H1591" s="9" t="s">
        <v>19</v>
      </c>
      <c r="I1591" s="9" t="s">
        <v>5524</v>
      </c>
      <c r="J1591" s="9" t="s">
        <v>59</v>
      </c>
      <c r="K1591" s="9" t="s">
        <v>5525</v>
      </c>
      <c r="L1591" s="9" t="s">
        <v>5526</v>
      </c>
      <c r="M1591" s="12" t="s">
        <v>4879</v>
      </c>
    </row>
    <row r="1592" s="3" customFormat="1" ht="27" spans="1:13">
      <c r="A1592" s="8">
        <v>1590</v>
      </c>
      <c r="B1592" s="10" t="s">
        <v>5527</v>
      </c>
      <c r="C1592" s="10" t="s">
        <v>37</v>
      </c>
      <c r="D1592" s="10" t="s">
        <v>5528</v>
      </c>
      <c r="E1592" s="10" t="s">
        <v>19</v>
      </c>
      <c r="F1592" s="11">
        <v>30</v>
      </c>
      <c r="G1592" s="11" t="s">
        <v>39</v>
      </c>
      <c r="H1592" s="10" t="s">
        <v>19</v>
      </c>
      <c r="I1592" s="10" t="s">
        <v>782</v>
      </c>
      <c r="J1592" s="10" t="s">
        <v>59</v>
      </c>
      <c r="K1592" s="10" t="s">
        <v>5529</v>
      </c>
      <c r="L1592" s="10" t="s">
        <v>5530</v>
      </c>
      <c r="M1592" s="12" t="s">
        <v>4879</v>
      </c>
    </row>
    <row r="1593" s="3" customFormat="1" ht="67.5" spans="1:13">
      <c r="A1593" s="8">
        <v>1591</v>
      </c>
      <c r="B1593" s="10" t="s">
        <v>5531</v>
      </c>
      <c r="C1593" s="10" t="s">
        <v>37</v>
      </c>
      <c r="D1593" s="10" t="s">
        <v>5532</v>
      </c>
      <c r="E1593" s="10" t="s">
        <v>19</v>
      </c>
      <c r="F1593" s="11">
        <v>10</v>
      </c>
      <c r="G1593" s="11" t="s">
        <v>39</v>
      </c>
      <c r="H1593" s="10" t="s">
        <v>19</v>
      </c>
      <c r="I1593" s="10" t="s">
        <v>5533</v>
      </c>
      <c r="J1593" s="10" t="s">
        <v>59</v>
      </c>
      <c r="K1593" s="10" t="s">
        <v>5534</v>
      </c>
      <c r="L1593" s="10" t="s">
        <v>5535</v>
      </c>
      <c r="M1593" s="12" t="s">
        <v>4879</v>
      </c>
    </row>
    <row r="1594" s="3" customFormat="1" ht="54" spans="1:13">
      <c r="A1594" s="8">
        <v>1592</v>
      </c>
      <c r="B1594" s="9" t="s">
        <v>5531</v>
      </c>
      <c r="C1594" s="9" t="s">
        <v>141</v>
      </c>
      <c r="D1594" s="9" t="s">
        <v>5536</v>
      </c>
      <c r="E1594" s="9" t="s">
        <v>19</v>
      </c>
      <c r="F1594" s="8">
        <v>3</v>
      </c>
      <c r="G1594" s="8" t="s">
        <v>18</v>
      </c>
      <c r="H1594" s="9" t="s">
        <v>19</v>
      </c>
      <c r="I1594" s="9" t="s">
        <v>5537</v>
      </c>
      <c r="J1594" s="9" t="s">
        <v>70</v>
      </c>
      <c r="K1594" s="9" t="s">
        <v>5534</v>
      </c>
      <c r="L1594" s="9" t="s">
        <v>5535</v>
      </c>
      <c r="M1594" s="12" t="s">
        <v>4879</v>
      </c>
    </row>
    <row r="1595" s="3" customFormat="1" ht="81" spans="1:13">
      <c r="A1595" s="8">
        <v>1593</v>
      </c>
      <c r="B1595" s="10" t="s">
        <v>5538</v>
      </c>
      <c r="C1595" s="10" t="s">
        <v>37</v>
      </c>
      <c r="D1595" s="10" t="s">
        <v>5539</v>
      </c>
      <c r="E1595" s="10" t="s">
        <v>2306</v>
      </c>
      <c r="F1595" s="11">
        <v>1</v>
      </c>
      <c r="G1595" s="11" t="s">
        <v>43</v>
      </c>
      <c r="H1595" s="10" t="s">
        <v>76</v>
      </c>
      <c r="I1595" s="10" t="s">
        <v>5540</v>
      </c>
      <c r="J1595" s="10" t="s">
        <v>70</v>
      </c>
      <c r="K1595" s="10" t="s">
        <v>5541</v>
      </c>
      <c r="L1595" s="10" t="s">
        <v>5542</v>
      </c>
      <c r="M1595" s="12" t="s">
        <v>4879</v>
      </c>
    </row>
    <row r="1596" s="3" customFormat="1" ht="108" spans="1:13">
      <c r="A1596" s="8">
        <v>1594</v>
      </c>
      <c r="B1596" s="9" t="s">
        <v>5538</v>
      </c>
      <c r="C1596" s="9" t="s">
        <v>37</v>
      </c>
      <c r="D1596" s="9" t="s">
        <v>5543</v>
      </c>
      <c r="E1596" s="9" t="s">
        <v>32</v>
      </c>
      <c r="F1596" s="8">
        <v>1</v>
      </c>
      <c r="G1596" s="8" t="s">
        <v>18</v>
      </c>
      <c r="H1596" s="9" t="s">
        <v>76</v>
      </c>
      <c r="I1596" s="9" t="s">
        <v>5544</v>
      </c>
      <c r="J1596" s="9" t="s">
        <v>70</v>
      </c>
      <c r="K1596" s="9" t="s">
        <v>5541</v>
      </c>
      <c r="L1596" s="9" t="str">
        <f>"13840579348"</f>
        <v>13840579348</v>
      </c>
      <c r="M1596" s="12" t="s">
        <v>4879</v>
      </c>
    </row>
    <row r="1597" s="3" customFormat="1" ht="81" spans="1:13">
      <c r="A1597" s="8">
        <v>1595</v>
      </c>
      <c r="B1597" s="9" t="s">
        <v>5538</v>
      </c>
      <c r="C1597" s="9" t="s">
        <v>37</v>
      </c>
      <c r="D1597" s="9" t="s">
        <v>5545</v>
      </c>
      <c r="E1597" s="9" t="s">
        <v>32</v>
      </c>
      <c r="F1597" s="8">
        <v>3</v>
      </c>
      <c r="G1597" s="8" t="s">
        <v>18</v>
      </c>
      <c r="H1597" s="9" t="s">
        <v>76</v>
      </c>
      <c r="I1597" s="9" t="s">
        <v>5546</v>
      </c>
      <c r="J1597" s="9" t="s">
        <v>70</v>
      </c>
      <c r="K1597" s="9" t="s">
        <v>5541</v>
      </c>
      <c r="L1597" s="9" t="str">
        <f>"13840579348"</f>
        <v>13840579348</v>
      </c>
      <c r="M1597" s="12" t="s">
        <v>4879</v>
      </c>
    </row>
    <row r="1598" s="3" customFormat="1" ht="54" spans="1:13">
      <c r="A1598" s="8">
        <v>1596</v>
      </c>
      <c r="B1598" s="9" t="s">
        <v>5547</v>
      </c>
      <c r="C1598" s="9" t="s">
        <v>2791</v>
      </c>
      <c r="D1598" s="9" t="s">
        <v>5548</v>
      </c>
      <c r="E1598" s="9" t="s">
        <v>1501</v>
      </c>
      <c r="F1598" s="8">
        <v>2</v>
      </c>
      <c r="G1598" s="8" t="s">
        <v>18</v>
      </c>
      <c r="H1598" s="9" t="s">
        <v>76</v>
      </c>
      <c r="I1598" s="9" t="s">
        <v>5548</v>
      </c>
      <c r="J1598" s="9" t="s">
        <v>34</v>
      </c>
      <c r="K1598" s="9" t="s">
        <v>5549</v>
      </c>
      <c r="L1598" s="9" t="s">
        <v>5550</v>
      </c>
      <c r="M1598" s="12" t="s">
        <v>4879</v>
      </c>
    </row>
    <row r="1599" s="3" customFormat="1" ht="108" spans="1:13">
      <c r="A1599" s="8">
        <v>1597</v>
      </c>
      <c r="B1599" s="9" t="s">
        <v>5551</v>
      </c>
      <c r="C1599" s="9" t="s">
        <v>799</v>
      </c>
      <c r="D1599" s="9" t="s">
        <v>5552</v>
      </c>
      <c r="E1599" s="9" t="s">
        <v>57</v>
      </c>
      <c r="F1599" s="8">
        <v>1</v>
      </c>
      <c r="G1599" s="8" t="s">
        <v>18</v>
      </c>
      <c r="H1599" s="9" t="s">
        <v>19</v>
      </c>
      <c r="I1599" s="9" t="s">
        <v>5553</v>
      </c>
      <c r="J1599" s="9" t="s">
        <v>40</v>
      </c>
      <c r="K1599" s="9" t="s">
        <v>5554</v>
      </c>
      <c r="L1599" s="9" t="s">
        <v>5555</v>
      </c>
      <c r="M1599" s="12" t="s">
        <v>4879</v>
      </c>
    </row>
    <row r="1600" s="3" customFormat="1" ht="94.5" spans="1:13">
      <c r="A1600" s="8">
        <v>1598</v>
      </c>
      <c r="B1600" s="9" t="s">
        <v>5551</v>
      </c>
      <c r="C1600" s="9" t="s">
        <v>799</v>
      </c>
      <c r="D1600" s="9" t="s">
        <v>5556</v>
      </c>
      <c r="E1600" s="9" t="s">
        <v>32</v>
      </c>
      <c r="F1600" s="8">
        <v>2</v>
      </c>
      <c r="G1600" s="8" t="s">
        <v>18</v>
      </c>
      <c r="H1600" s="9" t="s">
        <v>19</v>
      </c>
      <c r="I1600" s="9" t="s">
        <v>5557</v>
      </c>
      <c r="J1600" s="9" t="s">
        <v>40</v>
      </c>
      <c r="K1600" s="9" t="s">
        <v>5554</v>
      </c>
      <c r="L1600" s="9" t="s">
        <v>5555</v>
      </c>
      <c r="M1600" s="12" t="s">
        <v>4879</v>
      </c>
    </row>
    <row r="1601" s="3" customFormat="1" ht="108" spans="1:13">
      <c r="A1601" s="8">
        <v>1599</v>
      </c>
      <c r="B1601" s="9" t="s">
        <v>5551</v>
      </c>
      <c r="C1601" s="9" t="s">
        <v>167</v>
      </c>
      <c r="D1601" s="9" t="s">
        <v>5558</v>
      </c>
      <c r="E1601" s="9" t="s">
        <v>359</v>
      </c>
      <c r="F1601" s="8">
        <v>5</v>
      </c>
      <c r="G1601" s="8" t="s">
        <v>18</v>
      </c>
      <c r="H1601" s="9" t="s">
        <v>19</v>
      </c>
      <c r="I1601" s="9" t="s">
        <v>5559</v>
      </c>
      <c r="J1601" s="9" t="s">
        <v>40</v>
      </c>
      <c r="K1601" s="9" t="s">
        <v>5554</v>
      </c>
      <c r="L1601" s="9" t="s">
        <v>5555</v>
      </c>
      <c r="M1601" s="12" t="s">
        <v>4879</v>
      </c>
    </row>
    <row r="1602" s="3" customFormat="1" ht="40.5" spans="1:13">
      <c r="A1602" s="8">
        <v>1600</v>
      </c>
      <c r="B1602" s="10" t="s">
        <v>5560</v>
      </c>
      <c r="C1602" s="10" t="s">
        <v>167</v>
      </c>
      <c r="D1602" s="10" t="s">
        <v>5561</v>
      </c>
      <c r="E1602" s="10" t="s">
        <v>258</v>
      </c>
      <c r="F1602" s="11">
        <v>1</v>
      </c>
      <c r="G1602" s="11" t="s">
        <v>43</v>
      </c>
      <c r="H1602" s="10" t="s">
        <v>76</v>
      </c>
      <c r="I1602" s="10" t="s">
        <v>5562</v>
      </c>
      <c r="J1602" s="10" t="s">
        <v>40</v>
      </c>
      <c r="K1602" s="10" t="s">
        <v>2976</v>
      </c>
      <c r="L1602" s="10" t="s">
        <v>5563</v>
      </c>
      <c r="M1602" s="12" t="s">
        <v>4879</v>
      </c>
    </row>
    <row r="1603" s="3" customFormat="1" ht="121.5" spans="1:13">
      <c r="A1603" s="8">
        <v>1601</v>
      </c>
      <c r="B1603" s="9" t="s">
        <v>5564</v>
      </c>
      <c r="C1603" s="9" t="s">
        <v>55</v>
      </c>
      <c r="D1603" s="9" t="s">
        <v>5565</v>
      </c>
      <c r="E1603" s="9" t="s">
        <v>17</v>
      </c>
      <c r="F1603" s="8">
        <v>5</v>
      </c>
      <c r="G1603" s="8" t="s">
        <v>18</v>
      </c>
      <c r="H1603" s="9" t="s">
        <v>19</v>
      </c>
      <c r="I1603" s="9" t="s">
        <v>5566</v>
      </c>
      <c r="J1603" s="9" t="s">
        <v>59</v>
      </c>
      <c r="K1603" s="9" t="s">
        <v>5567</v>
      </c>
      <c r="L1603" s="9" t="s">
        <v>5568</v>
      </c>
      <c r="M1603" s="12" t="s">
        <v>4879</v>
      </c>
    </row>
    <row r="1604" s="3" customFormat="1" ht="40.5" spans="1:13">
      <c r="A1604" s="8">
        <v>1602</v>
      </c>
      <c r="B1604" s="9" t="s">
        <v>5569</v>
      </c>
      <c r="C1604" s="9" t="s">
        <v>1141</v>
      </c>
      <c r="D1604" s="9" t="s">
        <v>5570</v>
      </c>
      <c r="E1604" s="9" t="s">
        <v>19</v>
      </c>
      <c r="F1604" s="8">
        <v>1</v>
      </c>
      <c r="G1604" s="8" t="s">
        <v>18</v>
      </c>
      <c r="H1604" s="9" t="s">
        <v>19</v>
      </c>
      <c r="I1604" s="9" t="s">
        <v>5570</v>
      </c>
      <c r="J1604" s="9" t="s">
        <v>70</v>
      </c>
      <c r="K1604" s="9" t="s">
        <v>5571</v>
      </c>
      <c r="L1604" s="9" t="s">
        <v>5572</v>
      </c>
      <c r="M1604" s="12" t="s">
        <v>4879</v>
      </c>
    </row>
    <row r="1605" s="3" customFormat="1" ht="27" spans="1:13">
      <c r="A1605" s="8">
        <v>1603</v>
      </c>
      <c r="B1605" s="9" t="s">
        <v>5569</v>
      </c>
      <c r="C1605" s="9" t="s">
        <v>37</v>
      </c>
      <c r="D1605" s="9" t="s">
        <v>5573</v>
      </c>
      <c r="E1605" s="9" t="s">
        <v>618</v>
      </c>
      <c r="F1605" s="8">
        <v>3</v>
      </c>
      <c r="G1605" s="8" t="s">
        <v>18</v>
      </c>
      <c r="H1605" s="9" t="s">
        <v>19</v>
      </c>
      <c r="I1605" s="9" t="s">
        <v>5573</v>
      </c>
      <c r="J1605" s="9" t="s">
        <v>70</v>
      </c>
      <c r="K1605" s="9" t="s">
        <v>5571</v>
      </c>
      <c r="L1605" s="9" t="s">
        <v>5572</v>
      </c>
      <c r="M1605" s="12" t="s">
        <v>4879</v>
      </c>
    </row>
    <row r="1606" s="3" customFormat="1" ht="108" spans="1:13">
      <c r="A1606" s="8">
        <v>1604</v>
      </c>
      <c r="B1606" s="9" t="s">
        <v>5574</v>
      </c>
      <c r="C1606" s="9" t="s">
        <v>37</v>
      </c>
      <c r="D1606" s="9" t="s">
        <v>5575</v>
      </c>
      <c r="E1606" s="9" t="s">
        <v>801</v>
      </c>
      <c r="F1606" s="8">
        <v>1</v>
      </c>
      <c r="G1606" s="8" t="s">
        <v>18</v>
      </c>
      <c r="H1606" s="9" t="s">
        <v>19</v>
      </c>
      <c r="I1606" s="9" t="s">
        <v>5576</v>
      </c>
      <c r="J1606" s="9" t="s">
        <v>70</v>
      </c>
      <c r="K1606" s="9" t="s">
        <v>5577</v>
      </c>
      <c r="L1606" s="9" t="s">
        <v>5578</v>
      </c>
      <c r="M1606" s="12" t="s">
        <v>4879</v>
      </c>
    </row>
    <row r="1607" s="3" customFormat="1" ht="94.5" spans="1:13">
      <c r="A1607" s="8">
        <v>1605</v>
      </c>
      <c r="B1607" s="9" t="s">
        <v>5574</v>
      </c>
      <c r="C1607" s="9" t="s">
        <v>37</v>
      </c>
      <c r="D1607" s="9" t="s">
        <v>5579</v>
      </c>
      <c r="E1607" s="9" t="s">
        <v>801</v>
      </c>
      <c r="F1607" s="8">
        <v>1</v>
      </c>
      <c r="G1607" s="8" t="s">
        <v>18</v>
      </c>
      <c r="H1607" s="9" t="s">
        <v>19</v>
      </c>
      <c r="I1607" s="9" t="s">
        <v>5580</v>
      </c>
      <c r="J1607" s="9" t="s">
        <v>70</v>
      </c>
      <c r="K1607" s="9" t="s">
        <v>5577</v>
      </c>
      <c r="L1607" s="9" t="s">
        <v>5578</v>
      </c>
      <c r="M1607" s="12" t="s">
        <v>4879</v>
      </c>
    </row>
    <row r="1608" s="3" customFormat="1" ht="27" spans="1:13">
      <c r="A1608" s="8">
        <v>1606</v>
      </c>
      <c r="B1608" s="9" t="s">
        <v>5581</v>
      </c>
      <c r="C1608" s="9" t="s">
        <v>150</v>
      </c>
      <c r="D1608" s="9" t="s">
        <v>5582</v>
      </c>
      <c r="E1608" s="9" t="s">
        <v>152</v>
      </c>
      <c r="F1608" s="8">
        <v>1</v>
      </c>
      <c r="G1608" s="8" t="s">
        <v>18</v>
      </c>
      <c r="H1608" s="9" t="s">
        <v>19</v>
      </c>
      <c r="I1608" s="9" t="s">
        <v>5582</v>
      </c>
      <c r="J1608" s="9" t="s">
        <v>34</v>
      </c>
      <c r="K1608" s="9" t="s">
        <v>5583</v>
      </c>
      <c r="L1608" s="9" t="s">
        <v>5584</v>
      </c>
      <c r="M1608" s="12" t="s">
        <v>4879</v>
      </c>
    </row>
    <row r="1609" s="3" customFormat="1" ht="108" spans="1:13">
      <c r="A1609" s="8">
        <v>1607</v>
      </c>
      <c r="B1609" s="10" t="s">
        <v>5585</v>
      </c>
      <c r="C1609" s="10" t="s">
        <v>37</v>
      </c>
      <c r="D1609" s="10" t="s">
        <v>5586</v>
      </c>
      <c r="E1609" s="10" t="s">
        <v>1009</v>
      </c>
      <c r="F1609" s="11">
        <v>1</v>
      </c>
      <c r="G1609" s="11" t="s">
        <v>43</v>
      </c>
      <c r="H1609" s="10" t="s">
        <v>19</v>
      </c>
      <c r="I1609" s="10" t="s">
        <v>5587</v>
      </c>
      <c r="J1609" s="10" t="s">
        <v>59</v>
      </c>
      <c r="K1609" s="10" t="s">
        <v>5588</v>
      </c>
      <c r="L1609" s="10" t="s">
        <v>5589</v>
      </c>
      <c r="M1609" s="12" t="s">
        <v>4879</v>
      </c>
    </row>
    <row r="1610" s="3" customFormat="1" ht="94.5" spans="1:13">
      <c r="A1610" s="8">
        <v>1608</v>
      </c>
      <c r="B1610" s="10" t="s">
        <v>5585</v>
      </c>
      <c r="C1610" s="10" t="s">
        <v>37</v>
      </c>
      <c r="D1610" s="10" t="s">
        <v>5590</v>
      </c>
      <c r="E1610" s="10" t="s">
        <v>1009</v>
      </c>
      <c r="F1610" s="11">
        <v>1</v>
      </c>
      <c r="G1610" s="11" t="s">
        <v>43</v>
      </c>
      <c r="H1610" s="10" t="s">
        <v>19</v>
      </c>
      <c r="I1610" s="10" t="s">
        <v>5591</v>
      </c>
      <c r="J1610" s="10" t="s">
        <v>59</v>
      </c>
      <c r="K1610" s="10" t="s">
        <v>5588</v>
      </c>
      <c r="L1610" s="10" t="s">
        <v>5589</v>
      </c>
      <c r="M1610" s="12" t="s">
        <v>4879</v>
      </c>
    </row>
    <row r="1611" s="3" customFormat="1" ht="108" spans="1:13">
      <c r="A1611" s="8">
        <v>1609</v>
      </c>
      <c r="B1611" s="9" t="s">
        <v>5585</v>
      </c>
      <c r="C1611" s="9" t="s">
        <v>167</v>
      </c>
      <c r="D1611" s="9" t="s">
        <v>5592</v>
      </c>
      <c r="E1611" s="9" t="s">
        <v>81</v>
      </c>
      <c r="F1611" s="8">
        <v>1</v>
      </c>
      <c r="G1611" s="8" t="s">
        <v>18</v>
      </c>
      <c r="H1611" s="9" t="s">
        <v>76</v>
      </c>
      <c r="I1611" s="9" t="s">
        <v>5593</v>
      </c>
      <c r="J1611" s="9" t="s">
        <v>34</v>
      </c>
      <c r="K1611" s="9" t="s">
        <v>5588</v>
      </c>
      <c r="L1611" s="9" t="s">
        <v>5589</v>
      </c>
      <c r="M1611" s="12" t="s">
        <v>4879</v>
      </c>
    </row>
    <row r="1612" s="3" customFormat="1" ht="108" spans="1:13">
      <c r="A1612" s="8">
        <v>1610</v>
      </c>
      <c r="B1612" s="9" t="s">
        <v>5585</v>
      </c>
      <c r="C1612" s="9" t="s">
        <v>37</v>
      </c>
      <c r="D1612" s="9" t="s">
        <v>5594</v>
      </c>
      <c r="E1612" s="9" t="s">
        <v>1009</v>
      </c>
      <c r="F1612" s="8">
        <v>1</v>
      </c>
      <c r="G1612" s="8" t="s">
        <v>18</v>
      </c>
      <c r="H1612" s="9" t="s">
        <v>76</v>
      </c>
      <c r="I1612" s="9" t="s">
        <v>5595</v>
      </c>
      <c r="J1612" s="9" t="s">
        <v>34</v>
      </c>
      <c r="K1612" s="9" t="s">
        <v>5588</v>
      </c>
      <c r="L1612" s="9" t="s">
        <v>5589</v>
      </c>
      <c r="M1612" s="12" t="s">
        <v>4879</v>
      </c>
    </row>
    <row r="1613" s="3" customFormat="1" ht="108" spans="1:13">
      <c r="A1613" s="8">
        <v>1611</v>
      </c>
      <c r="B1613" s="9" t="s">
        <v>5585</v>
      </c>
      <c r="C1613" s="9" t="s">
        <v>37</v>
      </c>
      <c r="D1613" s="9" t="s">
        <v>5596</v>
      </c>
      <c r="E1613" s="9" t="s">
        <v>1009</v>
      </c>
      <c r="F1613" s="8">
        <v>1</v>
      </c>
      <c r="G1613" s="8" t="s">
        <v>18</v>
      </c>
      <c r="H1613" s="9" t="s">
        <v>76</v>
      </c>
      <c r="I1613" s="9" t="s">
        <v>5597</v>
      </c>
      <c r="J1613" s="9" t="s">
        <v>34</v>
      </c>
      <c r="K1613" s="9" t="s">
        <v>5588</v>
      </c>
      <c r="L1613" s="9" t="s">
        <v>5589</v>
      </c>
      <c r="M1613" s="12" t="s">
        <v>4879</v>
      </c>
    </row>
    <row r="1614" s="3" customFormat="1" ht="94.5" spans="1:13">
      <c r="A1614" s="8">
        <v>1612</v>
      </c>
      <c r="B1614" s="9" t="s">
        <v>5598</v>
      </c>
      <c r="C1614" s="9" t="s">
        <v>55</v>
      </c>
      <c r="D1614" s="9" t="s">
        <v>5599</v>
      </c>
      <c r="E1614" s="9" t="s">
        <v>251</v>
      </c>
      <c r="F1614" s="8">
        <v>5</v>
      </c>
      <c r="G1614" s="8" t="s">
        <v>18</v>
      </c>
      <c r="H1614" s="9" t="s">
        <v>19</v>
      </c>
      <c r="I1614" s="9" t="s">
        <v>5599</v>
      </c>
      <c r="J1614" s="9" t="s">
        <v>59</v>
      </c>
      <c r="K1614" s="9" t="s">
        <v>5600</v>
      </c>
      <c r="L1614" s="9" t="s">
        <v>5601</v>
      </c>
      <c r="M1614" s="12" t="s">
        <v>4879</v>
      </c>
    </row>
    <row r="1615" s="3" customFormat="1" ht="94.5" spans="1:13">
      <c r="A1615" s="8">
        <v>1613</v>
      </c>
      <c r="B1615" s="10" t="s">
        <v>5602</v>
      </c>
      <c r="C1615" s="10" t="s">
        <v>37</v>
      </c>
      <c r="D1615" s="10" t="s">
        <v>5603</v>
      </c>
      <c r="E1615" s="10" t="s">
        <v>19</v>
      </c>
      <c r="F1615" s="11">
        <v>5</v>
      </c>
      <c r="G1615" s="11" t="s">
        <v>633</v>
      </c>
      <c r="H1615" s="10" t="s">
        <v>19</v>
      </c>
      <c r="I1615" s="10" t="s">
        <v>5604</v>
      </c>
      <c r="J1615" s="10" t="s">
        <v>40</v>
      </c>
      <c r="K1615" s="10" t="s">
        <v>5605</v>
      </c>
      <c r="L1615" s="10" t="s">
        <v>5606</v>
      </c>
      <c r="M1615" s="12" t="s">
        <v>4879</v>
      </c>
    </row>
    <row r="1616" s="3" customFormat="1" ht="54" spans="1:13">
      <c r="A1616" s="8">
        <v>1614</v>
      </c>
      <c r="B1616" s="10" t="s">
        <v>5602</v>
      </c>
      <c r="C1616" s="10" t="s">
        <v>30</v>
      </c>
      <c r="D1616" s="10" t="s">
        <v>5607</v>
      </c>
      <c r="E1616" s="10" t="s">
        <v>119</v>
      </c>
      <c r="F1616" s="11">
        <v>5</v>
      </c>
      <c r="G1616" s="11" t="s">
        <v>43</v>
      </c>
      <c r="H1616" s="10" t="s">
        <v>19</v>
      </c>
      <c r="I1616" s="10" t="s">
        <v>5608</v>
      </c>
      <c r="J1616" s="10" t="s">
        <v>70</v>
      </c>
      <c r="K1616" s="10" t="s">
        <v>5605</v>
      </c>
      <c r="L1616" s="10" t="s">
        <v>5606</v>
      </c>
      <c r="M1616" s="12" t="s">
        <v>4879</v>
      </c>
    </row>
    <row r="1617" s="3" customFormat="1" ht="108" spans="1:13">
      <c r="A1617" s="8">
        <v>1615</v>
      </c>
      <c r="B1617" s="9" t="s">
        <v>5609</v>
      </c>
      <c r="C1617" s="9" t="s">
        <v>55</v>
      </c>
      <c r="D1617" s="9" t="s">
        <v>5610</v>
      </c>
      <c r="E1617" s="9" t="s">
        <v>57</v>
      </c>
      <c r="F1617" s="8">
        <v>5</v>
      </c>
      <c r="G1617" s="8" t="s">
        <v>18</v>
      </c>
      <c r="H1617" s="9" t="s">
        <v>19</v>
      </c>
      <c r="I1617" s="9" t="s">
        <v>5611</v>
      </c>
      <c r="J1617" s="9" t="s">
        <v>70</v>
      </c>
      <c r="K1617" s="9" t="s">
        <v>5612</v>
      </c>
      <c r="L1617" s="9" t="s">
        <v>5613</v>
      </c>
      <c r="M1617" s="12" t="s">
        <v>4879</v>
      </c>
    </row>
    <row r="1618" s="3" customFormat="1" spans="1:13">
      <c r="A1618" s="8">
        <v>1616</v>
      </c>
      <c r="B1618" s="10" t="s">
        <v>5614</v>
      </c>
      <c r="C1618" s="10" t="s">
        <v>37</v>
      </c>
      <c r="D1618" s="10" t="s">
        <v>5615</v>
      </c>
      <c r="E1618" s="10" t="s">
        <v>37</v>
      </c>
      <c r="F1618" s="11">
        <v>2</v>
      </c>
      <c r="G1618" s="11" t="s">
        <v>43</v>
      </c>
      <c r="H1618" s="10" t="s">
        <v>19</v>
      </c>
      <c r="I1618" s="10" t="s">
        <v>5616</v>
      </c>
      <c r="J1618" s="10" t="s">
        <v>591</v>
      </c>
      <c r="K1618" s="10" t="s">
        <v>5617</v>
      </c>
      <c r="L1618" s="10" t="s">
        <v>5618</v>
      </c>
      <c r="M1618" s="12" t="s">
        <v>4879</v>
      </c>
    </row>
    <row r="1619" s="3" customFormat="1" ht="27" spans="1:13">
      <c r="A1619" s="8">
        <v>1617</v>
      </c>
      <c r="B1619" s="9" t="s">
        <v>5619</v>
      </c>
      <c r="C1619" s="9" t="s">
        <v>467</v>
      </c>
      <c r="D1619" s="9" t="s">
        <v>5620</v>
      </c>
      <c r="E1619" s="9" t="s">
        <v>1127</v>
      </c>
      <c r="F1619" s="8">
        <v>5</v>
      </c>
      <c r="G1619" s="8" t="s">
        <v>18</v>
      </c>
      <c r="H1619" s="9" t="s">
        <v>19</v>
      </c>
      <c r="I1619" s="9" t="s">
        <v>5621</v>
      </c>
      <c r="J1619" s="9" t="s">
        <v>59</v>
      </c>
      <c r="K1619" s="9" t="s">
        <v>5622</v>
      </c>
      <c r="L1619" s="9" t="s">
        <v>5623</v>
      </c>
      <c r="M1619" s="12" t="s">
        <v>4879</v>
      </c>
    </row>
    <row r="1620" s="3" customFormat="1" spans="1:13">
      <c r="A1620" s="8">
        <v>1618</v>
      </c>
      <c r="B1620" s="10" t="s">
        <v>5624</v>
      </c>
      <c r="C1620" s="10" t="s">
        <v>141</v>
      </c>
      <c r="D1620" s="10" t="s">
        <v>5625</v>
      </c>
      <c r="E1620" s="10" t="s">
        <v>137</v>
      </c>
      <c r="F1620" s="11">
        <v>3</v>
      </c>
      <c r="G1620" s="11" t="s">
        <v>43</v>
      </c>
      <c r="H1620" s="10" t="s">
        <v>19</v>
      </c>
      <c r="I1620" s="10" t="s">
        <v>1463</v>
      </c>
      <c r="J1620" s="10" t="s">
        <v>59</v>
      </c>
      <c r="K1620" s="10" t="s">
        <v>5626</v>
      </c>
      <c r="L1620" s="10" t="s">
        <v>5627</v>
      </c>
      <c r="M1620" s="12" t="s">
        <v>4879</v>
      </c>
    </row>
    <row r="1621" s="3" customFormat="1" ht="108" spans="1:13">
      <c r="A1621" s="8">
        <v>1619</v>
      </c>
      <c r="B1621" s="9" t="s">
        <v>5628</v>
      </c>
      <c r="C1621" s="9" t="s">
        <v>30</v>
      </c>
      <c r="D1621" s="9" t="s">
        <v>5629</v>
      </c>
      <c r="E1621" s="9" t="s">
        <v>119</v>
      </c>
      <c r="F1621" s="8">
        <v>1</v>
      </c>
      <c r="G1621" s="8" t="s">
        <v>18</v>
      </c>
      <c r="H1621" s="9" t="s">
        <v>19</v>
      </c>
      <c r="I1621" s="9" t="s">
        <v>5630</v>
      </c>
      <c r="J1621" s="9" t="s">
        <v>40</v>
      </c>
      <c r="K1621" s="9" t="s">
        <v>5631</v>
      </c>
      <c r="L1621" s="9" t="s">
        <v>5632</v>
      </c>
      <c r="M1621" s="12" t="s">
        <v>4879</v>
      </c>
    </row>
    <row r="1622" s="3" customFormat="1" ht="27" spans="1:13">
      <c r="A1622" s="8">
        <v>1620</v>
      </c>
      <c r="B1622" s="10" t="s">
        <v>5633</v>
      </c>
      <c r="C1622" s="10" t="s">
        <v>37</v>
      </c>
      <c r="D1622" s="10" t="s">
        <v>5634</v>
      </c>
      <c r="E1622" s="10" t="s">
        <v>4889</v>
      </c>
      <c r="F1622" s="11">
        <v>2</v>
      </c>
      <c r="G1622" s="11" t="s">
        <v>43</v>
      </c>
      <c r="H1622" s="10" t="s">
        <v>19</v>
      </c>
      <c r="I1622" s="10" t="s">
        <v>5635</v>
      </c>
      <c r="J1622" s="10" t="s">
        <v>59</v>
      </c>
      <c r="K1622" s="10" t="s">
        <v>5636</v>
      </c>
      <c r="L1622" s="10" t="s">
        <v>5637</v>
      </c>
      <c r="M1622" s="12" t="s">
        <v>4879</v>
      </c>
    </row>
    <row r="1623" s="3" customFormat="1" ht="27" spans="1:13">
      <c r="A1623" s="8">
        <v>1621</v>
      </c>
      <c r="B1623" s="10" t="s">
        <v>5638</v>
      </c>
      <c r="C1623" s="10" t="s">
        <v>135</v>
      </c>
      <c r="D1623" s="10" t="s">
        <v>5639</v>
      </c>
      <c r="E1623" s="10" t="s">
        <v>2664</v>
      </c>
      <c r="F1623" s="11">
        <v>1</v>
      </c>
      <c r="G1623" s="11" t="s">
        <v>43</v>
      </c>
      <c r="H1623" s="10" t="s">
        <v>19</v>
      </c>
      <c r="I1623" s="10" t="s">
        <v>5640</v>
      </c>
      <c r="J1623" s="10" t="s">
        <v>70</v>
      </c>
      <c r="K1623" s="10" t="s">
        <v>5641</v>
      </c>
      <c r="L1623" s="10" t="s">
        <v>5642</v>
      </c>
      <c r="M1623" s="12" t="s">
        <v>4879</v>
      </c>
    </row>
    <row r="1624" s="3" customFormat="1" ht="135" spans="1:13">
      <c r="A1624" s="8">
        <v>1622</v>
      </c>
      <c r="B1624" s="9" t="s">
        <v>5643</v>
      </c>
      <c r="C1624" s="9" t="s">
        <v>485</v>
      </c>
      <c r="D1624" s="9" t="s">
        <v>5341</v>
      </c>
      <c r="E1624" s="9" t="s">
        <v>2869</v>
      </c>
      <c r="F1624" s="8">
        <v>4</v>
      </c>
      <c r="G1624" s="8" t="s">
        <v>18</v>
      </c>
      <c r="H1624" s="9" t="s">
        <v>474</v>
      </c>
      <c r="I1624" s="9" t="s">
        <v>5644</v>
      </c>
      <c r="J1624" s="9" t="s">
        <v>34</v>
      </c>
      <c r="K1624" s="9" t="s">
        <v>5343</v>
      </c>
      <c r="L1624" s="9" t="s">
        <v>5344</v>
      </c>
      <c r="M1624" s="12" t="s">
        <v>4879</v>
      </c>
    </row>
    <row r="1625" s="3" customFormat="1" ht="27" spans="1:13">
      <c r="A1625" s="8">
        <v>1623</v>
      </c>
      <c r="B1625" s="10" t="s">
        <v>5645</v>
      </c>
      <c r="C1625" s="10" t="s">
        <v>448</v>
      </c>
      <c r="D1625" s="10" t="s">
        <v>5646</v>
      </c>
      <c r="E1625" s="10" t="s">
        <v>813</v>
      </c>
      <c r="F1625" s="11">
        <v>1</v>
      </c>
      <c r="G1625" s="11" t="s">
        <v>43</v>
      </c>
      <c r="H1625" s="10" t="s">
        <v>19</v>
      </c>
      <c r="I1625" s="10" t="s">
        <v>5647</v>
      </c>
      <c r="J1625" s="10" t="s">
        <v>40</v>
      </c>
      <c r="K1625" s="10" t="s">
        <v>5648</v>
      </c>
      <c r="L1625" s="10" t="s">
        <v>5649</v>
      </c>
      <c r="M1625" s="12" t="s">
        <v>4879</v>
      </c>
    </row>
    <row r="1626" s="3" customFormat="1" ht="108" spans="1:13">
      <c r="A1626" s="8">
        <v>1624</v>
      </c>
      <c r="B1626" s="10" t="s">
        <v>5650</v>
      </c>
      <c r="C1626" s="10" t="s">
        <v>1526</v>
      </c>
      <c r="D1626" s="10" t="s">
        <v>5651</v>
      </c>
      <c r="E1626" s="10" t="s">
        <v>32</v>
      </c>
      <c r="F1626" s="11">
        <v>3</v>
      </c>
      <c r="G1626" s="11" t="s">
        <v>43</v>
      </c>
      <c r="H1626" s="10" t="s">
        <v>19</v>
      </c>
      <c r="I1626" s="10" t="s">
        <v>5652</v>
      </c>
      <c r="J1626" s="10" t="s">
        <v>59</v>
      </c>
      <c r="K1626" s="10" t="s">
        <v>5653</v>
      </c>
      <c r="L1626" s="10" t="s">
        <v>5654</v>
      </c>
      <c r="M1626" s="12" t="s">
        <v>4879</v>
      </c>
    </row>
    <row r="1627" s="3" customFormat="1" ht="108" spans="1:13">
      <c r="A1627" s="8">
        <v>1625</v>
      </c>
      <c r="B1627" s="10" t="s">
        <v>5650</v>
      </c>
      <c r="C1627" s="10" t="s">
        <v>2595</v>
      </c>
      <c r="D1627" s="10" t="s">
        <v>5655</v>
      </c>
      <c r="E1627" s="10" t="s">
        <v>32</v>
      </c>
      <c r="F1627" s="11">
        <v>3</v>
      </c>
      <c r="G1627" s="11" t="s">
        <v>43</v>
      </c>
      <c r="H1627" s="10" t="s">
        <v>19</v>
      </c>
      <c r="I1627" s="10" t="s">
        <v>5656</v>
      </c>
      <c r="J1627" s="10" t="s">
        <v>59</v>
      </c>
      <c r="K1627" s="10" t="s">
        <v>5653</v>
      </c>
      <c r="L1627" s="10" t="s">
        <v>5654</v>
      </c>
      <c r="M1627" s="12" t="s">
        <v>4879</v>
      </c>
    </row>
    <row r="1628" s="3" customFormat="1" ht="27" spans="1:13">
      <c r="A1628" s="8">
        <v>1626</v>
      </c>
      <c r="B1628" s="9" t="s">
        <v>5650</v>
      </c>
      <c r="C1628" s="9" t="s">
        <v>5657</v>
      </c>
      <c r="D1628" s="9" t="s">
        <v>5658</v>
      </c>
      <c r="E1628" s="9" t="s">
        <v>5659</v>
      </c>
      <c r="F1628" s="8">
        <v>5</v>
      </c>
      <c r="G1628" s="8" t="s">
        <v>18</v>
      </c>
      <c r="H1628" s="9" t="s">
        <v>19</v>
      </c>
      <c r="I1628" s="9" t="s">
        <v>5660</v>
      </c>
      <c r="J1628" s="9" t="s">
        <v>59</v>
      </c>
      <c r="K1628" s="9" t="s">
        <v>5653</v>
      </c>
      <c r="L1628" s="9" t="s">
        <v>5654</v>
      </c>
      <c r="M1628" s="12" t="s">
        <v>4879</v>
      </c>
    </row>
    <row r="1629" s="3" customFormat="1" ht="94.5" spans="1:13">
      <c r="A1629" s="8">
        <v>1627</v>
      </c>
      <c r="B1629" s="9" t="s">
        <v>5661</v>
      </c>
      <c r="C1629" s="9" t="s">
        <v>37</v>
      </c>
      <c r="D1629" s="9" t="s">
        <v>5662</v>
      </c>
      <c r="E1629" s="9" t="s">
        <v>19</v>
      </c>
      <c r="F1629" s="8">
        <v>2</v>
      </c>
      <c r="G1629" s="8" t="s">
        <v>18</v>
      </c>
      <c r="H1629" s="9" t="s">
        <v>19</v>
      </c>
      <c r="I1629" s="9" t="s">
        <v>5663</v>
      </c>
      <c r="J1629" s="9" t="s">
        <v>59</v>
      </c>
      <c r="K1629" s="9" t="s">
        <v>5664</v>
      </c>
      <c r="L1629" s="9" t="s">
        <v>5665</v>
      </c>
      <c r="M1629" s="12" t="s">
        <v>4879</v>
      </c>
    </row>
    <row r="1630" s="3" customFormat="1" ht="54" spans="1:13">
      <c r="A1630" s="8">
        <v>1628</v>
      </c>
      <c r="B1630" s="9" t="s">
        <v>5661</v>
      </c>
      <c r="C1630" s="9" t="s">
        <v>37</v>
      </c>
      <c r="D1630" s="9" t="s">
        <v>5666</v>
      </c>
      <c r="E1630" s="9" t="s">
        <v>19</v>
      </c>
      <c r="F1630" s="8">
        <v>2</v>
      </c>
      <c r="G1630" s="8" t="s">
        <v>18</v>
      </c>
      <c r="H1630" s="9" t="s">
        <v>19</v>
      </c>
      <c r="I1630" s="9" t="s">
        <v>5667</v>
      </c>
      <c r="J1630" s="9" t="s">
        <v>59</v>
      </c>
      <c r="K1630" s="9" t="s">
        <v>5664</v>
      </c>
      <c r="L1630" s="9" t="s">
        <v>5665</v>
      </c>
      <c r="M1630" s="12" t="s">
        <v>4879</v>
      </c>
    </row>
    <row r="1631" s="3" customFormat="1" ht="81" spans="1:13">
      <c r="A1631" s="8">
        <v>1629</v>
      </c>
      <c r="B1631" s="9" t="s">
        <v>5668</v>
      </c>
      <c r="C1631" s="9" t="s">
        <v>66</v>
      </c>
      <c r="D1631" s="9" t="s">
        <v>5669</v>
      </c>
      <c r="E1631" s="9" t="s">
        <v>119</v>
      </c>
      <c r="F1631" s="8">
        <v>1</v>
      </c>
      <c r="G1631" s="8" t="s">
        <v>18</v>
      </c>
      <c r="H1631" s="9" t="s">
        <v>19</v>
      </c>
      <c r="I1631" s="9" t="s">
        <v>5670</v>
      </c>
      <c r="J1631" s="9" t="s">
        <v>28</v>
      </c>
      <c r="K1631" s="9" t="s">
        <v>5671</v>
      </c>
      <c r="L1631" s="9" t="s">
        <v>5672</v>
      </c>
      <c r="M1631" s="12" t="s">
        <v>4879</v>
      </c>
    </row>
    <row r="1632" s="3" customFormat="1" ht="27" spans="1:13">
      <c r="A1632" s="8">
        <v>1630</v>
      </c>
      <c r="B1632" s="9" t="s">
        <v>5673</v>
      </c>
      <c r="C1632" s="9" t="s">
        <v>167</v>
      </c>
      <c r="D1632" s="9" t="s">
        <v>5674</v>
      </c>
      <c r="E1632" s="9" t="s">
        <v>81</v>
      </c>
      <c r="F1632" s="8">
        <v>3</v>
      </c>
      <c r="G1632" s="8" t="s">
        <v>18</v>
      </c>
      <c r="H1632" s="9" t="s">
        <v>19</v>
      </c>
      <c r="I1632" s="9" t="s">
        <v>782</v>
      </c>
      <c r="J1632" s="9" t="s">
        <v>40</v>
      </c>
      <c r="K1632" s="9" t="s">
        <v>5675</v>
      </c>
      <c r="L1632" s="9" t="s">
        <v>5676</v>
      </c>
      <c r="M1632" s="12" t="s">
        <v>4879</v>
      </c>
    </row>
    <row r="1633" s="3" customFormat="1" spans="1:13">
      <c r="A1633" s="8">
        <v>1631</v>
      </c>
      <c r="B1633" s="10" t="s">
        <v>5677</v>
      </c>
      <c r="C1633" s="10" t="s">
        <v>37</v>
      </c>
      <c r="D1633" s="10" t="s">
        <v>5678</v>
      </c>
      <c r="E1633" s="10" t="s">
        <v>19</v>
      </c>
      <c r="F1633" s="11">
        <v>100</v>
      </c>
      <c r="G1633" s="11" t="s">
        <v>633</v>
      </c>
      <c r="H1633" s="10" t="s">
        <v>19</v>
      </c>
      <c r="I1633" s="10" t="s">
        <v>5679</v>
      </c>
      <c r="J1633" s="10" t="s">
        <v>40</v>
      </c>
      <c r="K1633" s="10" t="s">
        <v>5680</v>
      </c>
      <c r="L1633" s="10" t="s">
        <v>5681</v>
      </c>
      <c r="M1633" s="12" t="s">
        <v>4879</v>
      </c>
    </row>
    <row r="1634" s="3" customFormat="1" spans="1:13">
      <c r="A1634" s="8">
        <v>1632</v>
      </c>
      <c r="B1634" s="10" t="s">
        <v>5682</v>
      </c>
      <c r="C1634" s="10" t="s">
        <v>37</v>
      </c>
      <c r="D1634" s="10" t="s">
        <v>5683</v>
      </c>
      <c r="E1634" s="10" t="s">
        <v>19</v>
      </c>
      <c r="F1634" s="11">
        <v>100</v>
      </c>
      <c r="G1634" s="11" t="s">
        <v>39</v>
      </c>
      <c r="H1634" s="10" t="s">
        <v>19</v>
      </c>
      <c r="I1634" s="10" t="s">
        <v>782</v>
      </c>
      <c r="J1634" s="10" t="s">
        <v>59</v>
      </c>
      <c r="K1634" s="10" t="s">
        <v>5684</v>
      </c>
      <c r="L1634" s="10" t="s">
        <v>5685</v>
      </c>
      <c r="M1634" s="12" t="s">
        <v>4879</v>
      </c>
    </row>
    <row r="1635" s="3" customFormat="1" ht="135" spans="1:13">
      <c r="A1635" s="8">
        <v>1633</v>
      </c>
      <c r="B1635" s="9" t="s">
        <v>5686</v>
      </c>
      <c r="C1635" s="9" t="s">
        <v>55</v>
      </c>
      <c r="D1635" s="9" t="s">
        <v>5687</v>
      </c>
      <c r="E1635" s="9" t="s">
        <v>57</v>
      </c>
      <c r="F1635" s="8">
        <v>10</v>
      </c>
      <c r="G1635" s="8" t="s">
        <v>18</v>
      </c>
      <c r="H1635" s="9" t="s">
        <v>19</v>
      </c>
      <c r="I1635" s="9" t="s">
        <v>5688</v>
      </c>
      <c r="J1635" s="9" t="s">
        <v>59</v>
      </c>
      <c r="K1635" s="9" t="s">
        <v>5689</v>
      </c>
      <c r="L1635" s="9" t="s">
        <v>5690</v>
      </c>
      <c r="M1635" s="12" t="s">
        <v>4879</v>
      </c>
    </row>
    <row r="1636" s="3" customFormat="1" ht="108" spans="1:13">
      <c r="A1636" s="8">
        <v>1634</v>
      </c>
      <c r="B1636" s="9" t="s">
        <v>5686</v>
      </c>
      <c r="C1636" s="9" t="s">
        <v>167</v>
      </c>
      <c r="D1636" s="9" t="s">
        <v>5691</v>
      </c>
      <c r="E1636" s="9" t="s">
        <v>81</v>
      </c>
      <c r="F1636" s="8">
        <v>10</v>
      </c>
      <c r="G1636" s="8" t="s">
        <v>18</v>
      </c>
      <c r="H1636" s="9" t="s">
        <v>19</v>
      </c>
      <c r="I1636" s="9" t="s">
        <v>5692</v>
      </c>
      <c r="J1636" s="9" t="s">
        <v>59</v>
      </c>
      <c r="K1636" s="9" t="s">
        <v>5689</v>
      </c>
      <c r="L1636" s="9" t="s">
        <v>5690</v>
      </c>
      <c r="M1636" s="12" t="s">
        <v>4879</v>
      </c>
    </row>
    <row r="1637" s="3" customFormat="1" ht="121.5" spans="1:13">
      <c r="A1637" s="8">
        <v>1635</v>
      </c>
      <c r="B1637" s="9" t="s">
        <v>5686</v>
      </c>
      <c r="C1637" s="9" t="s">
        <v>150</v>
      </c>
      <c r="D1637" s="9" t="s">
        <v>5693</v>
      </c>
      <c r="E1637" s="9" t="s">
        <v>32</v>
      </c>
      <c r="F1637" s="8">
        <v>10</v>
      </c>
      <c r="G1637" s="8" t="s">
        <v>18</v>
      </c>
      <c r="H1637" s="9" t="s">
        <v>19</v>
      </c>
      <c r="I1637" s="9" t="s">
        <v>5694</v>
      </c>
      <c r="J1637" s="9" t="s">
        <v>59</v>
      </c>
      <c r="K1637" s="9" t="s">
        <v>5689</v>
      </c>
      <c r="L1637" s="9" t="s">
        <v>5690</v>
      </c>
      <c r="M1637" s="12" t="s">
        <v>4879</v>
      </c>
    </row>
    <row r="1638" s="3" customFormat="1" ht="27" spans="1:13">
      <c r="A1638" s="8">
        <v>1636</v>
      </c>
      <c r="B1638" s="10" t="s">
        <v>5695</v>
      </c>
      <c r="C1638" s="10" t="s">
        <v>150</v>
      </c>
      <c r="D1638" s="10" t="s">
        <v>5696</v>
      </c>
      <c r="E1638" s="10" t="s">
        <v>19</v>
      </c>
      <c r="F1638" s="11">
        <v>3</v>
      </c>
      <c r="G1638" s="11" t="s">
        <v>39</v>
      </c>
      <c r="H1638" s="10" t="s">
        <v>19</v>
      </c>
      <c r="I1638" s="10" t="s">
        <v>5697</v>
      </c>
      <c r="J1638" s="10" t="s">
        <v>40</v>
      </c>
      <c r="K1638" s="10" t="s">
        <v>5698</v>
      </c>
      <c r="L1638" s="10" t="s">
        <v>5699</v>
      </c>
      <c r="M1638" s="12" t="s">
        <v>4879</v>
      </c>
    </row>
    <row r="1639" s="3" customFormat="1" ht="54" spans="1:13">
      <c r="A1639" s="8">
        <v>1637</v>
      </c>
      <c r="B1639" s="10" t="s">
        <v>5700</v>
      </c>
      <c r="C1639" s="10" t="s">
        <v>141</v>
      </c>
      <c r="D1639" s="10" t="s">
        <v>5701</v>
      </c>
      <c r="E1639" s="10" t="s">
        <v>119</v>
      </c>
      <c r="F1639" s="11">
        <v>5</v>
      </c>
      <c r="G1639" s="11" t="s">
        <v>43</v>
      </c>
      <c r="H1639" s="10" t="s">
        <v>19</v>
      </c>
      <c r="I1639" s="10" t="s">
        <v>5702</v>
      </c>
      <c r="J1639" s="10" t="s">
        <v>34</v>
      </c>
      <c r="K1639" s="10" t="s">
        <v>5703</v>
      </c>
      <c r="L1639" s="10" t="s">
        <v>5704</v>
      </c>
      <c r="M1639" s="12" t="s">
        <v>4879</v>
      </c>
    </row>
    <row r="1640" s="3" customFormat="1" ht="40.5" spans="1:13">
      <c r="A1640" s="8">
        <v>1638</v>
      </c>
      <c r="B1640" s="10" t="s">
        <v>5700</v>
      </c>
      <c r="C1640" s="10" t="s">
        <v>1141</v>
      </c>
      <c r="D1640" s="10" t="s">
        <v>5705</v>
      </c>
      <c r="E1640" s="10" t="s">
        <v>2053</v>
      </c>
      <c r="F1640" s="11">
        <v>10</v>
      </c>
      <c r="G1640" s="11" t="s">
        <v>43</v>
      </c>
      <c r="H1640" s="10" t="s">
        <v>19</v>
      </c>
      <c r="I1640" s="10" t="s">
        <v>5706</v>
      </c>
      <c r="J1640" s="10" t="s">
        <v>59</v>
      </c>
      <c r="K1640" s="10" t="s">
        <v>5703</v>
      </c>
      <c r="L1640" s="10" t="s">
        <v>5704</v>
      </c>
      <c r="M1640" s="12" t="s">
        <v>4879</v>
      </c>
    </row>
    <row r="1641" s="3" customFormat="1" ht="40.5" spans="1:13">
      <c r="A1641" s="8">
        <v>1639</v>
      </c>
      <c r="B1641" s="9" t="s">
        <v>5707</v>
      </c>
      <c r="C1641" s="9" t="s">
        <v>55</v>
      </c>
      <c r="D1641" s="9" t="s">
        <v>866</v>
      </c>
      <c r="E1641" s="9" t="s">
        <v>251</v>
      </c>
      <c r="F1641" s="8">
        <v>20</v>
      </c>
      <c r="G1641" s="8" t="s">
        <v>18</v>
      </c>
      <c r="H1641" s="9" t="s">
        <v>19</v>
      </c>
      <c r="I1641" s="9" t="s">
        <v>5708</v>
      </c>
      <c r="J1641" s="9" t="s">
        <v>59</v>
      </c>
      <c r="K1641" s="9" t="s">
        <v>5709</v>
      </c>
      <c r="L1641" s="9" t="s">
        <v>5710</v>
      </c>
      <c r="M1641" s="12" t="s">
        <v>4879</v>
      </c>
    </row>
    <row r="1642" s="3" customFormat="1" ht="27" spans="1:13">
      <c r="A1642" s="8">
        <v>1640</v>
      </c>
      <c r="B1642" s="9" t="s">
        <v>5711</v>
      </c>
      <c r="C1642" s="9" t="s">
        <v>55</v>
      </c>
      <c r="D1642" s="9" t="s">
        <v>5712</v>
      </c>
      <c r="E1642" s="9" t="s">
        <v>124</v>
      </c>
      <c r="F1642" s="8">
        <v>6</v>
      </c>
      <c r="G1642" s="8" t="s">
        <v>18</v>
      </c>
      <c r="H1642" s="9" t="s">
        <v>19</v>
      </c>
      <c r="I1642" s="9" t="s">
        <v>4057</v>
      </c>
      <c r="J1642" s="9" t="s">
        <v>34</v>
      </c>
      <c r="K1642" s="9" t="s">
        <v>1305</v>
      </c>
      <c r="L1642" s="9" t="s">
        <v>5713</v>
      </c>
      <c r="M1642" s="12" t="s">
        <v>4879</v>
      </c>
    </row>
    <row r="1643" s="3" customFormat="1" spans="1:13">
      <c r="A1643" s="8">
        <v>1641</v>
      </c>
      <c r="B1643" s="9" t="s">
        <v>5714</v>
      </c>
      <c r="C1643" s="9" t="s">
        <v>799</v>
      </c>
      <c r="D1643" s="9" t="s">
        <v>5715</v>
      </c>
      <c r="E1643" s="9" t="s">
        <v>2293</v>
      </c>
      <c r="F1643" s="8">
        <v>10</v>
      </c>
      <c r="G1643" s="8" t="s">
        <v>18</v>
      </c>
      <c r="H1643" s="9" t="s">
        <v>19</v>
      </c>
      <c r="I1643" s="9" t="s">
        <v>5716</v>
      </c>
      <c r="J1643" s="9" t="s">
        <v>70</v>
      </c>
      <c r="K1643" s="9" t="s">
        <v>5717</v>
      </c>
      <c r="L1643" s="9" t="s">
        <v>5718</v>
      </c>
      <c r="M1643" s="12" t="s">
        <v>4879</v>
      </c>
    </row>
    <row r="1644" s="3" customFormat="1" ht="108" spans="1:13">
      <c r="A1644" s="8">
        <v>1642</v>
      </c>
      <c r="B1644" s="9" t="s">
        <v>5719</v>
      </c>
      <c r="C1644" s="9" t="s">
        <v>799</v>
      </c>
      <c r="D1644" s="9" t="s">
        <v>5720</v>
      </c>
      <c r="E1644" s="9" t="s">
        <v>359</v>
      </c>
      <c r="F1644" s="8">
        <v>5</v>
      </c>
      <c r="G1644" s="8" t="s">
        <v>18</v>
      </c>
      <c r="H1644" s="9" t="s">
        <v>19</v>
      </c>
      <c r="I1644" s="9" t="s">
        <v>5721</v>
      </c>
      <c r="J1644" s="9" t="s">
        <v>59</v>
      </c>
      <c r="K1644" s="9" t="s">
        <v>5722</v>
      </c>
      <c r="L1644" s="9" t="s">
        <v>5723</v>
      </c>
      <c r="M1644" s="12" t="s">
        <v>4879</v>
      </c>
    </row>
    <row r="1645" s="3" customFormat="1" ht="27" spans="1:13">
      <c r="A1645" s="8">
        <v>1643</v>
      </c>
      <c r="B1645" s="9" t="s">
        <v>5724</v>
      </c>
      <c r="C1645" s="9" t="s">
        <v>2349</v>
      </c>
      <c r="D1645" s="9" t="s">
        <v>142</v>
      </c>
      <c r="E1645" s="9" t="s">
        <v>2793</v>
      </c>
      <c r="F1645" s="8">
        <v>1</v>
      </c>
      <c r="G1645" s="8" t="s">
        <v>18</v>
      </c>
      <c r="H1645" s="9" t="s">
        <v>19</v>
      </c>
      <c r="I1645" s="9" t="s">
        <v>5725</v>
      </c>
      <c r="J1645" s="9" t="s">
        <v>70</v>
      </c>
      <c r="K1645" s="9" t="s">
        <v>856</v>
      </c>
      <c r="L1645" s="9" t="str">
        <f>"15382199081"</f>
        <v>15382199081</v>
      </c>
      <c r="M1645" s="12" t="s">
        <v>4879</v>
      </c>
    </row>
    <row r="1646" s="3" customFormat="1" ht="40.5" spans="1:13">
      <c r="A1646" s="8">
        <v>1644</v>
      </c>
      <c r="B1646" s="9" t="s">
        <v>5724</v>
      </c>
      <c r="C1646" s="9" t="s">
        <v>1302</v>
      </c>
      <c r="D1646" s="9" t="s">
        <v>5726</v>
      </c>
      <c r="E1646" s="9" t="s">
        <v>2793</v>
      </c>
      <c r="F1646" s="8">
        <v>2</v>
      </c>
      <c r="G1646" s="8" t="s">
        <v>18</v>
      </c>
      <c r="H1646" s="9" t="s">
        <v>19</v>
      </c>
      <c r="I1646" s="9" t="s">
        <v>5727</v>
      </c>
      <c r="J1646" s="9" t="s">
        <v>70</v>
      </c>
      <c r="K1646" s="9" t="s">
        <v>856</v>
      </c>
      <c r="L1646" s="9" t="str">
        <f>"15382199081"</f>
        <v>15382199081</v>
      </c>
      <c r="M1646" s="12" t="s">
        <v>4879</v>
      </c>
    </row>
    <row r="1647" s="3" customFormat="1" ht="81" spans="1:13">
      <c r="A1647" s="8">
        <v>1645</v>
      </c>
      <c r="B1647" s="10" t="s">
        <v>5728</v>
      </c>
      <c r="C1647" s="10" t="s">
        <v>37</v>
      </c>
      <c r="D1647" s="10" t="s">
        <v>5729</v>
      </c>
      <c r="E1647" s="10" t="s">
        <v>32</v>
      </c>
      <c r="F1647" s="11">
        <v>1</v>
      </c>
      <c r="G1647" s="11" t="s">
        <v>39</v>
      </c>
      <c r="H1647" s="10" t="s">
        <v>19</v>
      </c>
      <c r="I1647" s="10" t="s">
        <v>5730</v>
      </c>
      <c r="J1647" s="10" t="s">
        <v>70</v>
      </c>
      <c r="K1647" s="10" t="s">
        <v>5731</v>
      </c>
      <c r="L1647" s="10" t="s">
        <v>5732</v>
      </c>
      <c r="M1647" s="12" t="s">
        <v>4879</v>
      </c>
    </row>
    <row r="1648" s="3" customFormat="1" ht="108" spans="1:13">
      <c r="A1648" s="8">
        <v>1646</v>
      </c>
      <c r="B1648" s="9" t="s">
        <v>5728</v>
      </c>
      <c r="C1648" s="9" t="s">
        <v>37</v>
      </c>
      <c r="D1648" s="9" t="s">
        <v>5733</v>
      </c>
      <c r="E1648" s="9" t="s">
        <v>176</v>
      </c>
      <c r="F1648" s="8">
        <v>1</v>
      </c>
      <c r="G1648" s="8" t="s">
        <v>18</v>
      </c>
      <c r="H1648" s="9" t="s">
        <v>19</v>
      </c>
      <c r="I1648" s="9" t="s">
        <v>5734</v>
      </c>
      <c r="J1648" s="9" t="s">
        <v>70</v>
      </c>
      <c r="K1648" s="9" t="s">
        <v>5731</v>
      </c>
      <c r="L1648" s="9" t="str">
        <f>"18640801868"</f>
        <v>18640801868</v>
      </c>
      <c r="M1648" s="12" t="s">
        <v>4879</v>
      </c>
    </row>
    <row r="1649" s="3" customFormat="1" ht="135" spans="1:13">
      <c r="A1649" s="8">
        <v>1647</v>
      </c>
      <c r="B1649" s="9" t="s">
        <v>5728</v>
      </c>
      <c r="C1649" s="9" t="s">
        <v>150</v>
      </c>
      <c r="D1649" s="9" t="s">
        <v>5735</v>
      </c>
      <c r="E1649" s="9" t="s">
        <v>152</v>
      </c>
      <c r="F1649" s="8">
        <v>1</v>
      </c>
      <c r="G1649" s="8" t="s">
        <v>18</v>
      </c>
      <c r="H1649" s="9" t="s">
        <v>19</v>
      </c>
      <c r="I1649" s="9" t="s">
        <v>5736</v>
      </c>
      <c r="J1649" s="9" t="s">
        <v>70</v>
      </c>
      <c r="K1649" s="9" t="s">
        <v>5731</v>
      </c>
      <c r="L1649" s="9" t="str">
        <f>"18640801868"</f>
        <v>18640801868</v>
      </c>
      <c r="M1649" s="12" t="s">
        <v>4879</v>
      </c>
    </row>
    <row r="1650" s="3" customFormat="1" ht="27" spans="1:13">
      <c r="A1650" s="8">
        <v>1648</v>
      </c>
      <c r="B1650" s="9" t="s">
        <v>5737</v>
      </c>
      <c r="C1650" s="9" t="s">
        <v>5738</v>
      </c>
      <c r="D1650" s="9" t="s">
        <v>5739</v>
      </c>
      <c r="E1650" s="9" t="s">
        <v>5740</v>
      </c>
      <c r="F1650" s="8">
        <v>2</v>
      </c>
      <c r="G1650" s="8" t="s">
        <v>18</v>
      </c>
      <c r="H1650" s="9" t="s">
        <v>19</v>
      </c>
      <c r="I1650" s="9" t="s">
        <v>5741</v>
      </c>
      <c r="J1650" s="9" t="s">
        <v>70</v>
      </c>
      <c r="K1650" s="9" t="s">
        <v>5742</v>
      </c>
      <c r="L1650" s="9" t="s">
        <v>5743</v>
      </c>
      <c r="M1650" s="12" t="s">
        <v>4879</v>
      </c>
    </row>
    <row r="1651" s="3" customFormat="1" ht="67.5" spans="1:13">
      <c r="A1651" s="8">
        <v>1649</v>
      </c>
      <c r="B1651" s="9" t="s">
        <v>5744</v>
      </c>
      <c r="C1651" s="9" t="s">
        <v>954</v>
      </c>
      <c r="D1651" s="9" t="s">
        <v>5745</v>
      </c>
      <c r="E1651" s="9" t="s">
        <v>2793</v>
      </c>
      <c r="F1651" s="8">
        <v>2</v>
      </c>
      <c r="G1651" s="8" t="s">
        <v>18</v>
      </c>
      <c r="H1651" s="9" t="s">
        <v>19</v>
      </c>
      <c r="I1651" s="9" t="s">
        <v>5746</v>
      </c>
      <c r="J1651" s="9" t="s">
        <v>59</v>
      </c>
      <c r="K1651" s="9" t="s">
        <v>5747</v>
      </c>
      <c r="L1651" s="9" t="s">
        <v>5748</v>
      </c>
      <c r="M1651" s="12" t="s">
        <v>4879</v>
      </c>
    </row>
    <row r="1652" s="3" customFormat="1" ht="54" spans="1:13">
      <c r="A1652" s="8">
        <v>1650</v>
      </c>
      <c r="B1652" s="9" t="s">
        <v>5749</v>
      </c>
      <c r="C1652" s="9" t="s">
        <v>37</v>
      </c>
      <c r="D1652" s="9" t="s">
        <v>5750</v>
      </c>
      <c r="E1652" s="9" t="s">
        <v>32</v>
      </c>
      <c r="F1652" s="8">
        <v>2</v>
      </c>
      <c r="G1652" s="8" t="s">
        <v>18</v>
      </c>
      <c r="H1652" s="9" t="s">
        <v>19</v>
      </c>
      <c r="I1652" s="9" t="s">
        <v>5751</v>
      </c>
      <c r="J1652" s="9" t="s">
        <v>40</v>
      </c>
      <c r="K1652" s="9" t="s">
        <v>5752</v>
      </c>
      <c r="L1652" s="9" t="s">
        <v>5753</v>
      </c>
      <c r="M1652" s="12" t="s">
        <v>4879</v>
      </c>
    </row>
    <row r="1653" s="3" customFormat="1" ht="54" spans="1:13">
      <c r="A1653" s="8">
        <v>1651</v>
      </c>
      <c r="B1653" s="9" t="s">
        <v>5749</v>
      </c>
      <c r="C1653" s="9" t="s">
        <v>37</v>
      </c>
      <c r="D1653" s="9" t="s">
        <v>5754</v>
      </c>
      <c r="E1653" s="9" t="s">
        <v>32</v>
      </c>
      <c r="F1653" s="8">
        <v>2</v>
      </c>
      <c r="G1653" s="8" t="s">
        <v>18</v>
      </c>
      <c r="H1653" s="9" t="s">
        <v>19</v>
      </c>
      <c r="I1653" s="9" t="s">
        <v>5751</v>
      </c>
      <c r="J1653" s="9" t="s">
        <v>40</v>
      </c>
      <c r="K1653" s="9" t="s">
        <v>5752</v>
      </c>
      <c r="L1653" s="9" t="s">
        <v>5753</v>
      </c>
      <c r="M1653" s="12" t="s">
        <v>4879</v>
      </c>
    </row>
    <row r="1654" s="3" customFormat="1" ht="67.5" spans="1:13">
      <c r="A1654" s="8">
        <v>1652</v>
      </c>
      <c r="B1654" s="9" t="s">
        <v>5749</v>
      </c>
      <c r="C1654" s="9" t="s">
        <v>37</v>
      </c>
      <c r="D1654" s="9" t="s">
        <v>5755</v>
      </c>
      <c r="E1654" s="9" t="s">
        <v>32</v>
      </c>
      <c r="F1654" s="8">
        <v>2</v>
      </c>
      <c r="G1654" s="8" t="s">
        <v>18</v>
      </c>
      <c r="H1654" s="9" t="s">
        <v>19</v>
      </c>
      <c r="I1654" s="9" t="s">
        <v>5756</v>
      </c>
      <c r="J1654" s="9" t="s">
        <v>40</v>
      </c>
      <c r="K1654" s="9" t="s">
        <v>5752</v>
      </c>
      <c r="L1654" s="9" t="s">
        <v>5753</v>
      </c>
      <c r="M1654" s="12" t="s">
        <v>4879</v>
      </c>
    </row>
    <row r="1655" s="3" customFormat="1" ht="81" spans="1:13">
      <c r="A1655" s="8">
        <v>1653</v>
      </c>
      <c r="B1655" s="9" t="s">
        <v>5749</v>
      </c>
      <c r="C1655" s="9" t="s">
        <v>37</v>
      </c>
      <c r="D1655" s="9" t="s">
        <v>5757</v>
      </c>
      <c r="E1655" s="9" t="s">
        <v>32</v>
      </c>
      <c r="F1655" s="8">
        <v>2</v>
      </c>
      <c r="G1655" s="8" t="s">
        <v>18</v>
      </c>
      <c r="H1655" s="9" t="s">
        <v>19</v>
      </c>
      <c r="I1655" s="9" t="s">
        <v>5756</v>
      </c>
      <c r="J1655" s="9" t="s">
        <v>40</v>
      </c>
      <c r="K1655" s="9" t="s">
        <v>5752</v>
      </c>
      <c r="L1655" s="9" t="s">
        <v>5753</v>
      </c>
      <c r="M1655" s="12" t="s">
        <v>4879</v>
      </c>
    </row>
    <row r="1656" s="3" customFormat="1" ht="67.5" spans="1:13">
      <c r="A1656" s="8">
        <v>1654</v>
      </c>
      <c r="B1656" s="9" t="s">
        <v>5749</v>
      </c>
      <c r="C1656" s="9" t="s">
        <v>150</v>
      </c>
      <c r="D1656" s="9" t="s">
        <v>5758</v>
      </c>
      <c r="E1656" s="9" t="s">
        <v>32</v>
      </c>
      <c r="F1656" s="8">
        <v>2</v>
      </c>
      <c r="G1656" s="8" t="s">
        <v>18</v>
      </c>
      <c r="H1656" s="9" t="s">
        <v>19</v>
      </c>
      <c r="I1656" s="9" t="s">
        <v>5756</v>
      </c>
      <c r="J1656" s="9" t="s">
        <v>40</v>
      </c>
      <c r="K1656" s="9" t="s">
        <v>5752</v>
      </c>
      <c r="L1656" s="9" t="s">
        <v>5753</v>
      </c>
      <c r="M1656" s="12" t="s">
        <v>4879</v>
      </c>
    </row>
    <row r="1657" s="3" customFormat="1" ht="67.5" spans="1:13">
      <c r="A1657" s="8">
        <v>1655</v>
      </c>
      <c r="B1657" s="10" t="s">
        <v>5759</v>
      </c>
      <c r="C1657" s="10" t="s">
        <v>37</v>
      </c>
      <c r="D1657" s="10" t="s">
        <v>5760</v>
      </c>
      <c r="E1657" s="10" t="s">
        <v>19</v>
      </c>
      <c r="F1657" s="11">
        <v>10</v>
      </c>
      <c r="G1657" s="11" t="s">
        <v>43</v>
      </c>
      <c r="H1657" s="10" t="s">
        <v>19</v>
      </c>
      <c r="I1657" s="10" t="s">
        <v>5761</v>
      </c>
      <c r="J1657" s="10" t="s">
        <v>59</v>
      </c>
      <c r="K1657" s="10" t="s">
        <v>5762</v>
      </c>
      <c r="L1657" s="10" t="s">
        <v>5763</v>
      </c>
      <c r="M1657" s="12" t="s">
        <v>4879</v>
      </c>
    </row>
    <row r="1658" s="3" customFormat="1" ht="54" spans="1:13">
      <c r="A1658" s="8">
        <v>1656</v>
      </c>
      <c r="B1658" s="10" t="s">
        <v>5759</v>
      </c>
      <c r="C1658" s="10" t="s">
        <v>167</v>
      </c>
      <c r="D1658" s="10" t="s">
        <v>5764</v>
      </c>
      <c r="E1658" s="10" t="s">
        <v>81</v>
      </c>
      <c r="F1658" s="11">
        <v>5</v>
      </c>
      <c r="G1658" s="11" t="s">
        <v>43</v>
      </c>
      <c r="H1658" s="10" t="s">
        <v>19</v>
      </c>
      <c r="I1658" s="10" t="s">
        <v>5765</v>
      </c>
      <c r="J1658" s="10" t="s">
        <v>59</v>
      </c>
      <c r="K1658" s="10" t="s">
        <v>5762</v>
      </c>
      <c r="L1658" s="10" t="s">
        <v>5763</v>
      </c>
      <c r="M1658" s="12" t="s">
        <v>4879</v>
      </c>
    </row>
    <row r="1659" s="3" customFormat="1" ht="40.5" spans="1:13">
      <c r="A1659" s="8">
        <v>1657</v>
      </c>
      <c r="B1659" s="10" t="s">
        <v>5759</v>
      </c>
      <c r="C1659" s="10" t="s">
        <v>1302</v>
      </c>
      <c r="D1659" s="10" t="s">
        <v>5766</v>
      </c>
      <c r="E1659" s="10" t="s">
        <v>19</v>
      </c>
      <c r="F1659" s="11">
        <v>100</v>
      </c>
      <c r="G1659" s="11" t="s">
        <v>633</v>
      </c>
      <c r="H1659" s="10" t="s">
        <v>19</v>
      </c>
      <c r="I1659" s="10" t="s">
        <v>5767</v>
      </c>
      <c r="J1659" s="10" t="s">
        <v>59</v>
      </c>
      <c r="K1659" s="10" t="s">
        <v>5762</v>
      </c>
      <c r="L1659" s="10" t="s">
        <v>5763</v>
      </c>
      <c r="M1659" s="12" t="s">
        <v>4879</v>
      </c>
    </row>
    <row r="1660" s="3" customFormat="1" ht="67.5" spans="1:13">
      <c r="A1660" s="8">
        <v>1658</v>
      </c>
      <c r="B1660" s="9" t="s">
        <v>5759</v>
      </c>
      <c r="C1660" s="9" t="s">
        <v>461</v>
      </c>
      <c r="D1660" s="9" t="s">
        <v>5768</v>
      </c>
      <c r="E1660" s="9" t="s">
        <v>5769</v>
      </c>
      <c r="F1660" s="8">
        <v>2</v>
      </c>
      <c r="G1660" s="8" t="s">
        <v>18</v>
      </c>
      <c r="H1660" s="9" t="s">
        <v>19</v>
      </c>
      <c r="I1660" s="9" t="s">
        <v>5770</v>
      </c>
      <c r="J1660" s="9" t="s">
        <v>59</v>
      </c>
      <c r="K1660" s="9" t="s">
        <v>5762</v>
      </c>
      <c r="L1660" s="9" t="s">
        <v>5763</v>
      </c>
      <c r="M1660" s="12" t="s">
        <v>4879</v>
      </c>
    </row>
    <row r="1661" s="3" customFormat="1" ht="81" spans="1:13">
      <c r="A1661" s="8">
        <v>1659</v>
      </c>
      <c r="B1661" s="9" t="s">
        <v>5759</v>
      </c>
      <c r="C1661" s="9" t="s">
        <v>37</v>
      </c>
      <c r="D1661" s="9" t="s">
        <v>5771</v>
      </c>
      <c r="E1661" s="9" t="s">
        <v>68</v>
      </c>
      <c r="F1661" s="8">
        <v>1</v>
      </c>
      <c r="G1661" s="8" t="s">
        <v>18</v>
      </c>
      <c r="H1661" s="9" t="s">
        <v>19</v>
      </c>
      <c r="I1661" s="9" t="s">
        <v>5772</v>
      </c>
      <c r="J1661" s="9" t="s">
        <v>59</v>
      </c>
      <c r="K1661" s="9" t="s">
        <v>5762</v>
      </c>
      <c r="L1661" s="9" t="s">
        <v>5763</v>
      </c>
      <c r="M1661" s="12" t="s">
        <v>4879</v>
      </c>
    </row>
    <row r="1662" s="3" customFormat="1" ht="40.5" spans="1:13">
      <c r="A1662" s="8">
        <v>1660</v>
      </c>
      <c r="B1662" s="9" t="s">
        <v>5773</v>
      </c>
      <c r="C1662" s="9" t="s">
        <v>1141</v>
      </c>
      <c r="D1662" s="9" t="s">
        <v>5774</v>
      </c>
      <c r="E1662" s="9" t="s">
        <v>1772</v>
      </c>
      <c r="F1662" s="8">
        <v>2</v>
      </c>
      <c r="G1662" s="8" t="s">
        <v>18</v>
      </c>
      <c r="H1662" s="9" t="s">
        <v>474</v>
      </c>
      <c r="I1662" s="9" t="s">
        <v>5775</v>
      </c>
      <c r="J1662" s="9" t="s">
        <v>34</v>
      </c>
      <c r="K1662" s="9" t="s">
        <v>5776</v>
      </c>
      <c r="L1662" s="9" t="s">
        <v>5777</v>
      </c>
      <c r="M1662" s="12" t="s">
        <v>4879</v>
      </c>
    </row>
    <row r="1663" s="3" customFormat="1" ht="81" spans="1:13">
      <c r="A1663" s="8">
        <v>1661</v>
      </c>
      <c r="B1663" s="9" t="s">
        <v>5778</v>
      </c>
      <c r="C1663" s="9" t="s">
        <v>358</v>
      </c>
      <c r="D1663" s="9" t="s">
        <v>5779</v>
      </c>
      <c r="E1663" s="9" t="s">
        <v>17</v>
      </c>
      <c r="F1663" s="8">
        <v>1</v>
      </c>
      <c r="G1663" s="8" t="s">
        <v>18</v>
      </c>
      <c r="H1663" s="9" t="s">
        <v>474</v>
      </c>
      <c r="I1663" s="9" t="s">
        <v>5780</v>
      </c>
      <c r="J1663" s="9" t="s">
        <v>34</v>
      </c>
      <c r="K1663" s="9" t="s">
        <v>5781</v>
      </c>
      <c r="L1663" s="9" t="s">
        <v>5782</v>
      </c>
      <c r="M1663" s="12" t="s">
        <v>4879</v>
      </c>
    </row>
    <row r="1664" s="3" customFormat="1" ht="27" spans="1:13">
      <c r="A1664" s="8">
        <v>1662</v>
      </c>
      <c r="B1664" s="9" t="s">
        <v>5783</v>
      </c>
      <c r="C1664" s="9" t="s">
        <v>37</v>
      </c>
      <c r="D1664" s="9" t="s">
        <v>5784</v>
      </c>
      <c r="E1664" s="9" t="s">
        <v>47</v>
      </c>
      <c r="F1664" s="8">
        <v>1</v>
      </c>
      <c r="G1664" s="8" t="s">
        <v>18</v>
      </c>
      <c r="H1664" s="9" t="s">
        <v>19</v>
      </c>
      <c r="I1664" s="9" t="s">
        <v>5785</v>
      </c>
      <c r="J1664" s="9" t="s">
        <v>59</v>
      </c>
      <c r="K1664" s="9" t="s">
        <v>5786</v>
      </c>
      <c r="L1664" s="9" t="s">
        <v>5787</v>
      </c>
      <c r="M1664" s="12" t="s">
        <v>4879</v>
      </c>
    </row>
    <row r="1665" s="3" customFormat="1" ht="54" spans="1:13">
      <c r="A1665" s="8">
        <v>1663</v>
      </c>
      <c r="B1665" s="9" t="s">
        <v>5788</v>
      </c>
      <c r="C1665" s="9" t="s">
        <v>55</v>
      </c>
      <c r="D1665" s="9" t="s">
        <v>5789</v>
      </c>
      <c r="E1665" s="9" t="s">
        <v>17</v>
      </c>
      <c r="F1665" s="8">
        <v>5</v>
      </c>
      <c r="G1665" s="8" t="s">
        <v>18</v>
      </c>
      <c r="H1665" s="9" t="s">
        <v>76</v>
      </c>
      <c r="I1665" s="9" t="s">
        <v>5790</v>
      </c>
      <c r="J1665" s="9" t="s">
        <v>28</v>
      </c>
      <c r="K1665" s="9" t="s">
        <v>5791</v>
      </c>
      <c r="L1665" s="9" t="s">
        <v>5792</v>
      </c>
      <c r="M1665" s="12" t="s">
        <v>4879</v>
      </c>
    </row>
    <row r="1666" s="3" customFormat="1" ht="40.5" spans="1:13">
      <c r="A1666" s="8">
        <v>1664</v>
      </c>
      <c r="B1666" s="10" t="s">
        <v>5793</v>
      </c>
      <c r="C1666" s="10" t="s">
        <v>37</v>
      </c>
      <c r="D1666" s="10" t="s">
        <v>5794</v>
      </c>
      <c r="E1666" s="10" t="s">
        <v>32</v>
      </c>
      <c r="F1666" s="11">
        <v>1</v>
      </c>
      <c r="G1666" s="11" t="s">
        <v>43</v>
      </c>
      <c r="H1666" s="10" t="s">
        <v>19</v>
      </c>
      <c r="I1666" s="10" t="s">
        <v>5795</v>
      </c>
      <c r="J1666" s="10" t="s">
        <v>34</v>
      </c>
      <c r="K1666" s="10" t="s">
        <v>5796</v>
      </c>
      <c r="L1666" s="10" t="s">
        <v>5797</v>
      </c>
      <c r="M1666" s="12" t="s">
        <v>4879</v>
      </c>
    </row>
    <row r="1667" s="3" customFormat="1" ht="27" spans="1:13">
      <c r="A1667" s="8">
        <v>1665</v>
      </c>
      <c r="B1667" s="10" t="s">
        <v>5793</v>
      </c>
      <c r="C1667" s="10" t="s">
        <v>37</v>
      </c>
      <c r="D1667" s="10" t="s">
        <v>5798</v>
      </c>
      <c r="E1667" s="10" t="s">
        <v>32</v>
      </c>
      <c r="F1667" s="11">
        <v>2</v>
      </c>
      <c r="G1667" s="11" t="s">
        <v>43</v>
      </c>
      <c r="H1667" s="10" t="s">
        <v>19</v>
      </c>
      <c r="I1667" s="10" t="s">
        <v>5799</v>
      </c>
      <c r="J1667" s="10" t="s">
        <v>59</v>
      </c>
      <c r="K1667" s="10" t="s">
        <v>5796</v>
      </c>
      <c r="L1667" s="10" t="s">
        <v>5797</v>
      </c>
      <c r="M1667" s="12" t="s">
        <v>4879</v>
      </c>
    </row>
    <row r="1668" s="3" customFormat="1" ht="40.5" spans="1:13">
      <c r="A1668" s="8">
        <v>1666</v>
      </c>
      <c r="B1668" s="9" t="s">
        <v>5793</v>
      </c>
      <c r="C1668" s="9" t="s">
        <v>150</v>
      </c>
      <c r="D1668" s="9" t="s">
        <v>5800</v>
      </c>
      <c r="E1668" s="9" t="s">
        <v>32</v>
      </c>
      <c r="F1668" s="8">
        <v>1</v>
      </c>
      <c r="G1668" s="8" t="s">
        <v>18</v>
      </c>
      <c r="H1668" s="9" t="s">
        <v>19</v>
      </c>
      <c r="I1668" s="9" t="s">
        <v>5801</v>
      </c>
      <c r="J1668" s="9" t="s">
        <v>70</v>
      </c>
      <c r="K1668" s="9" t="s">
        <v>5796</v>
      </c>
      <c r="L1668" s="9" t="str">
        <f>"18640933937"</f>
        <v>18640933937</v>
      </c>
      <c r="M1668" s="12" t="s">
        <v>4879</v>
      </c>
    </row>
    <row r="1669" s="3" customFormat="1" ht="81" spans="1:13">
      <c r="A1669" s="8">
        <v>1667</v>
      </c>
      <c r="B1669" s="10" t="s">
        <v>5802</v>
      </c>
      <c r="C1669" s="10" t="s">
        <v>37</v>
      </c>
      <c r="D1669" s="10" t="s">
        <v>5803</v>
      </c>
      <c r="E1669" s="10" t="s">
        <v>32</v>
      </c>
      <c r="F1669" s="11">
        <v>2</v>
      </c>
      <c r="G1669" s="11" t="s">
        <v>43</v>
      </c>
      <c r="H1669" s="10" t="s">
        <v>19</v>
      </c>
      <c r="I1669" s="10" t="s">
        <v>5804</v>
      </c>
      <c r="J1669" s="10" t="s">
        <v>70</v>
      </c>
      <c r="K1669" s="10" t="s">
        <v>5129</v>
      </c>
      <c r="L1669" s="10" t="s">
        <v>5130</v>
      </c>
      <c r="M1669" s="12" t="s">
        <v>4879</v>
      </c>
    </row>
    <row r="1670" s="3" customFormat="1" ht="54" spans="1:13">
      <c r="A1670" s="8">
        <v>1668</v>
      </c>
      <c r="B1670" s="10" t="s">
        <v>5802</v>
      </c>
      <c r="C1670" s="10" t="s">
        <v>37</v>
      </c>
      <c r="D1670" s="10" t="s">
        <v>5150</v>
      </c>
      <c r="E1670" s="10" t="s">
        <v>19</v>
      </c>
      <c r="F1670" s="11">
        <v>5</v>
      </c>
      <c r="G1670" s="11" t="s">
        <v>633</v>
      </c>
      <c r="H1670" s="10" t="s">
        <v>19</v>
      </c>
      <c r="I1670" s="10" t="s">
        <v>5805</v>
      </c>
      <c r="J1670" s="10" t="s">
        <v>70</v>
      </c>
      <c r="K1670" s="10" t="s">
        <v>5129</v>
      </c>
      <c r="L1670" s="10" t="s">
        <v>5130</v>
      </c>
      <c r="M1670" s="12" t="s">
        <v>4879</v>
      </c>
    </row>
    <row r="1671" s="3" customFormat="1" ht="67.5" spans="1:13">
      <c r="A1671" s="8">
        <v>1669</v>
      </c>
      <c r="B1671" s="9" t="s">
        <v>5806</v>
      </c>
      <c r="C1671" s="9" t="s">
        <v>37</v>
      </c>
      <c r="D1671" s="9" t="s">
        <v>5807</v>
      </c>
      <c r="E1671" s="9" t="s">
        <v>5808</v>
      </c>
      <c r="F1671" s="8">
        <v>2</v>
      </c>
      <c r="G1671" s="8" t="s">
        <v>18</v>
      </c>
      <c r="H1671" s="9" t="s">
        <v>19</v>
      </c>
      <c r="I1671" s="9" t="s">
        <v>5809</v>
      </c>
      <c r="J1671" s="9" t="s">
        <v>70</v>
      </c>
      <c r="K1671" s="9" t="s">
        <v>5810</v>
      </c>
      <c r="L1671" s="9" t="s">
        <v>5811</v>
      </c>
      <c r="M1671" s="12" t="s">
        <v>4879</v>
      </c>
    </row>
    <row r="1672" s="3" customFormat="1" ht="67.5" spans="1:13">
      <c r="A1672" s="8">
        <v>1670</v>
      </c>
      <c r="B1672" s="9" t="s">
        <v>5812</v>
      </c>
      <c r="C1672" s="9" t="s">
        <v>150</v>
      </c>
      <c r="D1672" s="9" t="s">
        <v>5813</v>
      </c>
      <c r="E1672" s="9" t="s">
        <v>32</v>
      </c>
      <c r="F1672" s="8">
        <v>10</v>
      </c>
      <c r="G1672" s="8" t="s">
        <v>18</v>
      </c>
      <c r="H1672" s="9" t="s">
        <v>19</v>
      </c>
      <c r="I1672" s="9" t="s">
        <v>5814</v>
      </c>
      <c r="J1672" s="9" t="s">
        <v>59</v>
      </c>
      <c r="K1672" s="9" t="s">
        <v>5815</v>
      </c>
      <c r="L1672" s="9" t="s">
        <v>5816</v>
      </c>
      <c r="M1672" s="12" t="s">
        <v>4879</v>
      </c>
    </row>
    <row r="1673" s="3" customFormat="1" ht="94.5" spans="1:13">
      <c r="A1673" s="8">
        <v>1671</v>
      </c>
      <c r="B1673" s="10" t="s">
        <v>5817</v>
      </c>
      <c r="C1673" s="10" t="s">
        <v>37</v>
      </c>
      <c r="D1673" s="10" t="s">
        <v>5818</v>
      </c>
      <c r="E1673" s="10" t="s">
        <v>32</v>
      </c>
      <c r="F1673" s="11">
        <v>1</v>
      </c>
      <c r="G1673" s="11" t="s">
        <v>43</v>
      </c>
      <c r="H1673" s="10" t="s">
        <v>19</v>
      </c>
      <c r="I1673" s="10" t="s">
        <v>5819</v>
      </c>
      <c r="J1673" s="10" t="s">
        <v>28</v>
      </c>
      <c r="K1673" s="10" t="s">
        <v>388</v>
      </c>
      <c r="L1673" s="10" t="s">
        <v>5820</v>
      </c>
      <c r="M1673" s="12" t="s">
        <v>4879</v>
      </c>
    </row>
    <row r="1674" s="3" customFormat="1" ht="67.5" spans="1:13">
      <c r="A1674" s="8">
        <v>1672</v>
      </c>
      <c r="B1674" s="10" t="s">
        <v>5817</v>
      </c>
      <c r="C1674" s="10" t="s">
        <v>37</v>
      </c>
      <c r="D1674" s="10" t="s">
        <v>5821</v>
      </c>
      <c r="E1674" s="10" t="s">
        <v>176</v>
      </c>
      <c r="F1674" s="11">
        <v>1</v>
      </c>
      <c r="G1674" s="11" t="s">
        <v>43</v>
      </c>
      <c r="H1674" s="10" t="s">
        <v>19</v>
      </c>
      <c r="I1674" s="10" t="s">
        <v>5822</v>
      </c>
      <c r="J1674" s="10" t="s">
        <v>59</v>
      </c>
      <c r="K1674" s="10" t="s">
        <v>388</v>
      </c>
      <c r="L1674" s="10" t="s">
        <v>5820</v>
      </c>
      <c r="M1674" s="12" t="s">
        <v>4879</v>
      </c>
    </row>
    <row r="1675" s="3" customFormat="1" ht="121.5" spans="1:13">
      <c r="A1675" s="8">
        <v>1673</v>
      </c>
      <c r="B1675" s="9" t="s">
        <v>5823</v>
      </c>
      <c r="C1675" s="9" t="s">
        <v>2393</v>
      </c>
      <c r="D1675" s="9" t="s">
        <v>5824</v>
      </c>
      <c r="E1675" s="9" t="s">
        <v>147</v>
      </c>
      <c r="F1675" s="8">
        <v>5</v>
      </c>
      <c r="G1675" s="8" t="s">
        <v>18</v>
      </c>
      <c r="H1675" s="9" t="s">
        <v>19</v>
      </c>
      <c r="I1675" s="9" t="s">
        <v>5825</v>
      </c>
      <c r="J1675" s="9" t="s">
        <v>28</v>
      </c>
      <c r="K1675" s="9" t="s">
        <v>5826</v>
      </c>
      <c r="L1675" s="9" t="s">
        <v>5827</v>
      </c>
      <c r="M1675" s="12" t="s">
        <v>4879</v>
      </c>
    </row>
    <row r="1676" s="3" customFormat="1" ht="81" spans="1:13">
      <c r="A1676" s="8">
        <v>1674</v>
      </c>
      <c r="B1676" s="9" t="s">
        <v>5823</v>
      </c>
      <c r="C1676" s="9" t="s">
        <v>5657</v>
      </c>
      <c r="D1676" s="9" t="s">
        <v>5828</v>
      </c>
      <c r="E1676" s="9" t="s">
        <v>147</v>
      </c>
      <c r="F1676" s="8">
        <v>2</v>
      </c>
      <c r="G1676" s="8" t="s">
        <v>18</v>
      </c>
      <c r="H1676" s="9" t="s">
        <v>19</v>
      </c>
      <c r="I1676" s="9" t="s">
        <v>5829</v>
      </c>
      <c r="J1676" s="9" t="s">
        <v>34</v>
      </c>
      <c r="K1676" s="9" t="s">
        <v>5826</v>
      </c>
      <c r="L1676" s="9" t="s">
        <v>5827</v>
      </c>
      <c r="M1676" s="12" t="s">
        <v>4879</v>
      </c>
    </row>
    <row r="1677" s="3" customFormat="1" ht="108" spans="1:13">
      <c r="A1677" s="8">
        <v>1675</v>
      </c>
      <c r="B1677" s="9" t="s">
        <v>5830</v>
      </c>
      <c r="C1677" s="9" t="s">
        <v>167</v>
      </c>
      <c r="D1677" s="9" t="s">
        <v>5831</v>
      </c>
      <c r="E1677" s="9" t="s">
        <v>81</v>
      </c>
      <c r="F1677" s="8">
        <v>1</v>
      </c>
      <c r="G1677" s="8" t="s">
        <v>18</v>
      </c>
      <c r="H1677" s="9" t="s">
        <v>474</v>
      </c>
      <c r="I1677" s="9" t="s">
        <v>5832</v>
      </c>
      <c r="J1677" s="9" t="s">
        <v>28</v>
      </c>
      <c r="K1677" s="9" t="s">
        <v>5833</v>
      </c>
      <c r="L1677" s="9" t="s">
        <v>5834</v>
      </c>
      <c r="M1677" s="12" t="s">
        <v>4879</v>
      </c>
    </row>
    <row r="1678" s="3" customFormat="1" ht="121.5" spans="1:13">
      <c r="A1678" s="8">
        <v>1676</v>
      </c>
      <c r="B1678" s="9" t="s">
        <v>5830</v>
      </c>
      <c r="C1678" s="9" t="s">
        <v>799</v>
      </c>
      <c r="D1678" s="9" t="s">
        <v>5835</v>
      </c>
      <c r="E1678" s="9" t="s">
        <v>3894</v>
      </c>
      <c r="F1678" s="8">
        <v>1</v>
      </c>
      <c r="G1678" s="8" t="s">
        <v>18</v>
      </c>
      <c r="H1678" s="9" t="s">
        <v>474</v>
      </c>
      <c r="I1678" s="9" t="s">
        <v>5836</v>
      </c>
      <c r="J1678" s="9" t="s">
        <v>28</v>
      </c>
      <c r="K1678" s="9" t="s">
        <v>5833</v>
      </c>
      <c r="L1678" s="9" t="s">
        <v>5834</v>
      </c>
      <c r="M1678" s="12" t="s">
        <v>4879</v>
      </c>
    </row>
    <row r="1679" s="3" customFormat="1" ht="40.5" spans="1:13">
      <c r="A1679" s="8">
        <v>1677</v>
      </c>
      <c r="B1679" s="10" t="s">
        <v>5837</v>
      </c>
      <c r="C1679" s="10" t="s">
        <v>37</v>
      </c>
      <c r="D1679" s="10" t="s">
        <v>5838</v>
      </c>
      <c r="E1679" s="10" t="s">
        <v>32</v>
      </c>
      <c r="F1679" s="11">
        <v>50</v>
      </c>
      <c r="G1679" s="11" t="s">
        <v>43</v>
      </c>
      <c r="H1679" s="10" t="s">
        <v>19</v>
      </c>
      <c r="I1679" s="10" t="s">
        <v>5839</v>
      </c>
      <c r="J1679" s="10" t="s">
        <v>34</v>
      </c>
      <c r="K1679" s="10" t="s">
        <v>5631</v>
      </c>
      <c r="L1679" s="10" t="s">
        <v>5840</v>
      </c>
      <c r="M1679" s="12" t="s">
        <v>4879</v>
      </c>
    </row>
    <row r="1680" s="3" customFormat="1" ht="40.5" spans="1:13">
      <c r="A1680" s="8">
        <v>1678</v>
      </c>
      <c r="B1680" s="10" t="s">
        <v>5837</v>
      </c>
      <c r="C1680" s="10" t="s">
        <v>37</v>
      </c>
      <c r="D1680" s="10" t="s">
        <v>5841</v>
      </c>
      <c r="E1680" s="10" t="s">
        <v>32</v>
      </c>
      <c r="F1680" s="11">
        <v>10</v>
      </c>
      <c r="G1680" s="11" t="s">
        <v>39</v>
      </c>
      <c r="H1680" s="10" t="s">
        <v>19</v>
      </c>
      <c r="I1680" s="10" t="s">
        <v>5842</v>
      </c>
      <c r="J1680" s="10" t="s">
        <v>59</v>
      </c>
      <c r="K1680" s="10" t="s">
        <v>5631</v>
      </c>
      <c r="L1680" s="10" t="s">
        <v>5840</v>
      </c>
      <c r="M1680" s="12" t="s">
        <v>4879</v>
      </c>
    </row>
    <row r="1681" s="3" customFormat="1" ht="27" spans="1:13">
      <c r="A1681" s="8">
        <v>1679</v>
      </c>
      <c r="B1681" s="10" t="s">
        <v>5837</v>
      </c>
      <c r="C1681" s="10" t="s">
        <v>37</v>
      </c>
      <c r="D1681" s="10" t="s">
        <v>5843</v>
      </c>
      <c r="E1681" s="10" t="s">
        <v>32</v>
      </c>
      <c r="F1681" s="11">
        <v>10</v>
      </c>
      <c r="G1681" s="11" t="s">
        <v>39</v>
      </c>
      <c r="H1681" s="10" t="s">
        <v>19</v>
      </c>
      <c r="I1681" s="10" t="s">
        <v>5844</v>
      </c>
      <c r="J1681" s="10" t="s">
        <v>40</v>
      </c>
      <c r="K1681" s="10" t="s">
        <v>5631</v>
      </c>
      <c r="L1681" s="10" t="s">
        <v>5840</v>
      </c>
      <c r="M1681" s="12" t="s">
        <v>4879</v>
      </c>
    </row>
    <row r="1682" s="3" customFormat="1" ht="67.5" spans="1:13">
      <c r="A1682" s="8">
        <v>1680</v>
      </c>
      <c r="B1682" s="9" t="s">
        <v>5837</v>
      </c>
      <c r="C1682" s="9" t="s">
        <v>150</v>
      </c>
      <c r="D1682" s="9" t="s">
        <v>5845</v>
      </c>
      <c r="E1682" s="9" t="s">
        <v>32</v>
      </c>
      <c r="F1682" s="8">
        <v>20</v>
      </c>
      <c r="G1682" s="8" t="s">
        <v>18</v>
      </c>
      <c r="H1682" s="9" t="s">
        <v>474</v>
      </c>
      <c r="I1682" s="9" t="s">
        <v>5846</v>
      </c>
      <c r="J1682" s="9" t="s">
        <v>34</v>
      </c>
      <c r="K1682" s="9" t="s">
        <v>5631</v>
      </c>
      <c r="L1682" s="9" t="s">
        <v>5840</v>
      </c>
      <c r="M1682" s="12" t="s">
        <v>4879</v>
      </c>
    </row>
    <row r="1683" s="3" customFormat="1" ht="67.5" spans="1:13">
      <c r="A1683" s="8">
        <v>1681</v>
      </c>
      <c r="B1683" s="9" t="s">
        <v>5837</v>
      </c>
      <c r="C1683" s="9" t="s">
        <v>37</v>
      </c>
      <c r="D1683" s="9" t="s">
        <v>5847</v>
      </c>
      <c r="E1683" s="9" t="s">
        <v>32</v>
      </c>
      <c r="F1683" s="8">
        <v>10</v>
      </c>
      <c r="G1683" s="8" t="s">
        <v>18</v>
      </c>
      <c r="H1683" s="9" t="s">
        <v>76</v>
      </c>
      <c r="I1683" s="9" t="s">
        <v>5848</v>
      </c>
      <c r="J1683" s="9" t="s">
        <v>59</v>
      </c>
      <c r="K1683" s="9" t="s">
        <v>5631</v>
      </c>
      <c r="L1683" s="9" t="s">
        <v>5840</v>
      </c>
      <c r="M1683" s="12" t="s">
        <v>4879</v>
      </c>
    </row>
    <row r="1684" s="3" customFormat="1" ht="40.5" spans="1:13">
      <c r="A1684" s="8">
        <v>1682</v>
      </c>
      <c r="B1684" s="9" t="s">
        <v>5837</v>
      </c>
      <c r="C1684" s="9" t="s">
        <v>37</v>
      </c>
      <c r="D1684" s="9" t="s">
        <v>5849</v>
      </c>
      <c r="E1684" s="9" t="s">
        <v>32</v>
      </c>
      <c r="F1684" s="8">
        <v>5</v>
      </c>
      <c r="G1684" s="8" t="s">
        <v>18</v>
      </c>
      <c r="H1684" s="9" t="s">
        <v>19</v>
      </c>
      <c r="I1684" s="9" t="s">
        <v>5850</v>
      </c>
      <c r="J1684" s="9" t="s">
        <v>59</v>
      </c>
      <c r="K1684" s="9" t="s">
        <v>5631</v>
      </c>
      <c r="L1684" s="9" t="s">
        <v>5840</v>
      </c>
      <c r="M1684" s="12" t="s">
        <v>4879</v>
      </c>
    </row>
    <row r="1685" s="3" customFormat="1" ht="54" spans="1:13">
      <c r="A1685" s="8">
        <v>1683</v>
      </c>
      <c r="B1685" s="9" t="s">
        <v>5837</v>
      </c>
      <c r="C1685" s="9" t="s">
        <v>37</v>
      </c>
      <c r="D1685" s="9" t="s">
        <v>5851</v>
      </c>
      <c r="E1685" s="9" t="s">
        <v>119</v>
      </c>
      <c r="F1685" s="8">
        <v>10</v>
      </c>
      <c r="G1685" s="8" t="s">
        <v>18</v>
      </c>
      <c r="H1685" s="9" t="s">
        <v>19</v>
      </c>
      <c r="I1685" s="9" t="s">
        <v>5852</v>
      </c>
      <c r="J1685" s="9" t="s">
        <v>40</v>
      </c>
      <c r="K1685" s="9" t="s">
        <v>5631</v>
      </c>
      <c r="L1685" s="9" t="s">
        <v>5840</v>
      </c>
      <c r="M1685" s="12" t="s">
        <v>4879</v>
      </c>
    </row>
    <row r="1686" s="3" customFormat="1" ht="54" spans="1:13">
      <c r="A1686" s="8">
        <v>1684</v>
      </c>
      <c r="B1686" s="10" t="s">
        <v>5853</v>
      </c>
      <c r="C1686" s="10" t="s">
        <v>1302</v>
      </c>
      <c r="D1686" s="10" t="s">
        <v>5854</v>
      </c>
      <c r="E1686" s="10" t="s">
        <v>1724</v>
      </c>
      <c r="F1686" s="11">
        <v>10</v>
      </c>
      <c r="G1686" s="11" t="s">
        <v>43</v>
      </c>
      <c r="H1686" s="10" t="s">
        <v>76</v>
      </c>
      <c r="I1686" s="10" t="s">
        <v>5855</v>
      </c>
      <c r="J1686" s="10" t="s">
        <v>59</v>
      </c>
      <c r="K1686" s="10" t="s">
        <v>5856</v>
      </c>
      <c r="L1686" s="10" t="s">
        <v>5857</v>
      </c>
      <c r="M1686" s="12" t="s">
        <v>4879</v>
      </c>
    </row>
    <row r="1687" s="3" customFormat="1" ht="27" spans="1:13">
      <c r="A1687" s="8">
        <v>1685</v>
      </c>
      <c r="B1687" s="9" t="s">
        <v>5858</v>
      </c>
      <c r="C1687" s="9" t="s">
        <v>37</v>
      </c>
      <c r="D1687" s="9" t="s">
        <v>5859</v>
      </c>
      <c r="E1687" s="9" t="s">
        <v>258</v>
      </c>
      <c r="F1687" s="8">
        <v>1</v>
      </c>
      <c r="G1687" s="8" t="s">
        <v>18</v>
      </c>
      <c r="H1687" s="9" t="s">
        <v>19</v>
      </c>
      <c r="I1687" s="9" t="s">
        <v>5860</v>
      </c>
      <c r="J1687" s="9" t="s">
        <v>59</v>
      </c>
      <c r="K1687" s="9" t="s">
        <v>5861</v>
      </c>
      <c r="L1687" s="9" t="s">
        <v>5862</v>
      </c>
      <c r="M1687" s="12" t="s">
        <v>4879</v>
      </c>
    </row>
    <row r="1688" s="3" customFormat="1" ht="94.5" spans="1:13">
      <c r="A1688" s="8">
        <v>1686</v>
      </c>
      <c r="B1688" s="10" t="s">
        <v>5863</v>
      </c>
      <c r="C1688" s="10" t="s">
        <v>55</v>
      </c>
      <c r="D1688" s="10" t="s">
        <v>5864</v>
      </c>
      <c r="E1688" s="10" t="s">
        <v>17</v>
      </c>
      <c r="F1688" s="11">
        <v>3</v>
      </c>
      <c r="G1688" s="11" t="s">
        <v>43</v>
      </c>
      <c r="H1688" s="10" t="s">
        <v>19</v>
      </c>
      <c r="I1688" s="10" t="s">
        <v>5865</v>
      </c>
      <c r="J1688" s="10" t="s">
        <v>34</v>
      </c>
      <c r="K1688" s="10" t="s">
        <v>5866</v>
      </c>
      <c r="L1688" s="10" t="s">
        <v>5867</v>
      </c>
      <c r="M1688" s="12" t="s">
        <v>4879</v>
      </c>
    </row>
    <row r="1689" s="3" customFormat="1" ht="67.5" spans="1:13">
      <c r="A1689" s="8">
        <v>1687</v>
      </c>
      <c r="B1689" s="10" t="s">
        <v>5863</v>
      </c>
      <c r="C1689" s="10" t="s">
        <v>55</v>
      </c>
      <c r="D1689" s="10" t="s">
        <v>5868</v>
      </c>
      <c r="E1689" s="10" t="s">
        <v>17</v>
      </c>
      <c r="F1689" s="11">
        <v>3</v>
      </c>
      <c r="G1689" s="11" t="s">
        <v>43</v>
      </c>
      <c r="H1689" s="10" t="s">
        <v>19</v>
      </c>
      <c r="I1689" s="10" t="s">
        <v>5869</v>
      </c>
      <c r="J1689" s="10" t="s">
        <v>34</v>
      </c>
      <c r="K1689" s="10" t="s">
        <v>5866</v>
      </c>
      <c r="L1689" s="10" t="s">
        <v>5867</v>
      </c>
      <c r="M1689" s="12" t="s">
        <v>4879</v>
      </c>
    </row>
    <row r="1690" s="3" customFormat="1" spans="1:13">
      <c r="A1690" s="8">
        <v>1688</v>
      </c>
      <c r="B1690" s="10" t="s">
        <v>5870</v>
      </c>
      <c r="C1690" s="10" t="s">
        <v>37</v>
      </c>
      <c r="D1690" s="10" t="s">
        <v>5871</v>
      </c>
      <c r="E1690" s="10" t="s">
        <v>37</v>
      </c>
      <c r="F1690" s="11">
        <v>10</v>
      </c>
      <c r="G1690" s="11" t="s">
        <v>633</v>
      </c>
      <c r="H1690" s="10" t="s">
        <v>19</v>
      </c>
      <c r="I1690" s="10" t="s">
        <v>5871</v>
      </c>
      <c r="J1690" s="10" t="s">
        <v>40</v>
      </c>
      <c r="K1690" s="10" t="s">
        <v>5872</v>
      </c>
      <c r="L1690" s="10" t="s">
        <v>5873</v>
      </c>
      <c r="M1690" s="12" t="s">
        <v>4879</v>
      </c>
    </row>
    <row r="1691" s="3" customFormat="1" ht="54" spans="1:13">
      <c r="A1691" s="8">
        <v>1689</v>
      </c>
      <c r="B1691" s="10" t="s">
        <v>5874</v>
      </c>
      <c r="C1691" s="10" t="s">
        <v>37</v>
      </c>
      <c r="D1691" s="10" t="s">
        <v>5150</v>
      </c>
      <c r="E1691" s="10" t="s">
        <v>19</v>
      </c>
      <c r="F1691" s="11">
        <v>5</v>
      </c>
      <c r="G1691" s="11" t="s">
        <v>39</v>
      </c>
      <c r="H1691" s="10" t="s">
        <v>19</v>
      </c>
      <c r="I1691" s="10" t="s">
        <v>5151</v>
      </c>
      <c r="J1691" s="10" t="s">
        <v>70</v>
      </c>
      <c r="K1691" s="10" t="s">
        <v>5129</v>
      </c>
      <c r="L1691" s="10" t="s">
        <v>5130</v>
      </c>
      <c r="M1691" s="12" t="s">
        <v>4879</v>
      </c>
    </row>
    <row r="1692" s="3" customFormat="1" ht="81" spans="1:13">
      <c r="A1692" s="8">
        <v>1690</v>
      </c>
      <c r="B1692" s="10" t="s">
        <v>5874</v>
      </c>
      <c r="C1692" s="10" t="s">
        <v>37</v>
      </c>
      <c r="D1692" s="10" t="s">
        <v>5803</v>
      </c>
      <c r="E1692" s="10" t="s">
        <v>32</v>
      </c>
      <c r="F1692" s="11">
        <v>2</v>
      </c>
      <c r="G1692" s="11" t="s">
        <v>43</v>
      </c>
      <c r="H1692" s="10" t="s">
        <v>19</v>
      </c>
      <c r="I1692" s="10" t="s">
        <v>5804</v>
      </c>
      <c r="J1692" s="10" t="s">
        <v>70</v>
      </c>
      <c r="K1692" s="10" t="s">
        <v>5129</v>
      </c>
      <c r="L1692" s="10" t="s">
        <v>5130</v>
      </c>
      <c r="M1692" s="12" t="s">
        <v>4879</v>
      </c>
    </row>
    <row r="1693" s="3" customFormat="1" ht="94.5" spans="1:13">
      <c r="A1693" s="8">
        <v>1691</v>
      </c>
      <c r="B1693" s="9" t="s">
        <v>5875</v>
      </c>
      <c r="C1693" s="9" t="s">
        <v>5876</v>
      </c>
      <c r="D1693" s="9" t="s">
        <v>5877</v>
      </c>
      <c r="E1693" s="9" t="s">
        <v>375</v>
      </c>
      <c r="F1693" s="8">
        <v>5</v>
      </c>
      <c r="G1693" s="8" t="s">
        <v>18</v>
      </c>
      <c r="H1693" s="9" t="s">
        <v>76</v>
      </c>
      <c r="I1693" s="9" t="s">
        <v>5878</v>
      </c>
      <c r="J1693" s="9" t="s">
        <v>70</v>
      </c>
      <c r="K1693" s="9" t="s">
        <v>5879</v>
      </c>
      <c r="L1693" s="9" t="s">
        <v>5880</v>
      </c>
      <c r="M1693" s="12" t="s">
        <v>4879</v>
      </c>
    </row>
    <row r="1694" s="3" customFormat="1" ht="81" spans="1:13">
      <c r="A1694" s="8">
        <v>1692</v>
      </c>
      <c r="B1694" s="9" t="s">
        <v>5881</v>
      </c>
      <c r="C1694" s="9" t="s">
        <v>150</v>
      </c>
      <c r="D1694" s="9" t="s">
        <v>5882</v>
      </c>
      <c r="E1694" s="9" t="s">
        <v>32</v>
      </c>
      <c r="F1694" s="8">
        <v>2</v>
      </c>
      <c r="G1694" s="8" t="s">
        <v>18</v>
      </c>
      <c r="H1694" s="9" t="s">
        <v>19</v>
      </c>
      <c r="I1694" s="9" t="s">
        <v>5882</v>
      </c>
      <c r="J1694" s="9" t="s">
        <v>34</v>
      </c>
      <c r="K1694" s="9" t="s">
        <v>269</v>
      </c>
      <c r="L1694" s="9" t="s">
        <v>5883</v>
      </c>
      <c r="M1694" s="12" t="s">
        <v>4879</v>
      </c>
    </row>
    <row r="1695" s="3" customFormat="1" ht="108" spans="1:13">
      <c r="A1695" s="8">
        <v>1693</v>
      </c>
      <c r="B1695" s="9" t="s">
        <v>5884</v>
      </c>
      <c r="C1695" s="9" t="s">
        <v>799</v>
      </c>
      <c r="D1695" s="9" t="s">
        <v>5885</v>
      </c>
      <c r="E1695" s="9" t="s">
        <v>469</v>
      </c>
      <c r="F1695" s="8">
        <v>1</v>
      </c>
      <c r="G1695" s="8" t="s">
        <v>18</v>
      </c>
      <c r="H1695" s="9" t="s">
        <v>19</v>
      </c>
      <c r="I1695" s="9" t="s">
        <v>5886</v>
      </c>
      <c r="J1695" s="9" t="s">
        <v>34</v>
      </c>
      <c r="K1695" s="9" t="s">
        <v>5887</v>
      </c>
      <c r="L1695" s="9" t="s">
        <v>5888</v>
      </c>
      <c r="M1695" s="12" t="s">
        <v>4879</v>
      </c>
    </row>
    <row r="1696" s="3" customFormat="1" ht="81" spans="1:13">
      <c r="A1696" s="8">
        <v>1694</v>
      </c>
      <c r="B1696" s="10" t="s">
        <v>5889</v>
      </c>
      <c r="C1696" s="10" t="s">
        <v>1199</v>
      </c>
      <c r="D1696" s="10" t="s">
        <v>5890</v>
      </c>
      <c r="E1696" s="10" t="s">
        <v>19</v>
      </c>
      <c r="F1696" s="11">
        <v>20</v>
      </c>
      <c r="G1696" s="11" t="s">
        <v>39</v>
      </c>
      <c r="H1696" s="10" t="s">
        <v>19</v>
      </c>
      <c r="I1696" s="10" t="s">
        <v>5891</v>
      </c>
      <c r="J1696" s="10" t="s">
        <v>70</v>
      </c>
      <c r="K1696" s="10" t="s">
        <v>5892</v>
      </c>
      <c r="L1696" s="10" t="s">
        <v>5893</v>
      </c>
      <c r="M1696" s="12" t="s">
        <v>4879</v>
      </c>
    </row>
    <row r="1697" s="3" customFormat="1" ht="108" spans="1:13">
      <c r="A1697" s="8">
        <v>1695</v>
      </c>
      <c r="B1697" s="10" t="s">
        <v>5889</v>
      </c>
      <c r="C1697" s="10" t="s">
        <v>30</v>
      </c>
      <c r="D1697" s="10" t="s">
        <v>5894</v>
      </c>
      <c r="E1697" s="10" t="s">
        <v>119</v>
      </c>
      <c r="F1697" s="11">
        <v>10</v>
      </c>
      <c r="G1697" s="11" t="s">
        <v>43</v>
      </c>
      <c r="H1697" s="10" t="s">
        <v>19</v>
      </c>
      <c r="I1697" s="10" t="s">
        <v>5895</v>
      </c>
      <c r="J1697" s="10" t="s">
        <v>70</v>
      </c>
      <c r="K1697" s="10" t="s">
        <v>5892</v>
      </c>
      <c r="L1697" s="10" t="s">
        <v>5893</v>
      </c>
      <c r="M1697" s="12" t="s">
        <v>4879</v>
      </c>
    </row>
    <row r="1698" s="3" customFormat="1" ht="54" spans="1:13">
      <c r="A1698" s="8">
        <v>1696</v>
      </c>
      <c r="B1698" s="9" t="s">
        <v>5889</v>
      </c>
      <c r="C1698" s="9" t="s">
        <v>150</v>
      </c>
      <c r="D1698" s="9" t="s">
        <v>5896</v>
      </c>
      <c r="E1698" s="9" t="s">
        <v>32</v>
      </c>
      <c r="F1698" s="8">
        <v>3</v>
      </c>
      <c r="G1698" s="8" t="s">
        <v>18</v>
      </c>
      <c r="H1698" s="9" t="s">
        <v>19</v>
      </c>
      <c r="I1698" s="9" t="s">
        <v>5897</v>
      </c>
      <c r="J1698" s="9" t="s">
        <v>70</v>
      </c>
      <c r="K1698" s="9" t="s">
        <v>5892</v>
      </c>
      <c r="L1698" s="9" t="str">
        <f>"13898638126"</f>
        <v>13898638126</v>
      </c>
      <c r="M1698" s="12" t="s">
        <v>4879</v>
      </c>
    </row>
    <row r="1699" s="3" customFormat="1" ht="148.5" spans="1:13">
      <c r="A1699" s="8">
        <v>1697</v>
      </c>
      <c r="B1699" s="9" t="s">
        <v>5889</v>
      </c>
      <c r="C1699" s="9" t="s">
        <v>167</v>
      </c>
      <c r="D1699" s="9" t="s">
        <v>5898</v>
      </c>
      <c r="E1699" s="9" t="s">
        <v>1887</v>
      </c>
      <c r="F1699" s="8">
        <v>3</v>
      </c>
      <c r="G1699" s="8" t="s">
        <v>18</v>
      </c>
      <c r="H1699" s="9" t="s">
        <v>19</v>
      </c>
      <c r="I1699" s="9" t="s">
        <v>5899</v>
      </c>
      <c r="J1699" s="9" t="s">
        <v>70</v>
      </c>
      <c r="K1699" s="9" t="s">
        <v>5892</v>
      </c>
      <c r="L1699" s="9" t="str">
        <f>"13898638126"</f>
        <v>13898638126</v>
      </c>
      <c r="M1699" s="12" t="s">
        <v>4879</v>
      </c>
    </row>
    <row r="1700" s="3" customFormat="1" ht="121.5" spans="1:13">
      <c r="A1700" s="8">
        <v>1698</v>
      </c>
      <c r="B1700" s="10" t="s">
        <v>5900</v>
      </c>
      <c r="C1700" s="10" t="s">
        <v>37</v>
      </c>
      <c r="D1700" s="10" t="s">
        <v>5901</v>
      </c>
      <c r="E1700" s="10" t="s">
        <v>19</v>
      </c>
      <c r="F1700" s="11">
        <v>6</v>
      </c>
      <c r="G1700" s="11" t="s">
        <v>43</v>
      </c>
      <c r="H1700" s="10" t="s">
        <v>19</v>
      </c>
      <c r="I1700" s="10" t="s">
        <v>5902</v>
      </c>
      <c r="J1700" s="10" t="s">
        <v>70</v>
      </c>
      <c r="K1700" s="10" t="s">
        <v>5903</v>
      </c>
      <c r="L1700" s="10" t="s">
        <v>5904</v>
      </c>
      <c r="M1700" s="12" t="s">
        <v>4879</v>
      </c>
    </row>
    <row r="1701" s="3" customFormat="1" ht="135" spans="1:13">
      <c r="A1701" s="8">
        <v>1699</v>
      </c>
      <c r="B1701" s="10" t="s">
        <v>5900</v>
      </c>
      <c r="C1701" s="10" t="s">
        <v>37</v>
      </c>
      <c r="D1701" s="10" t="s">
        <v>5905</v>
      </c>
      <c r="E1701" s="10" t="s">
        <v>19</v>
      </c>
      <c r="F1701" s="11">
        <v>5</v>
      </c>
      <c r="G1701" s="11" t="s">
        <v>43</v>
      </c>
      <c r="H1701" s="10" t="s">
        <v>19</v>
      </c>
      <c r="I1701" s="10" t="s">
        <v>5906</v>
      </c>
      <c r="J1701" s="10" t="s">
        <v>70</v>
      </c>
      <c r="K1701" s="10" t="s">
        <v>5903</v>
      </c>
      <c r="L1701" s="10" t="s">
        <v>5904</v>
      </c>
      <c r="M1701" s="12" t="s">
        <v>4879</v>
      </c>
    </row>
    <row r="1702" s="3" customFormat="1" ht="121.5" spans="1:13">
      <c r="A1702" s="8">
        <v>1700</v>
      </c>
      <c r="B1702" s="9" t="s">
        <v>5900</v>
      </c>
      <c r="C1702" s="9" t="s">
        <v>37</v>
      </c>
      <c r="D1702" s="9" t="s">
        <v>5907</v>
      </c>
      <c r="E1702" s="9" t="s">
        <v>19</v>
      </c>
      <c r="F1702" s="8">
        <v>2</v>
      </c>
      <c r="G1702" s="8" t="s">
        <v>18</v>
      </c>
      <c r="H1702" s="9" t="s">
        <v>19</v>
      </c>
      <c r="I1702" s="9" t="s">
        <v>5908</v>
      </c>
      <c r="J1702" s="9" t="s">
        <v>70</v>
      </c>
      <c r="K1702" s="9" t="s">
        <v>5903</v>
      </c>
      <c r="L1702" s="9" t="str">
        <f>"18640878098"</f>
        <v>18640878098</v>
      </c>
      <c r="M1702" s="12" t="s">
        <v>4879</v>
      </c>
    </row>
    <row r="1703" s="3" customFormat="1" ht="108" spans="1:13">
      <c r="A1703" s="8">
        <v>1701</v>
      </c>
      <c r="B1703" s="9" t="s">
        <v>5900</v>
      </c>
      <c r="C1703" s="9" t="s">
        <v>37</v>
      </c>
      <c r="D1703" s="9" t="s">
        <v>5909</v>
      </c>
      <c r="E1703" s="9" t="s">
        <v>19</v>
      </c>
      <c r="F1703" s="8">
        <v>2</v>
      </c>
      <c r="G1703" s="8" t="s">
        <v>18</v>
      </c>
      <c r="H1703" s="9" t="s">
        <v>19</v>
      </c>
      <c r="I1703" s="9" t="s">
        <v>5910</v>
      </c>
      <c r="J1703" s="9" t="s">
        <v>70</v>
      </c>
      <c r="K1703" s="9" t="s">
        <v>5903</v>
      </c>
      <c r="L1703" s="9" t="str">
        <f>"18640878098"</f>
        <v>18640878098</v>
      </c>
      <c r="M1703" s="12" t="s">
        <v>4879</v>
      </c>
    </row>
    <row r="1704" s="3" customFormat="1" ht="135" spans="1:13">
      <c r="A1704" s="8">
        <v>1702</v>
      </c>
      <c r="B1704" s="9" t="s">
        <v>5911</v>
      </c>
      <c r="C1704" s="9" t="s">
        <v>1302</v>
      </c>
      <c r="D1704" s="9" t="s">
        <v>5912</v>
      </c>
      <c r="E1704" s="9" t="s">
        <v>2793</v>
      </c>
      <c r="F1704" s="8">
        <v>10</v>
      </c>
      <c r="G1704" s="8" t="s">
        <v>18</v>
      </c>
      <c r="H1704" s="9" t="s">
        <v>19</v>
      </c>
      <c r="I1704" s="9" t="s">
        <v>5913</v>
      </c>
      <c r="J1704" s="9" t="s">
        <v>70</v>
      </c>
      <c r="K1704" s="9" t="s">
        <v>5914</v>
      </c>
      <c r="L1704" s="9" t="str">
        <f>"15140652832"</f>
        <v>15140652832</v>
      </c>
      <c r="M1704" s="12" t="s">
        <v>4879</v>
      </c>
    </row>
    <row r="1705" s="3" customFormat="1" ht="135" spans="1:13">
      <c r="A1705" s="8">
        <v>1703</v>
      </c>
      <c r="B1705" s="9" t="s">
        <v>5915</v>
      </c>
      <c r="C1705" s="9" t="s">
        <v>83</v>
      </c>
      <c r="D1705" s="9" t="s">
        <v>5916</v>
      </c>
      <c r="E1705" s="9" t="s">
        <v>1724</v>
      </c>
      <c r="F1705" s="8">
        <v>2</v>
      </c>
      <c r="G1705" s="8" t="s">
        <v>18</v>
      </c>
      <c r="H1705" s="9" t="s">
        <v>19</v>
      </c>
      <c r="I1705" s="9" t="s">
        <v>5917</v>
      </c>
      <c r="J1705" s="9" t="s">
        <v>59</v>
      </c>
      <c r="K1705" s="9" t="s">
        <v>5918</v>
      </c>
      <c r="L1705" s="9" t="s">
        <v>5919</v>
      </c>
      <c r="M1705" s="12" t="s">
        <v>4879</v>
      </c>
    </row>
    <row r="1706" s="3" customFormat="1" ht="135" spans="1:13">
      <c r="A1706" s="8">
        <v>1704</v>
      </c>
      <c r="B1706" s="9" t="s">
        <v>5915</v>
      </c>
      <c r="C1706" s="9" t="s">
        <v>5657</v>
      </c>
      <c r="D1706" s="9" t="s">
        <v>5916</v>
      </c>
      <c r="E1706" s="9" t="s">
        <v>1009</v>
      </c>
      <c r="F1706" s="8">
        <v>2</v>
      </c>
      <c r="G1706" s="8" t="s">
        <v>18</v>
      </c>
      <c r="H1706" s="9" t="s">
        <v>19</v>
      </c>
      <c r="I1706" s="9" t="s">
        <v>5917</v>
      </c>
      <c r="J1706" s="9" t="s">
        <v>59</v>
      </c>
      <c r="K1706" s="9" t="s">
        <v>5918</v>
      </c>
      <c r="L1706" s="9" t="s">
        <v>5919</v>
      </c>
      <c r="M1706" s="12" t="s">
        <v>4879</v>
      </c>
    </row>
    <row r="1707" s="3" customFormat="1" ht="135" spans="1:13">
      <c r="A1707" s="8">
        <v>1705</v>
      </c>
      <c r="B1707" s="9" t="s">
        <v>5915</v>
      </c>
      <c r="C1707" s="9" t="s">
        <v>5657</v>
      </c>
      <c r="D1707" s="9" t="s">
        <v>5916</v>
      </c>
      <c r="E1707" s="9" t="s">
        <v>3702</v>
      </c>
      <c r="F1707" s="8">
        <v>2</v>
      </c>
      <c r="G1707" s="8" t="s">
        <v>18</v>
      </c>
      <c r="H1707" s="9" t="s">
        <v>19</v>
      </c>
      <c r="I1707" s="9" t="s">
        <v>5917</v>
      </c>
      <c r="J1707" s="9" t="s">
        <v>59</v>
      </c>
      <c r="K1707" s="9" t="s">
        <v>5918</v>
      </c>
      <c r="L1707" s="9" t="s">
        <v>5919</v>
      </c>
      <c r="M1707" s="12" t="s">
        <v>4879</v>
      </c>
    </row>
    <row r="1708" s="3" customFormat="1" ht="135" spans="1:13">
      <c r="A1708" s="8">
        <v>1706</v>
      </c>
      <c r="B1708" s="9" t="s">
        <v>5915</v>
      </c>
      <c r="C1708" s="9" t="s">
        <v>5657</v>
      </c>
      <c r="D1708" s="9" t="s">
        <v>5916</v>
      </c>
      <c r="E1708" s="9" t="s">
        <v>5740</v>
      </c>
      <c r="F1708" s="8">
        <v>2</v>
      </c>
      <c r="G1708" s="8" t="s">
        <v>18</v>
      </c>
      <c r="H1708" s="9" t="s">
        <v>19</v>
      </c>
      <c r="I1708" s="9" t="s">
        <v>5917</v>
      </c>
      <c r="J1708" s="9" t="s">
        <v>59</v>
      </c>
      <c r="K1708" s="9" t="s">
        <v>5918</v>
      </c>
      <c r="L1708" s="9" t="s">
        <v>5919</v>
      </c>
      <c r="M1708" s="12" t="s">
        <v>4879</v>
      </c>
    </row>
    <row r="1709" s="3" customFormat="1" ht="27" spans="1:13">
      <c r="A1709" s="8">
        <v>1707</v>
      </c>
      <c r="B1709" s="10" t="s">
        <v>5920</v>
      </c>
      <c r="C1709" s="10" t="s">
        <v>55</v>
      </c>
      <c r="D1709" s="10" t="s">
        <v>5921</v>
      </c>
      <c r="E1709" s="10" t="s">
        <v>57</v>
      </c>
      <c r="F1709" s="11">
        <v>2</v>
      </c>
      <c r="G1709" s="11" t="s">
        <v>43</v>
      </c>
      <c r="H1709" s="10" t="s">
        <v>19</v>
      </c>
      <c r="I1709" s="10" t="s">
        <v>5921</v>
      </c>
      <c r="J1709" s="10" t="s">
        <v>59</v>
      </c>
      <c r="K1709" s="10" t="s">
        <v>5922</v>
      </c>
      <c r="L1709" s="10" t="s">
        <v>5923</v>
      </c>
      <c r="M1709" s="12" t="s">
        <v>4879</v>
      </c>
    </row>
    <row r="1710" s="3" customFormat="1" ht="27" spans="1:13">
      <c r="A1710" s="8">
        <v>1708</v>
      </c>
      <c r="B1710" s="10" t="s">
        <v>5924</v>
      </c>
      <c r="C1710" s="10" t="s">
        <v>55</v>
      </c>
      <c r="D1710" s="10" t="s">
        <v>5925</v>
      </c>
      <c r="E1710" s="10" t="s">
        <v>393</v>
      </c>
      <c r="F1710" s="11">
        <v>29</v>
      </c>
      <c r="G1710" s="11" t="s">
        <v>43</v>
      </c>
      <c r="H1710" s="10" t="s">
        <v>19</v>
      </c>
      <c r="I1710" s="10" t="s">
        <v>782</v>
      </c>
      <c r="J1710" s="10" t="s">
        <v>70</v>
      </c>
      <c r="K1710" s="10" t="s">
        <v>5926</v>
      </c>
      <c r="L1710" s="10" t="s">
        <v>5927</v>
      </c>
      <c r="M1710" s="12" t="s">
        <v>4879</v>
      </c>
    </row>
    <row r="1711" s="3" customFormat="1" ht="27" spans="1:13">
      <c r="A1711" s="8">
        <v>1709</v>
      </c>
      <c r="B1711" s="10" t="s">
        <v>5924</v>
      </c>
      <c r="C1711" s="10" t="s">
        <v>55</v>
      </c>
      <c r="D1711" s="10" t="s">
        <v>5925</v>
      </c>
      <c r="E1711" s="10" t="s">
        <v>393</v>
      </c>
      <c r="F1711" s="11">
        <v>29</v>
      </c>
      <c r="G1711" s="11" t="s">
        <v>43</v>
      </c>
      <c r="H1711" s="10" t="s">
        <v>19</v>
      </c>
      <c r="I1711" s="10" t="s">
        <v>782</v>
      </c>
      <c r="J1711" s="10" t="s">
        <v>70</v>
      </c>
      <c r="K1711" s="10" t="s">
        <v>5926</v>
      </c>
      <c r="L1711" s="10" t="s">
        <v>5927</v>
      </c>
      <c r="M1711" s="12" t="s">
        <v>4879</v>
      </c>
    </row>
    <row r="1712" s="3" customFormat="1" ht="148.5" spans="1:13">
      <c r="A1712" s="8">
        <v>1710</v>
      </c>
      <c r="B1712" s="10" t="s">
        <v>5928</v>
      </c>
      <c r="C1712" s="10" t="s">
        <v>37</v>
      </c>
      <c r="D1712" s="10" t="s">
        <v>5929</v>
      </c>
      <c r="E1712" s="10" t="s">
        <v>37</v>
      </c>
      <c r="F1712" s="11">
        <v>2</v>
      </c>
      <c r="G1712" s="11" t="s">
        <v>43</v>
      </c>
      <c r="H1712" s="10" t="s">
        <v>19</v>
      </c>
      <c r="I1712" s="10" t="s">
        <v>5930</v>
      </c>
      <c r="J1712" s="10" t="s">
        <v>34</v>
      </c>
      <c r="K1712" s="10" t="s">
        <v>5931</v>
      </c>
      <c r="L1712" s="10" t="s">
        <v>5932</v>
      </c>
      <c r="M1712" s="12" t="s">
        <v>4879</v>
      </c>
    </row>
    <row r="1713" s="3" customFormat="1" ht="54" spans="1:13">
      <c r="A1713" s="8">
        <v>1711</v>
      </c>
      <c r="B1713" s="10" t="s">
        <v>5928</v>
      </c>
      <c r="C1713" s="10" t="s">
        <v>37</v>
      </c>
      <c r="D1713" s="10" t="s">
        <v>5933</v>
      </c>
      <c r="E1713" s="10" t="s">
        <v>37</v>
      </c>
      <c r="F1713" s="11">
        <v>2</v>
      </c>
      <c r="G1713" s="11" t="s">
        <v>43</v>
      </c>
      <c r="H1713" s="10" t="s">
        <v>19</v>
      </c>
      <c r="I1713" s="10" t="s">
        <v>5934</v>
      </c>
      <c r="J1713" s="10" t="s">
        <v>34</v>
      </c>
      <c r="K1713" s="10" t="s">
        <v>5931</v>
      </c>
      <c r="L1713" s="10" t="s">
        <v>5932</v>
      </c>
      <c r="M1713" s="12" t="s">
        <v>4879</v>
      </c>
    </row>
    <row r="1714" s="3" customFormat="1" ht="94.5" spans="1:13">
      <c r="A1714" s="8">
        <v>1712</v>
      </c>
      <c r="B1714" s="9" t="s">
        <v>5928</v>
      </c>
      <c r="C1714" s="9" t="s">
        <v>37</v>
      </c>
      <c r="D1714" s="9" t="s">
        <v>5935</v>
      </c>
      <c r="E1714" s="9" t="s">
        <v>37</v>
      </c>
      <c r="F1714" s="8">
        <v>2</v>
      </c>
      <c r="G1714" s="8" t="s">
        <v>18</v>
      </c>
      <c r="H1714" s="9" t="s">
        <v>19</v>
      </c>
      <c r="I1714" s="9" t="s">
        <v>5936</v>
      </c>
      <c r="J1714" s="9" t="s">
        <v>28</v>
      </c>
      <c r="K1714" s="9" t="s">
        <v>5931</v>
      </c>
      <c r="L1714" s="9" t="s">
        <v>5932</v>
      </c>
      <c r="M1714" s="12" t="s">
        <v>4879</v>
      </c>
    </row>
    <row r="1715" s="3" customFormat="1" ht="94.5" spans="1:13">
      <c r="A1715" s="8">
        <v>1713</v>
      </c>
      <c r="B1715" s="9" t="s">
        <v>5937</v>
      </c>
      <c r="C1715" s="9" t="s">
        <v>167</v>
      </c>
      <c r="D1715" s="9" t="s">
        <v>5938</v>
      </c>
      <c r="E1715" s="9" t="s">
        <v>81</v>
      </c>
      <c r="F1715" s="8">
        <v>2</v>
      </c>
      <c r="G1715" s="8" t="s">
        <v>18</v>
      </c>
      <c r="H1715" s="9" t="s">
        <v>474</v>
      </c>
      <c r="I1715" s="9" t="s">
        <v>5939</v>
      </c>
      <c r="J1715" s="9" t="s">
        <v>28</v>
      </c>
      <c r="K1715" s="9" t="s">
        <v>5940</v>
      </c>
      <c r="L1715" s="9" t="s">
        <v>5941</v>
      </c>
      <c r="M1715" s="12" t="s">
        <v>4879</v>
      </c>
    </row>
    <row r="1716" s="3" customFormat="1" ht="94.5" spans="1:13">
      <c r="A1716" s="8">
        <v>1714</v>
      </c>
      <c r="B1716" s="9" t="s">
        <v>5937</v>
      </c>
      <c r="C1716" s="9" t="s">
        <v>1526</v>
      </c>
      <c r="D1716" s="9" t="s">
        <v>5942</v>
      </c>
      <c r="E1716" s="9" t="s">
        <v>258</v>
      </c>
      <c r="F1716" s="8">
        <v>2</v>
      </c>
      <c r="G1716" s="8" t="s">
        <v>18</v>
      </c>
      <c r="H1716" s="9" t="s">
        <v>19</v>
      </c>
      <c r="I1716" s="9" t="s">
        <v>5943</v>
      </c>
      <c r="J1716" s="9" t="s">
        <v>59</v>
      </c>
      <c r="K1716" s="9" t="s">
        <v>5940</v>
      </c>
      <c r="L1716" s="9" t="s">
        <v>5941</v>
      </c>
      <c r="M1716" s="12" t="s">
        <v>4879</v>
      </c>
    </row>
    <row r="1717" s="3" customFormat="1" ht="27" spans="1:13">
      <c r="A1717" s="8">
        <v>1715</v>
      </c>
      <c r="B1717" s="9" t="s">
        <v>5944</v>
      </c>
      <c r="C1717" s="9" t="s">
        <v>55</v>
      </c>
      <c r="D1717" s="9" t="s">
        <v>5945</v>
      </c>
      <c r="E1717" s="9" t="s">
        <v>251</v>
      </c>
      <c r="F1717" s="8">
        <v>1</v>
      </c>
      <c r="G1717" s="8" t="s">
        <v>18</v>
      </c>
      <c r="H1717" s="9" t="s">
        <v>19</v>
      </c>
      <c r="I1717" s="9" t="s">
        <v>5946</v>
      </c>
      <c r="J1717" s="9" t="s">
        <v>59</v>
      </c>
      <c r="K1717" s="9" t="s">
        <v>5947</v>
      </c>
      <c r="L1717" s="9" t="s">
        <v>5948</v>
      </c>
      <c r="M1717" s="12" t="s">
        <v>4879</v>
      </c>
    </row>
    <row r="1718" s="3" customFormat="1" ht="54" spans="1:13">
      <c r="A1718" s="8">
        <v>1716</v>
      </c>
      <c r="B1718" s="9" t="s">
        <v>5949</v>
      </c>
      <c r="C1718" s="9" t="s">
        <v>141</v>
      </c>
      <c r="D1718" s="9" t="s">
        <v>5950</v>
      </c>
      <c r="E1718" s="9" t="s">
        <v>119</v>
      </c>
      <c r="F1718" s="8">
        <v>1</v>
      </c>
      <c r="G1718" s="8" t="s">
        <v>18</v>
      </c>
      <c r="H1718" s="9" t="s">
        <v>19</v>
      </c>
      <c r="I1718" s="9" t="s">
        <v>5951</v>
      </c>
      <c r="J1718" s="9" t="s">
        <v>34</v>
      </c>
      <c r="K1718" s="9" t="s">
        <v>5952</v>
      </c>
      <c r="L1718" s="9" t="s">
        <v>5953</v>
      </c>
      <c r="M1718" s="12" t="s">
        <v>4879</v>
      </c>
    </row>
    <row r="1719" s="3" customFormat="1" spans="1:13">
      <c r="A1719" s="8">
        <v>1717</v>
      </c>
      <c r="B1719" s="10" t="s">
        <v>5954</v>
      </c>
      <c r="C1719" s="10" t="s">
        <v>55</v>
      </c>
      <c r="D1719" s="10" t="s">
        <v>5955</v>
      </c>
      <c r="E1719" s="10" t="s">
        <v>57</v>
      </c>
      <c r="F1719" s="11">
        <v>5</v>
      </c>
      <c r="G1719" s="11" t="s">
        <v>43</v>
      </c>
      <c r="H1719" s="10" t="s">
        <v>19</v>
      </c>
      <c r="I1719" s="10" t="s">
        <v>5955</v>
      </c>
      <c r="J1719" s="10" t="s">
        <v>40</v>
      </c>
      <c r="K1719" s="10" t="s">
        <v>5956</v>
      </c>
      <c r="L1719" s="10" t="s">
        <v>5957</v>
      </c>
      <c r="M1719" s="12" t="s">
        <v>4879</v>
      </c>
    </row>
    <row r="1720" s="3" customFormat="1" ht="40.5" spans="1:13">
      <c r="A1720" s="8">
        <v>1718</v>
      </c>
      <c r="B1720" s="9" t="s">
        <v>5958</v>
      </c>
      <c r="C1720" s="9" t="s">
        <v>5959</v>
      </c>
      <c r="D1720" s="9" t="s">
        <v>5960</v>
      </c>
      <c r="E1720" s="9" t="s">
        <v>350</v>
      </c>
      <c r="F1720" s="8">
        <v>1</v>
      </c>
      <c r="G1720" s="8" t="s">
        <v>18</v>
      </c>
      <c r="H1720" s="9" t="s">
        <v>76</v>
      </c>
      <c r="I1720" s="9" t="s">
        <v>5961</v>
      </c>
      <c r="J1720" s="9" t="s">
        <v>59</v>
      </c>
      <c r="K1720" s="9" t="s">
        <v>5962</v>
      </c>
      <c r="L1720" s="9" t="s">
        <v>5963</v>
      </c>
      <c r="M1720" s="12" t="s">
        <v>4879</v>
      </c>
    </row>
    <row r="1721" s="3" customFormat="1" ht="54" spans="1:13">
      <c r="A1721" s="8">
        <v>1719</v>
      </c>
      <c r="B1721" s="9" t="s">
        <v>5964</v>
      </c>
      <c r="C1721" s="9" t="s">
        <v>150</v>
      </c>
      <c r="D1721" s="9" t="s">
        <v>5965</v>
      </c>
      <c r="E1721" s="9" t="s">
        <v>152</v>
      </c>
      <c r="F1721" s="8">
        <v>2</v>
      </c>
      <c r="G1721" s="8" t="s">
        <v>18</v>
      </c>
      <c r="H1721" s="9" t="s">
        <v>19</v>
      </c>
      <c r="I1721" s="9" t="s">
        <v>5966</v>
      </c>
      <c r="J1721" s="9" t="s">
        <v>28</v>
      </c>
      <c r="K1721" s="9" t="s">
        <v>5967</v>
      </c>
      <c r="L1721" s="9" t="s">
        <v>5968</v>
      </c>
      <c r="M1721" s="12" t="s">
        <v>4879</v>
      </c>
    </row>
    <row r="1722" s="3" customFormat="1" ht="67.5" spans="1:13">
      <c r="A1722" s="8">
        <v>1720</v>
      </c>
      <c r="B1722" s="9" t="s">
        <v>5964</v>
      </c>
      <c r="C1722" s="9" t="s">
        <v>30</v>
      </c>
      <c r="D1722" s="9" t="s">
        <v>5969</v>
      </c>
      <c r="E1722" s="9" t="s">
        <v>119</v>
      </c>
      <c r="F1722" s="8">
        <v>2</v>
      </c>
      <c r="G1722" s="8" t="s">
        <v>18</v>
      </c>
      <c r="H1722" s="9" t="s">
        <v>19</v>
      </c>
      <c r="I1722" s="9" t="s">
        <v>5970</v>
      </c>
      <c r="J1722" s="9" t="s">
        <v>28</v>
      </c>
      <c r="K1722" s="9" t="s">
        <v>5967</v>
      </c>
      <c r="L1722" s="9" t="s">
        <v>5968</v>
      </c>
      <c r="M1722" s="12" t="s">
        <v>4879</v>
      </c>
    </row>
    <row r="1723" s="3" customFormat="1" ht="67.5" spans="1:13">
      <c r="A1723" s="8">
        <v>1721</v>
      </c>
      <c r="B1723" s="9" t="s">
        <v>5964</v>
      </c>
      <c r="C1723" s="9" t="s">
        <v>318</v>
      </c>
      <c r="D1723" s="9" t="s">
        <v>5971</v>
      </c>
      <c r="E1723" s="9" t="s">
        <v>68</v>
      </c>
      <c r="F1723" s="8">
        <v>1</v>
      </c>
      <c r="G1723" s="8" t="s">
        <v>18</v>
      </c>
      <c r="H1723" s="9" t="s">
        <v>19</v>
      </c>
      <c r="I1723" s="9" t="s">
        <v>5972</v>
      </c>
      <c r="J1723" s="9" t="s">
        <v>28</v>
      </c>
      <c r="K1723" s="9" t="s">
        <v>5967</v>
      </c>
      <c r="L1723" s="9" t="s">
        <v>5968</v>
      </c>
      <c r="M1723" s="12" t="s">
        <v>4879</v>
      </c>
    </row>
    <row r="1724" s="3" customFormat="1" ht="67.5" spans="1:13">
      <c r="A1724" s="8">
        <v>1722</v>
      </c>
      <c r="B1724" s="9" t="s">
        <v>5964</v>
      </c>
      <c r="C1724" s="9" t="s">
        <v>711</v>
      </c>
      <c r="D1724" s="9" t="s">
        <v>5973</v>
      </c>
      <c r="E1724" s="9" t="s">
        <v>618</v>
      </c>
      <c r="F1724" s="8">
        <v>1</v>
      </c>
      <c r="G1724" s="8" t="s">
        <v>18</v>
      </c>
      <c r="H1724" s="9" t="s">
        <v>19</v>
      </c>
      <c r="I1724" s="9" t="s">
        <v>5974</v>
      </c>
      <c r="J1724" s="9" t="s">
        <v>34</v>
      </c>
      <c r="K1724" s="9" t="s">
        <v>5967</v>
      </c>
      <c r="L1724" s="9" t="s">
        <v>5968</v>
      </c>
      <c r="M1724" s="12" t="s">
        <v>4879</v>
      </c>
    </row>
    <row r="1725" s="3" customFormat="1" ht="54" spans="1:13">
      <c r="A1725" s="8">
        <v>1723</v>
      </c>
      <c r="B1725" s="9" t="s">
        <v>5964</v>
      </c>
      <c r="C1725" s="9" t="s">
        <v>55</v>
      </c>
      <c r="D1725" s="9" t="s">
        <v>5975</v>
      </c>
      <c r="E1725" s="9" t="s">
        <v>57</v>
      </c>
      <c r="F1725" s="8">
        <v>2</v>
      </c>
      <c r="G1725" s="8" t="s">
        <v>18</v>
      </c>
      <c r="H1725" s="9" t="s">
        <v>19</v>
      </c>
      <c r="I1725" s="9" t="s">
        <v>5976</v>
      </c>
      <c r="J1725" s="9" t="s">
        <v>34</v>
      </c>
      <c r="K1725" s="9" t="s">
        <v>5967</v>
      </c>
      <c r="L1725" s="9" t="s">
        <v>5968</v>
      </c>
      <c r="M1725" s="12" t="s">
        <v>4879</v>
      </c>
    </row>
    <row r="1726" s="3" customFormat="1" ht="94.5" spans="1:13">
      <c r="A1726" s="8">
        <v>1724</v>
      </c>
      <c r="B1726" s="9" t="s">
        <v>5964</v>
      </c>
      <c r="C1726" s="9" t="s">
        <v>348</v>
      </c>
      <c r="D1726" s="9" t="s">
        <v>5977</v>
      </c>
      <c r="E1726" s="9" t="s">
        <v>350</v>
      </c>
      <c r="F1726" s="8">
        <v>2</v>
      </c>
      <c r="G1726" s="8" t="s">
        <v>18</v>
      </c>
      <c r="H1726" s="9" t="s">
        <v>19</v>
      </c>
      <c r="I1726" s="9" t="s">
        <v>5978</v>
      </c>
      <c r="J1726" s="9" t="s">
        <v>34</v>
      </c>
      <c r="K1726" s="9" t="s">
        <v>5967</v>
      </c>
      <c r="L1726" s="9" t="s">
        <v>5968</v>
      </c>
      <c r="M1726" s="12" t="s">
        <v>4879</v>
      </c>
    </row>
    <row r="1727" s="3" customFormat="1" ht="81" spans="1:13">
      <c r="A1727" s="8">
        <v>1725</v>
      </c>
      <c r="B1727" s="9" t="s">
        <v>5964</v>
      </c>
      <c r="C1727" s="9" t="s">
        <v>675</v>
      </c>
      <c r="D1727" s="9" t="s">
        <v>5979</v>
      </c>
      <c r="E1727" s="9" t="s">
        <v>137</v>
      </c>
      <c r="F1727" s="8">
        <v>2</v>
      </c>
      <c r="G1727" s="8" t="s">
        <v>18</v>
      </c>
      <c r="H1727" s="9" t="s">
        <v>19</v>
      </c>
      <c r="I1727" s="9" t="s">
        <v>5980</v>
      </c>
      <c r="J1727" s="9" t="s">
        <v>40</v>
      </c>
      <c r="K1727" s="9" t="s">
        <v>5967</v>
      </c>
      <c r="L1727" s="9" t="s">
        <v>5968</v>
      </c>
      <c r="M1727" s="12" t="s">
        <v>4879</v>
      </c>
    </row>
    <row r="1728" s="3" customFormat="1" ht="67.5" spans="1:13">
      <c r="A1728" s="8">
        <v>1726</v>
      </c>
      <c r="B1728" s="9" t="s">
        <v>5981</v>
      </c>
      <c r="C1728" s="9" t="s">
        <v>799</v>
      </c>
      <c r="D1728" s="9" t="s">
        <v>5982</v>
      </c>
      <c r="E1728" s="9" t="s">
        <v>359</v>
      </c>
      <c r="F1728" s="8">
        <v>1</v>
      </c>
      <c r="G1728" s="8" t="s">
        <v>18</v>
      </c>
      <c r="H1728" s="9" t="s">
        <v>19</v>
      </c>
      <c r="I1728" s="9" t="s">
        <v>5983</v>
      </c>
      <c r="J1728" s="9" t="s">
        <v>40</v>
      </c>
      <c r="K1728" s="9" t="s">
        <v>5984</v>
      </c>
      <c r="L1728" s="9" t="s">
        <v>5985</v>
      </c>
      <c r="M1728" s="12" t="s">
        <v>4879</v>
      </c>
    </row>
    <row r="1729" s="3" customFormat="1" ht="27" spans="1:13">
      <c r="A1729" s="8">
        <v>1727</v>
      </c>
      <c r="B1729" s="10" t="s">
        <v>5986</v>
      </c>
      <c r="C1729" s="10" t="s">
        <v>141</v>
      </c>
      <c r="D1729" s="10" t="s">
        <v>5987</v>
      </c>
      <c r="E1729" s="10" t="s">
        <v>3051</v>
      </c>
      <c r="F1729" s="11">
        <v>3</v>
      </c>
      <c r="G1729" s="11" t="s">
        <v>43</v>
      </c>
      <c r="H1729" s="10" t="s">
        <v>19</v>
      </c>
      <c r="I1729" s="10" t="s">
        <v>5988</v>
      </c>
      <c r="J1729" s="10" t="s">
        <v>70</v>
      </c>
      <c r="K1729" s="10" t="s">
        <v>5989</v>
      </c>
      <c r="L1729" s="10" t="s">
        <v>5990</v>
      </c>
      <c r="M1729" s="12" t="s">
        <v>4879</v>
      </c>
    </row>
    <row r="1730" s="3" customFormat="1" spans="1:13">
      <c r="A1730" s="8">
        <v>1728</v>
      </c>
      <c r="B1730" s="10" t="s">
        <v>5991</v>
      </c>
      <c r="C1730" s="10" t="s">
        <v>66</v>
      </c>
      <c r="D1730" s="10" t="s">
        <v>5992</v>
      </c>
      <c r="E1730" s="10" t="s">
        <v>19</v>
      </c>
      <c r="F1730" s="11">
        <v>1</v>
      </c>
      <c r="G1730" s="11" t="s">
        <v>43</v>
      </c>
      <c r="H1730" s="10" t="s">
        <v>19</v>
      </c>
      <c r="I1730" s="10" t="s">
        <v>5992</v>
      </c>
      <c r="J1730" s="10" t="s">
        <v>59</v>
      </c>
      <c r="K1730" s="10" t="s">
        <v>5993</v>
      </c>
      <c r="L1730" s="10" t="s">
        <v>5994</v>
      </c>
      <c r="M1730" s="12" t="s">
        <v>4879</v>
      </c>
    </row>
    <row r="1731" s="3" customFormat="1" ht="27" spans="1:13">
      <c r="A1731" s="8">
        <v>1729</v>
      </c>
      <c r="B1731" s="10" t="s">
        <v>5995</v>
      </c>
      <c r="C1731" s="10" t="s">
        <v>37</v>
      </c>
      <c r="D1731" s="10" t="s">
        <v>5996</v>
      </c>
      <c r="E1731" s="10" t="s">
        <v>37</v>
      </c>
      <c r="F1731" s="11">
        <v>6</v>
      </c>
      <c r="G1731" s="11" t="s">
        <v>39</v>
      </c>
      <c r="H1731" s="10" t="s">
        <v>19</v>
      </c>
      <c r="I1731" s="10" t="s">
        <v>5996</v>
      </c>
      <c r="J1731" s="10" t="s">
        <v>40</v>
      </c>
      <c r="K1731" s="10" t="s">
        <v>5997</v>
      </c>
      <c r="L1731" s="10" t="s">
        <v>5998</v>
      </c>
      <c r="M1731" s="12" t="s">
        <v>4879</v>
      </c>
    </row>
    <row r="1732" s="3" customFormat="1" spans="1:13">
      <c r="A1732" s="8">
        <v>1730</v>
      </c>
      <c r="B1732" s="10" t="s">
        <v>5999</v>
      </c>
      <c r="C1732" s="10" t="s">
        <v>37</v>
      </c>
      <c r="D1732" s="10" t="s">
        <v>6000</v>
      </c>
      <c r="E1732" s="10" t="s">
        <v>19</v>
      </c>
      <c r="F1732" s="11">
        <v>3</v>
      </c>
      <c r="G1732" s="11" t="s">
        <v>43</v>
      </c>
      <c r="H1732" s="10" t="s">
        <v>19</v>
      </c>
      <c r="I1732" s="10" t="s">
        <v>6001</v>
      </c>
      <c r="J1732" s="10" t="s">
        <v>40</v>
      </c>
      <c r="K1732" s="10" t="s">
        <v>6002</v>
      </c>
      <c r="L1732" s="10" t="s">
        <v>6003</v>
      </c>
      <c r="M1732" s="12" t="s">
        <v>4879</v>
      </c>
    </row>
    <row r="1733" s="3" customFormat="1" ht="27" spans="1:13">
      <c r="A1733" s="8">
        <v>1731</v>
      </c>
      <c r="B1733" s="9" t="s">
        <v>6004</v>
      </c>
      <c r="C1733" s="9" t="s">
        <v>6005</v>
      </c>
      <c r="D1733" s="9" t="s">
        <v>6006</v>
      </c>
      <c r="E1733" s="9" t="s">
        <v>214</v>
      </c>
      <c r="F1733" s="8">
        <v>10</v>
      </c>
      <c r="G1733" s="8" t="s">
        <v>18</v>
      </c>
      <c r="H1733" s="9" t="s">
        <v>19</v>
      </c>
      <c r="I1733" s="9" t="s">
        <v>6007</v>
      </c>
      <c r="J1733" s="9" t="s">
        <v>40</v>
      </c>
      <c r="K1733" s="9" t="s">
        <v>6008</v>
      </c>
      <c r="L1733" s="9" t="s">
        <v>6009</v>
      </c>
      <c r="M1733" s="12" t="s">
        <v>4879</v>
      </c>
    </row>
    <row r="1734" s="3" customFormat="1" ht="54" spans="1:13">
      <c r="A1734" s="8">
        <v>1732</v>
      </c>
      <c r="B1734" s="9" t="s">
        <v>6010</v>
      </c>
      <c r="C1734" s="9" t="s">
        <v>83</v>
      </c>
      <c r="D1734" s="9" t="s">
        <v>6011</v>
      </c>
      <c r="E1734" s="9" t="s">
        <v>5659</v>
      </c>
      <c r="F1734" s="8">
        <v>1</v>
      </c>
      <c r="G1734" s="8" t="s">
        <v>18</v>
      </c>
      <c r="H1734" s="9" t="s">
        <v>19</v>
      </c>
      <c r="I1734" s="9" t="s">
        <v>6012</v>
      </c>
      <c r="J1734" s="9" t="s">
        <v>34</v>
      </c>
      <c r="K1734" s="9" t="s">
        <v>6013</v>
      </c>
      <c r="L1734" s="9" t="s">
        <v>6014</v>
      </c>
      <c r="M1734" s="12" t="s">
        <v>4879</v>
      </c>
    </row>
    <row r="1735" s="3" customFormat="1" ht="81" spans="1:13">
      <c r="A1735" s="8">
        <v>1733</v>
      </c>
      <c r="B1735" s="10" t="s">
        <v>6015</v>
      </c>
      <c r="C1735" s="10" t="s">
        <v>5657</v>
      </c>
      <c r="D1735" s="10" t="s">
        <v>6016</v>
      </c>
      <c r="E1735" s="10" t="s">
        <v>147</v>
      </c>
      <c r="F1735" s="11">
        <v>10</v>
      </c>
      <c r="G1735" s="11" t="s">
        <v>43</v>
      </c>
      <c r="H1735" s="10" t="s">
        <v>19</v>
      </c>
      <c r="I1735" s="10" t="s">
        <v>6017</v>
      </c>
      <c r="J1735" s="10" t="s">
        <v>59</v>
      </c>
      <c r="K1735" s="10" t="s">
        <v>6018</v>
      </c>
      <c r="L1735" s="10" t="s">
        <v>6019</v>
      </c>
      <c r="M1735" s="12" t="s">
        <v>4879</v>
      </c>
    </row>
    <row r="1736" s="3" customFormat="1" ht="108" spans="1:13">
      <c r="A1736" s="8">
        <v>1734</v>
      </c>
      <c r="B1736" s="9" t="s">
        <v>6020</v>
      </c>
      <c r="C1736" s="9" t="s">
        <v>150</v>
      </c>
      <c r="D1736" s="9" t="s">
        <v>6021</v>
      </c>
      <c r="E1736" s="9" t="s">
        <v>32</v>
      </c>
      <c r="F1736" s="8">
        <v>2</v>
      </c>
      <c r="G1736" s="8" t="s">
        <v>18</v>
      </c>
      <c r="H1736" s="9" t="s">
        <v>19</v>
      </c>
      <c r="I1736" s="9" t="s">
        <v>6022</v>
      </c>
      <c r="J1736" s="9" t="s">
        <v>70</v>
      </c>
      <c r="K1736" s="9" t="s">
        <v>6023</v>
      </c>
      <c r="L1736" s="9" t="str">
        <f>"15942670393"</f>
        <v>15942670393</v>
      </c>
      <c r="M1736" s="12" t="s">
        <v>4879</v>
      </c>
    </row>
    <row r="1737" s="3" customFormat="1" ht="94.5" spans="1:13">
      <c r="A1737" s="8">
        <v>1735</v>
      </c>
      <c r="B1737" s="9" t="s">
        <v>6020</v>
      </c>
      <c r="C1737" s="9" t="s">
        <v>1526</v>
      </c>
      <c r="D1737" s="9" t="s">
        <v>6024</v>
      </c>
      <c r="E1737" s="9" t="s">
        <v>258</v>
      </c>
      <c r="F1737" s="8">
        <v>2</v>
      </c>
      <c r="G1737" s="8" t="s">
        <v>18</v>
      </c>
      <c r="H1737" s="9" t="s">
        <v>19</v>
      </c>
      <c r="I1737" s="9" t="s">
        <v>6025</v>
      </c>
      <c r="J1737" s="9" t="s">
        <v>70</v>
      </c>
      <c r="K1737" s="9" t="s">
        <v>6023</v>
      </c>
      <c r="L1737" s="9" t="str">
        <f>"15942670393"</f>
        <v>15942670393</v>
      </c>
      <c r="M1737" s="12" t="s">
        <v>4879</v>
      </c>
    </row>
    <row r="1738" s="3" customFormat="1" ht="81" spans="1:13">
      <c r="A1738" s="8">
        <v>1736</v>
      </c>
      <c r="B1738" s="9" t="s">
        <v>6026</v>
      </c>
      <c r="C1738" s="9" t="s">
        <v>5959</v>
      </c>
      <c r="D1738" s="9" t="s">
        <v>6027</v>
      </c>
      <c r="E1738" s="9" t="s">
        <v>350</v>
      </c>
      <c r="F1738" s="8">
        <v>1</v>
      </c>
      <c r="G1738" s="8" t="s">
        <v>18</v>
      </c>
      <c r="H1738" s="9" t="s">
        <v>76</v>
      </c>
      <c r="I1738" s="9" t="s">
        <v>6028</v>
      </c>
      <c r="J1738" s="9" t="s">
        <v>28</v>
      </c>
      <c r="K1738" s="9" t="s">
        <v>6029</v>
      </c>
      <c r="L1738" s="9" t="s">
        <v>6030</v>
      </c>
      <c r="M1738" s="12" t="s">
        <v>4879</v>
      </c>
    </row>
    <row r="1739" s="3" customFormat="1" ht="121.5" spans="1:13">
      <c r="A1739" s="8">
        <v>1737</v>
      </c>
      <c r="B1739" s="9" t="s">
        <v>6026</v>
      </c>
      <c r="C1739" s="9" t="s">
        <v>37</v>
      </c>
      <c r="D1739" s="9" t="s">
        <v>6031</v>
      </c>
      <c r="E1739" s="9" t="s">
        <v>3884</v>
      </c>
      <c r="F1739" s="8">
        <v>1</v>
      </c>
      <c r="G1739" s="8" t="s">
        <v>18</v>
      </c>
      <c r="H1739" s="9" t="s">
        <v>76</v>
      </c>
      <c r="I1739" s="9" t="s">
        <v>6032</v>
      </c>
      <c r="J1739" s="9" t="s">
        <v>28</v>
      </c>
      <c r="K1739" s="9" t="s">
        <v>6029</v>
      </c>
      <c r="L1739" s="9" t="s">
        <v>6030</v>
      </c>
      <c r="M1739" s="12" t="s">
        <v>4879</v>
      </c>
    </row>
    <row r="1740" s="3" customFormat="1" ht="67.5" spans="1:13">
      <c r="A1740" s="8">
        <v>1738</v>
      </c>
      <c r="B1740" s="9" t="s">
        <v>6026</v>
      </c>
      <c r="C1740" s="9" t="s">
        <v>37</v>
      </c>
      <c r="D1740" s="9" t="s">
        <v>6033</v>
      </c>
      <c r="E1740" s="9" t="s">
        <v>241</v>
      </c>
      <c r="F1740" s="8">
        <v>2</v>
      </c>
      <c r="G1740" s="8" t="s">
        <v>18</v>
      </c>
      <c r="H1740" s="9" t="s">
        <v>19</v>
      </c>
      <c r="I1740" s="9" t="s">
        <v>6034</v>
      </c>
      <c r="J1740" s="9" t="s">
        <v>40</v>
      </c>
      <c r="K1740" s="9" t="s">
        <v>6029</v>
      </c>
      <c r="L1740" s="9" t="s">
        <v>6030</v>
      </c>
      <c r="M1740" s="12" t="s">
        <v>4879</v>
      </c>
    </row>
    <row r="1741" s="3" customFormat="1" ht="67.5" spans="1:13">
      <c r="A1741" s="8">
        <v>1739</v>
      </c>
      <c r="B1741" s="9" t="s">
        <v>6026</v>
      </c>
      <c r="C1741" s="9" t="s">
        <v>37</v>
      </c>
      <c r="D1741" s="9" t="s">
        <v>6035</v>
      </c>
      <c r="E1741" s="9" t="s">
        <v>3884</v>
      </c>
      <c r="F1741" s="8">
        <v>2</v>
      </c>
      <c r="G1741" s="8" t="s">
        <v>18</v>
      </c>
      <c r="H1741" s="9" t="s">
        <v>19</v>
      </c>
      <c r="I1741" s="9" t="s">
        <v>6036</v>
      </c>
      <c r="J1741" s="9" t="s">
        <v>70</v>
      </c>
      <c r="K1741" s="9" t="s">
        <v>6029</v>
      </c>
      <c r="L1741" s="9" t="s">
        <v>6030</v>
      </c>
      <c r="M1741" s="12" t="s">
        <v>4879</v>
      </c>
    </row>
    <row r="1742" s="3" customFormat="1" ht="27" spans="1:13">
      <c r="A1742" s="8">
        <v>1740</v>
      </c>
      <c r="B1742" s="9" t="s">
        <v>6037</v>
      </c>
      <c r="C1742" s="9" t="s">
        <v>37</v>
      </c>
      <c r="D1742" s="9" t="s">
        <v>6038</v>
      </c>
      <c r="E1742" s="9" t="s">
        <v>2053</v>
      </c>
      <c r="F1742" s="8">
        <v>1</v>
      </c>
      <c r="G1742" s="8" t="s">
        <v>18</v>
      </c>
      <c r="H1742" s="9" t="s">
        <v>19</v>
      </c>
      <c r="I1742" s="9" t="s">
        <v>5706</v>
      </c>
      <c r="J1742" s="9" t="s">
        <v>70</v>
      </c>
      <c r="K1742" s="9" t="s">
        <v>6039</v>
      </c>
      <c r="L1742" s="9" t="s">
        <v>6040</v>
      </c>
      <c r="M1742" s="12" t="s">
        <v>4879</v>
      </c>
    </row>
    <row r="1743" s="3" customFormat="1" ht="40.5" spans="1:13">
      <c r="A1743" s="8">
        <v>1741</v>
      </c>
      <c r="B1743" s="9" t="s">
        <v>6037</v>
      </c>
      <c r="C1743" s="9" t="s">
        <v>348</v>
      </c>
      <c r="D1743" s="9" t="s">
        <v>6041</v>
      </c>
      <c r="E1743" s="9" t="s">
        <v>350</v>
      </c>
      <c r="F1743" s="8">
        <v>1</v>
      </c>
      <c r="G1743" s="8" t="s">
        <v>18</v>
      </c>
      <c r="H1743" s="9" t="s">
        <v>76</v>
      </c>
      <c r="I1743" s="9" t="s">
        <v>6042</v>
      </c>
      <c r="J1743" s="9" t="s">
        <v>70</v>
      </c>
      <c r="K1743" s="9" t="s">
        <v>6039</v>
      </c>
      <c r="L1743" s="9" t="s">
        <v>6040</v>
      </c>
      <c r="M1743" s="12" t="s">
        <v>4879</v>
      </c>
    </row>
    <row r="1744" s="3" customFormat="1" spans="1:13">
      <c r="A1744" s="8">
        <v>1742</v>
      </c>
      <c r="B1744" s="9" t="s">
        <v>6037</v>
      </c>
      <c r="C1744" s="9" t="s">
        <v>66</v>
      </c>
      <c r="D1744" s="9" t="s">
        <v>6043</v>
      </c>
      <c r="E1744" s="9" t="s">
        <v>19</v>
      </c>
      <c r="F1744" s="8">
        <v>4</v>
      </c>
      <c r="G1744" s="8" t="s">
        <v>18</v>
      </c>
      <c r="H1744" s="9" t="s">
        <v>19</v>
      </c>
      <c r="I1744" s="9" t="s">
        <v>6044</v>
      </c>
      <c r="J1744" s="9" t="s">
        <v>70</v>
      </c>
      <c r="K1744" s="9" t="s">
        <v>6039</v>
      </c>
      <c r="L1744" s="9" t="s">
        <v>6040</v>
      </c>
      <c r="M1744" s="12" t="s">
        <v>4879</v>
      </c>
    </row>
    <row r="1745" s="3" customFormat="1" ht="27" spans="1:13">
      <c r="A1745" s="8">
        <v>1743</v>
      </c>
      <c r="B1745" s="9" t="s">
        <v>6045</v>
      </c>
      <c r="C1745" s="9" t="s">
        <v>150</v>
      </c>
      <c r="D1745" s="9" t="s">
        <v>6046</v>
      </c>
      <c r="E1745" s="9" t="s">
        <v>32</v>
      </c>
      <c r="F1745" s="8">
        <v>2</v>
      </c>
      <c r="G1745" s="8" t="s">
        <v>18</v>
      </c>
      <c r="H1745" s="9" t="s">
        <v>19</v>
      </c>
      <c r="I1745" s="9" t="s">
        <v>6047</v>
      </c>
      <c r="J1745" s="9" t="s">
        <v>40</v>
      </c>
      <c r="K1745" s="9" t="s">
        <v>6048</v>
      </c>
      <c r="L1745" s="9" t="s">
        <v>6049</v>
      </c>
      <c r="M1745" s="12" t="s">
        <v>4879</v>
      </c>
    </row>
    <row r="1746" s="3" customFormat="1" ht="67.5" spans="1:13">
      <c r="A1746" s="8">
        <v>1744</v>
      </c>
      <c r="B1746" s="9" t="s">
        <v>6050</v>
      </c>
      <c r="C1746" s="9" t="s">
        <v>150</v>
      </c>
      <c r="D1746" s="10" t="s">
        <v>6051</v>
      </c>
      <c r="E1746" s="10" t="s">
        <v>32</v>
      </c>
      <c r="F1746" s="11">
        <v>2</v>
      </c>
      <c r="G1746" s="11" t="s">
        <v>18</v>
      </c>
      <c r="H1746" s="10" t="s">
        <v>19</v>
      </c>
      <c r="I1746" s="10" t="s">
        <v>6052</v>
      </c>
      <c r="J1746" s="9" t="s">
        <v>34</v>
      </c>
      <c r="K1746" s="9" t="s">
        <v>6053</v>
      </c>
      <c r="L1746" s="9" t="s">
        <v>6054</v>
      </c>
      <c r="M1746" s="12" t="s">
        <v>4879</v>
      </c>
    </row>
    <row r="1747" s="3" customFormat="1" ht="148.5" spans="1:13">
      <c r="A1747" s="8">
        <v>1745</v>
      </c>
      <c r="B1747" s="9" t="s">
        <v>6050</v>
      </c>
      <c r="C1747" s="9" t="s">
        <v>37</v>
      </c>
      <c r="D1747" s="9" t="s">
        <v>6055</v>
      </c>
      <c r="E1747" s="9" t="s">
        <v>32</v>
      </c>
      <c r="F1747" s="8">
        <v>2</v>
      </c>
      <c r="G1747" s="8" t="s">
        <v>18</v>
      </c>
      <c r="H1747" s="9" t="s">
        <v>19</v>
      </c>
      <c r="I1747" s="9" t="s">
        <v>6056</v>
      </c>
      <c r="J1747" s="9" t="s">
        <v>59</v>
      </c>
      <c r="K1747" s="9" t="s">
        <v>6053</v>
      </c>
      <c r="L1747" s="9" t="s">
        <v>6054</v>
      </c>
      <c r="M1747" s="12" t="s">
        <v>4879</v>
      </c>
    </row>
    <row r="1748" s="3" customFormat="1" ht="121.5" spans="1:13">
      <c r="A1748" s="8">
        <v>1746</v>
      </c>
      <c r="B1748" s="9" t="s">
        <v>6050</v>
      </c>
      <c r="C1748" s="9" t="s">
        <v>37</v>
      </c>
      <c r="D1748" s="9" t="s">
        <v>6057</v>
      </c>
      <c r="E1748" s="9" t="s">
        <v>32</v>
      </c>
      <c r="F1748" s="8">
        <v>2</v>
      </c>
      <c r="G1748" s="8" t="s">
        <v>18</v>
      </c>
      <c r="H1748" s="9" t="s">
        <v>19</v>
      </c>
      <c r="I1748" s="9" t="s">
        <v>6058</v>
      </c>
      <c r="J1748" s="9" t="s">
        <v>59</v>
      </c>
      <c r="K1748" s="9" t="s">
        <v>6053</v>
      </c>
      <c r="L1748" s="9" t="s">
        <v>6054</v>
      </c>
      <c r="M1748" s="12" t="s">
        <v>4879</v>
      </c>
    </row>
    <row r="1749" s="3" customFormat="1" ht="121.5" spans="1:13">
      <c r="A1749" s="8">
        <v>1747</v>
      </c>
      <c r="B1749" s="9" t="s">
        <v>6050</v>
      </c>
      <c r="C1749" s="9" t="s">
        <v>37</v>
      </c>
      <c r="D1749" s="9" t="s">
        <v>6059</v>
      </c>
      <c r="E1749" s="9" t="s">
        <v>32</v>
      </c>
      <c r="F1749" s="8">
        <v>2</v>
      </c>
      <c r="G1749" s="8" t="s">
        <v>18</v>
      </c>
      <c r="H1749" s="9" t="s">
        <v>19</v>
      </c>
      <c r="I1749" s="9" t="s">
        <v>6060</v>
      </c>
      <c r="J1749" s="9" t="s">
        <v>59</v>
      </c>
      <c r="K1749" s="9" t="s">
        <v>6053</v>
      </c>
      <c r="L1749" s="9" t="s">
        <v>6054</v>
      </c>
      <c r="M1749" s="12" t="s">
        <v>4879</v>
      </c>
    </row>
    <row r="1750" s="3" customFormat="1" ht="108" spans="1:13">
      <c r="A1750" s="8">
        <v>1748</v>
      </c>
      <c r="B1750" s="9" t="s">
        <v>6050</v>
      </c>
      <c r="C1750" s="9" t="s">
        <v>37</v>
      </c>
      <c r="D1750" s="9" t="s">
        <v>6061</v>
      </c>
      <c r="E1750" s="9" t="s">
        <v>32</v>
      </c>
      <c r="F1750" s="8">
        <v>2</v>
      </c>
      <c r="G1750" s="8" t="s">
        <v>18</v>
      </c>
      <c r="H1750" s="9" t="s">
        <v>19</v>
      </c>
      <c r="I1750" s="9" t="s">
        <v>6062</v>
      </c>
      <c r="J1750" s="9" t="s">
        <v>59</v>
      </c>
      <c r="K1750" s="9" t="s">
        <v>6053</v>
      </c>
      <c r="L1750" s="9" t="s">
        <v>6054</v>
      </c>
      <c r="M1750" s="12" t="s">
        <v>4879</v>
      </c>
    </row>
    <row r="1751" s="3" customFormat="1" ht="108" spans="1:13">
      <c r="A1751" s="8">
        <v>1749</v>
      </c>
      <c r="B1751" s="9" t="s">
        <v>6050</v>
      </c>
      <c r="C1751" s="9" t="s">
        <v>167</v>
      </c>
      <c r="D1751" s="9" t="s">
        <v>6063</v>
      </c>
      <c r="E1751" s="9" t="s">
        <v>81</v>
      </c>
      <c r="F1751" s="8">
        <v>2</v>
      </c>
      <c r="G1751" s="8" t="s">
        <v>18</v>
      </c>
      <c r="H1751" s="9" t="s">
        <v>19</v>
      </c>
      <c r="I1751" s="9" t="s">
        <v>6064</v>
      </c>
      <c r="J1751" s="9" t="s">
        <v>59</v>
      </c>
      <c r="K1751" s="9" t="s">
        <v>6053</v>
      </c>
      <c r="L1751" s="9" t="s">
        <v>6054</v>
      </c>
      <c r="M1751" s="12" t="s">
        <v>4879</v>
      </c>
    </row>
    <row r="1752" s="3" customFormat="1" ht="135" spans="1:13">
      <c r="A1752" s="8">
        <v>1750</v>
      </c>
      <c r="B1752" s="9" t="s">
        <v>6050</v>
      </c>
      <c r="C1752" s="9" t="s">
        <v>37</v>
      </c>
      <c r="D1752" s="9" t="s">
        <v>6065</v>
      </c>
      <c r="E1752" s="9" t="s">
        <v>32</v>
      </c>
      <c r="F1752" s="8">
        <v>2</v>
      </c>
      <c r="G1752" s="8" t="s">
        <v>18</v>
      </c>
      <c r="H1752" s="9" t="s">
        <v>19</v>
      </c>
      <c r="I1752" s="9" t="s">
        <v>6066</v>
      </c>
      <c r="J1752" s="9" t="s">
        <v>59</v>
      </c>
      <c r="K1752" s="9" t="s">
        <v>6053</v>
      </c>
      <c r="L1752" s="9" t="s">
        <v>6054</v>
      </c>
      <c r="M1752" s="12" t="s">
        <v>4879</v>
      </c>
    </row>
    <row r="1753" s="3" customFormat="1" ht="27" spans="1:13">
      <c r="A1753" s="8">
        <v>1751</v>
      </c>
      <c r="B1753" s="10" t="s">
        <v>6067</v>
      </c>
      <c r="C1753" s="10" t="s">
        <v>135</v>
      </c>
      <c r="D1753" s="10" t="s">
        <v>6068</v>
      </c>
      <c r="E1753" s="10" t="s">
        <v>1772</v>
      </c>
      <c r="F1753" s="11">
        <v>2</v>
      </c>
      <c r="G1753" s="11" t="s">
        <v>43</v>
      </c>
      <c r="H1753" s="10" t="s">
        <v>19</v>
      </c>
      <c r="I1753" s="10" t="s">
        <v>6069</v>
      </c>
      <c r="J1753" s="10" t="s">
        <v>59</v>
      </c>
      <c r="K1753" s="10" t="s">
        <v>6070</v>
      </c>
      <c r="L1753" s="10" t="s">
        <v>6071</v>
      </c>
      <c r="M1753" s="12" t="s">
        <v>4879</v>
      </c>
    </row>
    <row r="1754" s="3" customFormat="1" spans="1:13">
      <c r="A1754" s="8">
        <v>1752</v>
      </c>
      <c r="B1754" s="9" t="s">
        <v>6067</v>
      </c>
      <c r="C1754" s="9" t="s">
        <v>135</v>
      </c>
      <c r="D1754" s="9" t="s">
        <v>5639</v>
      </c>
      <c r="E1754" s="9" t="s">
        <v>1772</v>
      </c>
      <c r="F1754" s="8">
        <v>2</v>
      </c>
      <c r="G1754" s="8" t="s">
        <v>18</v>
      </c>
      <c r="H1754" s="9" t="s">
        <v>19</v>
      </c>
      <c r="I1754" s="9" t="s">
        <v>6072</v>
      </c>
      <c r="J1754" s="9" t="s">
        <v>59</v>
      </c>
      <c r="K1754" s="9" t="s">
        <v>6070</v>
      </c>
      <c r="L1754" s="9" t="s">
        <v>6071</v>
      </c>
      <c r="M1754" s="12" t="s">
        <v>4879</v>
      </c>
    </row>
    <row r="1755" s="3" customFormat="1" spans="1:13">
      <c r="A1755" s="8">
        <v>1753</v>
      </c>
      <c r="B1755" s="9" t="s">
        <v>6067</v>
      </c>
      <c r="C1755" s="9" t="s">
        <v>348</v>
      </c>
      <c r="D1755" s="9" t="s">
        <v>6073</v>
      </c>
      <c r="E1755" s="9" t="s">
        <v>1772</v>
      </c>
      <c r="F1755" s="8">
        <v>2</v>
      </c>
      <c r="G1755" s="8" t="s">
        <v>18</v>
      </c>
      <c r="H1755" s="9" t="s">
        <v>19</v>
      </c>
      <c r="I1755" s="9" t="s">
        <v>6074</v>
      </c>
      <c r="J1755" s="9" t="s">
        <v>40</v>
      </c>
      <c r="K1755" s="9" t="s">
        <v>6070</v>
      </c>
      <c r="L1755" s="9" t="s">
        <v>6071</v>
      </c>
      <c r="M1755" s="12" t="s">
        <v>4879</v>
      </c>
    </row>
    <row r="1756" s="3" customFormat="1" ht="121.5" spans="1:13">
      <c r="A1756" s="8">
        <v>1754</v>
      </c>
      <c r="B1756" s="9" t="s">
        <v>6075</v>
      </c>
      <c r="C1756" s="9" t="s">
        <v>37</v>
      </c>
      <c r="D1756" s="9" t="s">
        <v>6076</v>
      </c>
      <c r="E1756" s="9" t="s">
        <v>1480</v>
      </c>
      <c r="F1756" s="8">
        <v>2</v>
      </c>
      <c r="G1756" s="8" t="s">
        <v>18</v>
      </c>
      <c r="H1756" s="9" t="s">
        <v>19</v>
      </c>
      <c r="I1756" s="9" t="s">
        <v>6077</v>
      </c>
      <c r="J1756" s="9" t="s">
        <v>28</v>
      </c>
      <c r="K1756" s="9" t="s">
        <v>6078</v>
      </c>
      <c r="L1756" s="9" t="s">
        <v>6079</v>
      </c>
      <c r="M1756" s="12" t="s">
        <v>4879</v>
      </c>
    </row>
    <row r="1757" s="3" customFormat="1" ht="108" spans="1:13">
      <c r="A1757" s="8">
        <v>1755</v>
      </c>
      <c r="B1757" s="9" t="s">
        <v>6075</v>
      </c>
      <c r="C1757" s="9" t="s">
        <v>135</v>
      </c>
      <c r="D1757" s="9" t="s">
        <v>6080</v>
      </c>
      <c r="E1757" s="9" t="s">
        <v>32</v>
      </c>
      <c r="F1757" s="8">
        <v>3</v>
      </c>
      <c r="G1757" s="8" t="s">
        <v>18</v>
      </c>
      <c r="H1757" s="9" t="s">
        <v>19</v>
      </c>
      <c r="I1757" s="9" t="s">
        <v>6081</v>
      </c>
      <c r="J1757" s="9" t="s">
        <v>59</v>
      </c>
      <c r="K1757" s="9" t="s">
        <v>6078</v>
      </c>
      <c r="L1757" s="9" t="s">
        <v>6079</v>
      </c>
      <c r="M1757" s="12" t="s">
        <v>4879</v>
      </c>
    </row>
    <row r="1758" s="3" customFormat="1" ht="67.5" spans="1:13">
      <c r="A1758" s="8">
        <v>1756</v>
      </c>
      <c r="B1758" s="9" t="s">
        <v>6075</v>
      </c>
      <c r="C1758" s="9" t="s">
        <v>37</v>
      </c>
      <c r="D1758" s="9" t="s">
        <v>6082</v>
      </c>
      <c r="E1758" s="9" t="s">
        <v>32</v>
      </c>
      <c r="F1758" s="8">
        <v>3</v>
      </c>
      <c r="G1758" s="8" t="s">
        <v>18</v>
      </c>
      <c r="H1758" s="9" t="s">
        <v>19</v>
      </c>
      <c r="I1758" s="9" t="s">
        <v>6083</v>
      </c>
      <c r="J1758" s="9" t="s">
        <v>59</v>
      </c>
      <c r="K1758" s="9" t="s">
        <v>6078</v>
      </c>
      <c r="L1758" s="9" t="s">
        <v>6079</v>
      </c>
      <c r="M1758" s="12" t="s">
        <v>4879</v>
      </c>
    </row>
    <row r="1759" s="3" customFormat="1" ht="135" spans="1:13">
      <c r="A1759" s="8">
        <v>1757</v>
      </c>
      <c r="B1759" s="9" t="s">
        <v>6075</v>
      </c>
      <c r="C1759" s="9" t="s">
        <v>150</v>
      </c>
      <c r="D1759" s="9" t="s">
        <v>6084</v>
      </c>
      <c r="E1759" s="9" t="s">
        <v>32</v>
      </c>
      <c r="F1759" s="8">
        <v>3</v>
      </c>
      <c r="G1759" s="8" t="s">
        <v>18</v>
      </c>
      <c r="H1759" s="9" t="s">
        <v>19</v>
      </c>
      <c r="I1759" s="9" t="s">
        <v>6085</v>
      </c>
      <c r="J1759" s="9" t="s">
        <v>59</v>
      </c>
      <c r="K1759" s="9" t="s">
        <v>6078</v>
      </c>
      <c r="L1759" s="9" t="s">
        <v>6079</v>
      </c>
      <c r="M1759" s="12" t="s">
        <v>4879</v>
      </c>
    </row>
    <row r="1760" s="3" customFormat="1" ht="54" spans="1:13">
      <c r="A1760" s="8">
        <v>1758</v>
      </c>
      <c r="B1760" s="9" t="s">
        <v>6086</v>
      </c>
      <c r="C1760" s="9" t="s">
        <v>141</v>
      </c>
      <c r="D1760" s="9" t="s">
        <v>6087</v>
      </c>
      <c r="E1760" s="9" t="s">
        <v>119</v>
      </c>
      <c r="F1760" s="8">
        <v>1</v>
      </c>
      <c r="G1760" s="8" t="s">
        <v>18</v>
      </c>
      <c r="H1760" s="9" t="s">
        <v>19</v>
      </c>
      <c r="I1760" s="9" t="s">
        <v>6088</v>
      </c>
      <c r="J1760" s="9" t="s">
        <v>28</v>
      </c>
      <c r="K1760" s="9" t="s">
        <v>6089</v>
      </c>
      <c r="L1760" s="9" t="s">
        <v>6090</v>
      </c>
      <c r="M1760" s="12" t="s">
        <v>4879</v>
      </c>
    </row>
    <row r="1761" s="3" customFormat="1" ht="108" spans="1:13">
      <c r="A1761" s="8">
        <v>1759</v>
      </c>
      <c r="B1761" s="10" t="s">
        <v>6091</v>
      </c>
      <c r="C1761" s="10" t="s">
        <v>348</v>
      </c>
      <c r="D1761" s="10" t="s">
        <v>6092</v>
      </c>
      <c r="E1761" s="10" t="s">
        <v>350</v>
      </c>
      <c r="F1761" s="11">
        <v>1</v>
      </c>
      <c r="G1761" s="11" t="s">
        <v>43</v>
      </c>
      <c r="H1761" s="10" t="s">
        <v>19</v>
      </c>
      <c r="I1761" s="10" t="s">
        <v>6093</v>
      </c>
      <c r="J1761" s="10" t="s">
        <v>40</v>
      </c>
      <c r="K1761" s="10" t="s">
        <v>6094</v>
      </c>
      <c r="L1761" s="10" t="s">
        <v>6095</v>
      </c>
      <c r="M1761" s="12" t="s">
        <v>4879</v>
      </c>
    </row>
    <row r="1762" s="3" customFormat="1" ht="54" spans="1:13">
      <c r="A1762" s="8">
        <v>1760</v>
      </c>
      <c r="B1762" s="9" t="s">
        <v>6096</v>
      </c>
      <c r="C1762" s="9" t="s">
        <v>109</v>
      </c>
      <c r="D1762" s="9" t="s">
        <v>6097</v>
      </c>
      <c r="E1762" s="9" t="s">
        <v>119</v>
      </c>
      <c r="F1762" s="8">
        <v>1</v>
      </c>
      <c r="G1762" s="8" t="s">
        <v>18</v>
      </c>
      <c r="H1762" s="9" t="s">
        <v>76</v>
      </c>
      <c r="I1762" s="9" t="s">
        <v>6098</v>
      </c>
      <c r="J1762" s="9" t="s">
        <v>34</v>
      </c>
      <c r="K1762" s="9" t="s">
        <v>6099</v>
      </c>
      <c r="L1762" s="9" t="s">
        <v>6100</v>
      </c>
      <c r="M1762" s="12" t="s">
        <v>4879</v>
      </c>
    </row>
    <row r="1763" s="3" customFormat="1" ht="27" spans="1:13">
      <c r="A1763" s="8">
        <v>1761</v>
      </c>
      <c r="B1763" s="9" t="s">
        <v>6096</v>
      </c>
      <c r="C1763" s="9" t="s">
        <v>37</v>
      </c>
      <c r="D1763" s="9" t="s">
        <v>6101</v>
      </c>
      <c r="E1763" s="9" t="s">
        <v>176</v>
      </c>
      <c r="F1763" s="8">
        <v>2</v>
      </c>
      <c r="G1763" s="8" t="s">
        <v>18</v>
      </c>
      <c r="H1763" s="9" t="s">
        <v>19</v>
      </c>
      <c r="I1763" s="9" t="s">
        <v>6102</v>
      </c>
      <c r="J1763" s="9" t="s">
        <v>40</v>
      </c>
      <c r="K1763" s="9" t="s">
        <v>6099</v>
      </c>
      <c r="L1763" s="9" t="s">
        <v>6100</v>
      </c>
      <c r="M1763" s="12" t="s">
        <v>4879</v>
      </c>
    </row>
    <row r="1764" s="3" customFormat="1" ht="40.5" spans="1:13">
      <c r="A1764" s="8">
        <v>1762</v>
      </c>
      <c r="B1764" s="9" t="s">
        <v>6096</v>
      </c>
      <c r="C1764" s="9" t="s">
        <v>37</v>
      </c>
      <c r="D1764" s="9" t="s">
        <v>6103</v>
      </c>
      <c r="E1764" s="9" t="s">
        <v>251</v>
      </c>
      <c r="F1764" s="8">
        <v>4</v>
      </c>
      <c r="G1764" s="8" t="s">
        <v>18</v>
      </c>
      <c r="H1764" s="9" t="s">
        <v>19</v>
      </c>
      <c r="I1764" s="9" t="s">
        <v>6104</v>
      </c>
      <c r="J1764" s="9" t="s">
        <v>40</v>
      </c>
      <c r="K1764" s="9" t="s">
        <v>6099</v>
      </c>
      <c r="L1764" s="9" t="s">
        <v>6100</v>
      </c>
      <c r="M1764" s="12" t="s">
        <v>4879</v>
      </c>
    </row>
    <row r="1765" s="3" customFormat="1" ht="27" spans="1:13">
      <c r="A1765" s="8">
        <v>1763</v>
      </c>
      <c r="B1765" s="9" t="s">
        <v>6096</v>
      </c>
      <c r="C1765" s="9" t="s">
        <v>799</v>
      </c>
      <c r="D1765" s="9" t="s">
        <v>6105</v>
      </c>
      <c r="E1765" s="9" t="s">
        <v>32</v>
      </c>
      <c r="F1765" s="8">
        <v>4</v>
      </c>
      <c r="G1765" s="8" t="s">
        <v>18</v>
      </c>
      <c r="H1765" s="9" t="s">
        <v>19</v>
      </c>
      <c r="I1765" s="9" t="s">
        <v>6106</v>
      </c>
      <c r="J1765" s="9" t="s">
        <v>40</v>
      </c>
      <c r="K1765" s="9" t="s">
        <v>6099</v>
      </c>
      <c r="L1765" s="9" t="s">
        <v>6100</v>
      </c>
      <c r="M1765" s="12" t="s">
        <v>4879</v>
      </c>
    </row>
    <row r="1766" s="3" customFormat="1" ht="54" spans="1:13">
      <c r="A1766" s="8">
        <v>1764</v>
      </c>
      <c r="B1766" s="9" t="s">
        <v>6107</v>
      </c>
      <c r="C1766" s="9" t="s">
        <v>448</v>
      </c>
      <c r="D1766" s="9" t="s">
        <v>6108</v>
      </c>
      <c r="E1766" s="9" t="s">
        <v>81</v>
      </c>
      <c r="F1766" s="8">
        <v>2</v>
      </c>
      <c r="G1766" s="8" t="s">
        <v>18</v>
      </c>
      <c r="H1766" s="9" t="s">
        <v>19</v>
      </c>
      <c r="I1766" s="9" t="s">
        <v>6109</v>
      </c>
      <c r="J1766" s="9" t="s">
        <v>28</v>
      </c>
      <c r="K1766" s="9" t="s">
        <v>6110</v>
      </c>
      <c r="L1766" s="9" t="s">
        <v>6111</v>
      </c>
      <c r="M1766" s="12" t="s">
        <v>4879</v>
      </c>
    </row>
    <row r="1767" s="3" customFormat="1" ht="94.5" spans="1:13">
      <c r="A1767" s="8">
        <v>1765</v>
      </c>
      <c r="B1767" s="9" t="s">
        <v>6107</v>
      </c>
      <c r="C1767" s="9" t="s">
        <v>150</v>
      </c>
      <c r="D1767" s="9" t="s">
        <v>6112</v>
      </c>
      <c r="E1767" s="9" t="s">
        <v>32</v>
      </c>
      <c r="F1767" s="8">
        <v>2</v>
      </c>
      <c r="G1767" s="8" t="s">
        <v>18</v>
      </c>
      <c r="H1767" s="9" t="s">
        <v>19</v>
      </c>
      <c r="I1767" s="9" t="s">
        <v>6113</v>
      </c>
      <c r="J1767" s="9" t="s">
        <v>28</v>
      </c>
      <c r="K1767" s="9" t="s">
        <v>6110</v>
      </c>
      <c r="L1767" s="9" t="s">
        <v>6111</v>
      </c>
      <c r="M1767" s="12" t="s">
        <v>4879</v>
      </c>
    </row>
    <row r="1768" s="3" customFormat="1" ht="40.5" spans="1:13">
      <c r="A1768" s="8">
        <v>1766</v>
      </c>
      <c r="B1768" s="9" t="s">
        <v>6107</v>
      </c>
      <c r="C1768" s="9" t="s">
        <v>150</v>
      </c>
      <c r="D1768" s="9" t="s">
        <v>6114</v>
      </c>
      <c r="E1768" s="9" t="s">
        <v>32</v>
      </c>
      <c r="F1768" s="8">
        <v>2</v>
      </c>
      <c r="G1768" s="8" t="s">
        <v>18</v>
      </c>
      <c r="H1768" s="9" t="s">
        <v>19</v>
      </c>
      <c r="I1768" s="9" t="s">
        <v>6115</v>
      </c>
      <c r="J1768" s="9" t="s">
        <v>34</v>
      </c>
      <c r="K1768" s="9" t="s">
        <v>6110</v>
      </c>
      <c r="L1768" s="9" t="s">
        <v>6111</v>
      </c>
      <c r="M1768" s="12" t="s">
        <v>4879</v>
      </c>
    </row>
    <row r="1769" s="3" customFormat="1" ht="27" spans="1:13">
      <c r="A1769" s="8">
        <v>1767</v>
      </c>
      <c r="B1769" s="9" t="s">
        <v>6116</v>
      </c>
      <c r="C1769" s="9" t="s">
        <v>2791</v>
      </c>
      <c r="D1769" s="9" t="s">
        <v>6117</v>
      </c>
      <c r="E1769" s="9" t="s">
        <v>19</v>
      </c>
      <c r="F1769" s="8">
        <v>1</v>
      </c>
      <c r="G1769" s="8" t="s">
        <v>18</v>
      </c>
      <c r="H1769" s="9" t="s">
        <v>19</v>
      </c>
      <c r="I1769" s="9" t="s">
        <v>6118</v>
      </c>
      <c r="J1769" s="9" t="s">
        <v>28</v>
      </c>
      <c r="K1769" s="9" t="s">
        <v>6119</v>
      </c>
      <c r="L1769" s="9" t="s">
        <v>6120</v>
      </c>
      <c r="M1769" s="12" t="s">
        <v>4879</v>
      </c>
    </row>
    <row r="1770" s="3" customFormat="1" ht="108" spans="1:13">
      <c r="A1770" s="8">
        <v>1768</v>
      </c>
      <c r="B1770" s="10" t="s">
        <v>6121</v>
      </c>
      <c r="C1770" s="10" t="s">
        <v>37</v>
      </c>
      <c r="D1770" s="10" t="s">
        <v>6122</v>
      </c>
      <c r="E1770" s="10" t="s">
        <v>47</v>
      </c>
      <c r="F1770" s="11">
        <v>1</v>
      </c>
      <c r="G1770" s="11" t="s">
        <v>43</v>
      </c>
      <c r="H1770" s="10" t="s">
        <v>19</v>
      </c>
      <c r="I1770" s="10" t="s">
        <v>6123</v>
      </c>
      <c r="J1770" s="10" t="s">
        <v>40</v>
      </c>
      <c r="K1770" s="10" t="s">
        <v>6124</v>
      </c>
      <c r="L1770" s="10" t="s">
        <v>6125</v>
      </c>
      <c r="M1770" s="12" t="s">
        <v>4879</v>
      </c>
    </row>
    <row r="1771" s="3" customFormat="1" ht="121.5" spans="1:13">
      <c r="A1771" s="8">
        <v>1769</v>
      </c>
      <c r="B1771" s="9" t="s">
        <v>6121</v>
      </c>
      <c r="C1771" s="9" t="s">
        <v>37</v>
      </c>
      <c r="D1771" s="9" t="s">
        <v>6126</v>
      </c>
      <c r="E1771" s="9" t="s">
        <v>217</v>
      </c>
      <c r="F1771" s="8">
        <v>1</v>
      </c>
      <c r="G1771" s="8" t="s">
        <v>18</v>
      </c>
      <c r="H1771" s="9" t="s">
        <v>19</v>
      </c>
      <c r="I1771" s="9" t="s">
        <v>6127</v>
      </c>
      <c r="J1771" s="9" t="s">
        <v>59</v>
      </c>
      <c r="K1771" s="9" t="s">
        <v>6124</v>
      </c>
      <c r="L1771" s="9" t="s">
        <v>6125</v>
      </c>
      <c r="M1771" s="12" t="s">
        <v>4879</v>
      </c>
    </row>
    <row r="1772" s="3" customFormat="1" ht="135" spans="1:13">
      <c r="A1772" s="8">
        <v>1770</v>
      </c>
      <c r="B1772" s="9" t="s">
        <v>6121</v>
      </c>
      <c r="C1772" s="9" t="s">
        <v>37</v>
      </c>
      <c r="D1772" s="9" t="s">
        <v>6128</v>
      </c>
      <c r="E1772" s="9" t="s">
        <v>924</v>
      </c>
      <c r="F1772" s="8">
        <v>1</v>
      </c>
      <c r="G1772" s="8" t="s">
        <v>18</v>
      </c>
      <c r="H1772" s="9" t="s">
        <v>19</v>
      </c>
      <c r="I1772" s="9" t="s">
        <v>6129</v>
      </c>
      <c r="J1772" s="9" t="s">
        <v>59</v>
      </c>
      <c r="K1772" s="9" t="s">
        <v>6124</v>
      </c>
      <c r="L1772" s="9" t="s">
        <v>6125</v>
      </c>
      <c r="M1772" s="12" t="s">
        <v>4879</v>
      </c>
    </row>
    <row r="1773" s="3" customFormat="1" ht="135" spans="1:13">
      <c r="A1773" s="8">
        <v>1771</v>
      </c>
      <c r="B1773" s="9" t="s">
        <v>6121</v>
      </c>
      <c r="C1773" s="9" t="s">
        <v>109</v>
      </c>
      <c r="D1773" s="9" t="s">
        <v>6130</v>
      </c>
      <c r="E1773" s="9" t="s">
        <v>119</v>
      </c>
      <c r="F1773" s="8">
        <v>1</v>
      </c>
      <c r="G1773" s="8" t="s">
        <v>18</v>
      </c>
      <c r="H1773" s="9" t="s">
        <v>19</v>
      </c>
      <c r="I1773" s="9" t="s">
        <v>6131</v>
      </c>
      <c r="J1773" s="9" t="s">
        <v>40</v>
      </c>
      <c r="K1773" s="9" t="s">
        <v>6124</v>
      </c>
      <c r="L1773" s="9" t="s">
        <v>6125</v>
      </c>
      <c r="M1773" s="12" t="s">
        <v>4879</v>
      </c>
    </row>
    <row r="1774" s="3" customFormat="1" ht="108" spans="1:13">
      <c r="A1774" s="8">
        <v>1772</v>
      </c>
      <c r="B1774" s="9" t="s">
        <v>6121</v>
      </c>
      <c r="C1774" s="9" t="s">
        <v>37</v>
      </c>
      <c r="D1774" s="9" t="s">
        <v>6132</v>
      </c>
      <c r="E1774" s="9" t="s">
        <v>217</v>
      </c>
      <c r="F1774" s="8">
        <v>2</v>
      </c>
      <c r="G1774" s="8" t="s">
        <v>18</v>
      </c>
      <c r="H1774" s="9" t="s">
        <v>76</v>
      </c>
      <c r="I1774" s="9" t="s">
        <v>6133</v>
      </c>
      <c r="J1774" s="9" t="s">
        <v>40</v>
      </c>
      <c r="K1774" s="9" t="s">
        <v>6124</v>
      </c>
      <c r="L1774" s="9" t="s">
        <v>6125</v>
      </c>
      <c r="M1774" s="12" t="s">
        <v>4879</v>
      </c>
    </row>
    <row r="1775" s="3" customFormat="1" ht="67.5" spans="1:13">
      <c r="A1775" s="8">
        <v>1773</v>
      </c>
      <c r="B1775" s="9" t="s">
        <v>6121</v>
      </c>
      <c r="C1775" s="9" t="s">
        <v>37</v>
      </c>
      <c r="D1775" s="9" t="s">
        <v>6134</v>
      </c>
      <c r="E1775" s="9" t="s">
        <v>1714</v>
      </c>
      <c r="F1775" s="8">
        <v>2</v>
      </c>
      <c r="G1775" s="8" t="s">
        <v>18</v>
      </c>
      <c r="H1775" s="9" t="s">
        <v>19</v>
      </c>
      <c r="I1775" s="9" t="s">
        <v>6135</v>
      </c>
      <c r="J1775" s="9" t="s">
        <v>40</v>
      </c>
      <c r="K1775" s="9" t="s">
        <v>6124</v>
      </c>
      <c r="L1775" s="9" t="s">
        <v>6125</v>
      </c>
      <c r="M1775" s="12" t="s">
        <v>4879</v>
      </c>
    </row>
    <row r="1776" s="3" customFormat="1" ht="108" spans="1:13">
      <c r="A1776" s="8">
        <v>1774</v>
      </c>
      <c r="B1776" s="10" t="s">
        <v>6136</v>
      </c>
      <c r="C1776" s="10" t="s">
        <v>55</v>
      </c>
      <c r="D1776" s="10" t="s">
        <v>6137</v>
      </c>
      <c r="E1776" s="10" t="s">
        <v>393</v>
      </c>
      <c r="F1776" s="11">
        <v>12</v>
      </c>
      <c r="G1776" s="11" t="s">
        <v>43</v>
      </c>
      <c r="H1776" s="10" t="s">
        <v>19</v>
      </c>
      <c r="I1776" s="10" t="s">
        <v>782</v>
      </c>
      <c r="J1776" s="10" t="s">
        <v>70</v>
      </c>
      <c r="K1776" s="10" t="s">
        <v>6138</v>
      </c>
      <c r="L1776" s="10" t="s">
        <v>6139</v>
      </c>
      <c r="M1776" s="12" t="s">
        <v>4879</v>
      </c>
    </row>
    <row r="1777" s="3" customFormat="1" ht="108" spans="1:13">
      <c r="A1777" s="8">
        <v>1775</v>
      </c>
      <c r="B1777" s="10" t="s">
        <v>6136</v>
      </c>
      <c r="C1777" s="10" t="s">
        <v>55</v>
      </c>
      <c r="D1777" s="10" t="s">
        <v>6137</v>
      </c>
      <c r="E1777" s="10" t="s">
        <v>393</v>
      </c>
      <c r="F1777" s="11">
        <v>12</v>
      </c>
      <c r="G1777" s="11" t="s">
        <v>43</v>
      </c>
      <c r="H1777" s="10" t="s">
        <v>19</v>
      </c>
      <c r="I1777" s="10" t="s">
        <v>782</v>
      </c>
      <c r="J1777" s="10" t="s">
        <v>70</v>
      </c>
      <c r="K1777" s="10" t="s">
        <v>6138</v>
      </c>
      <c r="L1777" s="10" t="s">
        <v>6139</v>
      </c>
      <c r="M1777" s="12" t="s">
        <v>4879</v>
      </c>
    </row>
    <row r="1778" s="3" customFormat="1" spans="1:13">
      <c r="A1778" s="8">
        <v>1776</v>
      </c>
      <c r="B1778" s="10" t="s">
        <v>6140</v>
      </c>
      <c r="C1778" s="10" t="s">
        <v>30</v>
      </c>
      <c r="D1778" s="10" t="s">
        <v>6141</v>
      </c>
      <c r="E1778" s="10" t="s">
        <v>137</v>
      </c>
      <c r="F1778" s="11">
        <v>2</v>
      </c>
      <c r="G1778" s="11" t="s">
        <v>43</v>
      </c>
      <c r="H1778" s="10" t="s">
        <v>19</v>
      </c>
      <c r="I1778" s="10" t="s">
        <v>6141</v>
      </c>
      <c r="J1778" s="10" t="s">
        <v>70</v>
      </c>
      <c r="K1778" s="10" t="s">
        <v>6142</v>
      </c>
      <c r="L1778" s="10" t="s">
        <v>6143</v>
      </c>
      <c r="M1778" s="12" t="s">
        <v>4879</v>
      </c>
    </row>
    <row r="1779" s="3" customFormat="1" ht="108" spans="1:13">
      <c r="A1779" s="8">
        <v>1777</v>
      </c>
      <c r="B1779" s="9" t="s">
        <v>6144</v>
      </c>
      <c r="C1779" s="9" t="s">
        <v>150</v>
      </c>
      <c r="D1779" s="9" t="s">
        <v>6145</v>
      </c>
      <c r="E1779" s="9" t="s">
        <v>32</v>
      </c>
      <c r="F1779" s="8">
        <v>2</v>
      </c>
      <c r="G1779" s="8" t="s">
        <v>18</v>
      </c>
      <c r="H1779" s="9" t="s">
        <v>19</v>
      </c>
      <c r="I1779" s="9" t="s">
        <v>6146</v>
      </c>
      <c r="J1779" s="9" t="s">
        <v>34</v>
      </c>
      <c r="K1779" s="9" t="s">
        <v>6147</v>
      </c>
      <c r="L1779" s="9" t="s">
        <v>6148</v>
      </c>
      <c r="M1779" s="12" t="s">
        <v>4879</v>
      </c>
    </row>
    <row r="1780" s="3" customFormat="1" ht="54" spans="1:13">
      <c r="A1780" s="8">
        <v>1778</v>
      </c>
      <c r="B1780" s="9" t="s">
        <v>6149</v>
      </c>
      <c r="C1780" s="9" t="s">
        <v>150</v>
      </c>
      <c r="D1780" s="9" t="s">
        <v>6150</v>
      </c>
      <c r="E1780" s="9" t="s">
        <v>32</v>
      </c>
      <c r="F1780" s="8">
        <v>2</v>
      </c>
      <c r="G1780" s="8" t="s">
        <v>18</v>
      </c>
      <c r="H1780" s="9" t="s">
        <v>19</v>
      </c>
      <c r="I1780" s="9" t="s">
        <v>6151</v>
      </c>
      <c r="J1780" s="9" t="s">
        <v>40</v>
      </c>
      <c r="K1780" s="9" t="s">
        <v>6152</v>
      </c>
      <c r="L1780" s="9" t="s">
        <v>6153</v>
      </c>
      <c r="M1780" s="12" t="s">
        <v>4879</v>
      </c>
    </row>
    <row r="1781" s="3" customFormat="1" ht="94.5" spans="1:13">
      <c r="A1781" s="8">
        <v>1779</v>
      </c>
      <c r="B1781" s="10" t="s">
        <v>6154</v>
      </c>
      <c r="C1781" s="10" t="s">
        <v>2349</v>
      </c>
      <c r="D1781" s="10" t="s">
        <v>6155</v>
      </c>
      <c r="E1781" s="10" t="s">
        <v>32</v>
      </c>
      <c r="F1781" s="11">
        <v>1</v>
      </c>
      <c r="G1781" s="11" t="s">
        <v>39</v>
      </c>
      <c r="H1781" s="10" t="s">
        <v>19</v>
      </c>
      <c r="I1781" s="10" t="s">
        <v>6156</v>
      </c>
      <c r="J1781" s="10" t="s">
        <v>28</v>
      </c>
      <c r="K1781" s="10" t="s">
        <v>6157</v>
      </c>
      <c r="L1781" s="10" t="s">
        <v>6158</v>
      </c>
      <c r="M1781" s="12" t="s">
        <v>4879</v>
      </c>
    </row>
    <row r="1782" s="3" customFormat="1" ht="40.5" spans="1:13">
      <c r="A1782" s="8">
        <v>1780</v>
      </c>
      <c r="B1782" s="10" t="s">
        <v>6154</v>
      </c>
      <c r="C1782" s="10" t="s">
        <v>37</v>
      </c>
      <c r="D1782" s="10" t="s">
        <v>6159</v>
      </c>
      <c r="E1782" s="10" t="s">
        <v>19</v>
      </c>
      <c r="F1782" s="11">
        <v>10</v>
      </c>
      <c r="G1782" s="11" t="s">
        <v>633</v>
      </c>
      <c r="H1782" s="10" t="s">
        <v>19</v>
      </c>
      <c r="I1782" s="10" t="s">
        <v>6160</v>
      </c>
      <c r="J1782" s="10" t="s">
        <v>70</v>
      </c>
      <c r="K1782" s="10" t="s">
        <v>6157</v>
      </c>
      <c r="L1782" s="10" t="s">
        <v>6158</v>
      </c>
      <c r="M1782" s="12" t="s">
        <v>4879</v>
      </c>
    </row>
    <row r="1783" s="3" customFormat="1" ht="40.5" spans="1:13">
      <c r="A1783" s="8">
        <v>1781</v>
      </c>
      <c r="B1783" s="10" t="s">
        <v>6154</v>
      </c>
      <c r="C1783" s="10" t="s">
        <v>37</v>
      </c>
      <c r="D1783" s="10" t="s">
        <v>6161</v>
      </c>
      <c r="E1783" s="10" t="s">
        <v>19</v>
      </c>
      <c r="F1783" s="11">
        <v>3</v>
      </c>
      <c r="G1783" s="11" t="s">
        <v>633</v>
      </c>
      <c r="H1783" s="10" t="s">
        <v>19</v>
      </c>
      <c r="I1783" s="10" t="s">
        <v>6162</v>
      </c>
      <c r="J1783" s="10" t="s">
        <v>70</v>
      </c>
      <c r="K1783" s="10" t="s">
        <v>6157</v>
      </c>
      <c r="L1783" s="10" t="s">
        <v>6158</v>
      </c>
      <c r="M1783" s="12" t="s">
        <v>4879</v>
      </c>
    </row>
    <row r="1784" s="3" customFormat="1" ht="40.5" spans="1:13">
      <c r="A1784" s="8">
        <v>1782</v>
      </c>
      <c r="B1784" s="10" t="s">
        <v>6154</v>
      </c>
      <c r="C1784" s="10" t="s">
        <v>37</v>
      </c>
      <c r="D1784" s="10" t="s">
        <v>6163</v>
      </c>
      <c r="E1784" s="10" t="s">
        <v>19</v>
      </c>
      <c r="F1784" s="11">
        <v>3</v>
      </c>
      <c r="G1784" s="11" t="s">
        <v>39</v>
      </c>
      <c r="H1784" s="10" t="s">
        <v>19</v>
      </c>
      <c r="I1784" s="10" t="s">
        <v>6164</v>
      </c>
      <c r="J1784" s="10" t="s">
        <v>70</v>
      </c>
      <c r="K1784" s="10" t="s">
        <v>6157</v>
      </c>
      <c r="L1784" s="10" t="s">
        <v>6158</v>
      </c>
      <c r="M1784" s="12" t="s">
        <v>4879</v>
      </c>
    </row>
    <row r="1785" s="3" customFormat="1" ht="40.5" spans="1:13">
      <c r="A1785" s="8">
        <v>1783</v>
      </c>
      <c r="B1785" s="10" t="s">
        <v>6154</v>
      </c>
      <c r="C1785" s="10" t="s">
        <v>37</v>
      </c>
      <c r="D1785" s="10" t="s">
        <v>6165</v>
      </c>
      <c r="E1785" s="10" t="s">
        <v>19</v>
      </c>
      <c r="F1785" s="11">
        <v>2</v>
      </c>
      <c r="G1785" s="11" t="s">
        <v>39</v>
      </c>
      <c r="H1785" s="10" t="s">
        <v>19</v>
      </c>
      <c r="I1785" s="10" t="s">
        <v>6166</v>
      </c>
      <c r="J1785" s="10" t="s">
        <v>70</v>
      </c>
      <c r="K1785" s="10" t="s">
        <v>6157</v>
      </c>
      <c r="L1785" s="10" t="s">
        <v>6158</v>
      </c>
      <c r="M1785" s="12" t="s">
        <v>4879</v>
      </c>
    </row>
    <row r="1786" s="3" customFormat="1" ht="40.5" spans="1:13">
      <c r="A1786" s="8">
        <v>1784</v>
      </c>
      <c r="B1786" s="10" t="s">
        <v>6154</v>
      </c>
      <c r="C1786" s="10" t="s">
        <v>37</v>
      </c>
      <c r="D1786" s="10" t="s">
        <v>6167</v>
      </c>
      <c r="E1786" s="10" t="s">
        <v>32</v>
      </c>
      <c r="F1786" s="11">
        <v>20</v>
      </c>
      <c r="G1786" s="11" t="s">
        <v>633</v>
      </c>
      <c r="H1786" s="10" t="s">
        <v>19</v>
      </c>
      <c r="I1786" s="10" t="s">
        <v>6168</v>
      </c>
      <c r="J1786" s="10" t="s">
        <v>70</v>
      </c>
      <c r="K1786" s="10" t="s">
        <v>6157</v>
      </c>
      <c r="L1786" s="10" t="s">
        <v>6158</v>
      </c>
      <c r="M1786" s="12" t="s">
        <v>4879</v>
      </c>
    </row>
    <row r="1787" s="3" customFormat="1" ht="108" spans="1:13">
      <c r="A1787" s="8">
        <v>1785</v>
      </c>
      <c r="B1787" s="10" t="s">
        <v>6154</v>
      </c>
      <c r="C1787" s="10" t="s">
        <v>2791</v>
      </c>
      <c r="D1787" s="10" t="s">
        <v>6169</v>
      </c>
      <c r="E1787" s="10" t="s">
        <v>2840</v>
      </c>
      <c r="F1787" s="11">
        <v>1</v>
      </c>
      <c r="G1787" s="11" t="s">
        <v>39</v>
      </c>
      <c r="H1787" s="10" t="s">
        <v>19</v>
      </c>
      <c r="I1787" s="10" t="s">
        <v>6170</v>
      </c>
      <c r="J1787" s="10" t="s">
        <v>70</v>
      </c>
      <c r="K1787" s="10" t="s">
        <v>6157</v>
      </c>
      <c r="L1787" s="10" t="s">
        <v>6158</v>
      </c>
      <c r="M1787" s="12" t="s">
        <v>4879</v>
      </c>
    </row>
    <row r="1788" s="3" customFormat="1" ht="108" spans="1:13">
      <c r="A1788" s="8">
        <v>1786</v>
      </c>
      <c r="B1788" s="10" t="s">
        <v>6154</v>
      </c>
      <c r="C1788" s="10" t="s">
        <v>2252</v>
      </c>
      <c r="D1788" s="10" t="s">
        <v>6171</v>
      </c>
      <c r="E1788" s="10" t="s">
        <v>6172</v>
      </c>
      <c r="F1788" s="11">
        <v>1</v>
      </c>
      <c r="G1788" s="11" t="s">
        <v>39</v>
      </c>
      <c r="H1788" s="10" t="s">
        <v>19</v>
      </c>
      <c r="I1788" s="10" t="s">
        <v>6173</v>
      </c>
      <c r="J1788" s="10" t="s">
        <v>70</v>
      </c>
      <c r="K1788" s="10" t="s">
        <v>6157</v>
      </c>
      <c r="L1788" s="10" t="s">
        <v>6158</v>
      </c>
      <c r="M1788" s="12" t="s">
        <v>4879</v>
      </c>
    </row>
    <row r="1789" s="3" customFormat="1" ht="121.5" spans="1:13">
      <c r="A1789" s="8">
        <v>1787</v>
      </c>
      <c r="B1789" s="10" t="s">
        <v>6154</v>
      </c>
      <c r="C1789" s="10" t="s">
        <v>711</v>
      </c>
      <c r="D1789" s="10" t="s">
        <v>6174</v>
      </c>
      <c r="E1789" s="10" t="s">
        <v>32</v>
      </c>
      <c r="F1789" s="11">
        <v>1</v>
      </c>
      <c r="G1789" s="11" t="s">
        <v>43</v>
      </c>
      <c r="H1789" s="10" t="s">
        <v>19</v>
      </c>
      <c r="I1789" s="10" t="s">
        <v>6175</v>
      </c>
      <c r="J1789" s="10" t="s">
        <v>70</v>
      </c>
      <c r="K1789" s="10" t="s">
        <v>6157</v>
      </c>
      <c r="L1789" s="10" t="s">
        <v>6158</v>
      </c>
      <c r="M1789" s="12" t="s">
        <v>4879</v>
      </c>
    </row>
    <row r="1790" s="3" customFormat="1" ht="54" spans="1:13">
      <c r="A1790" s="8">
        <v>1788</v>
      </c>
      <c r="B1790" s="10" t="s">
        <v>6154</v>
      </c>
      <c r="C1790" s="10" t="s">
        <v>37</v>
      </c>
      <c r="D1790" s="10" t="s">
        <v>6176</v>
      </c>
      <c r="E1790" s="10" t="s">
        <v>152</v>
      </c>
      <c r="F1790" s="11">
        <v>2</v>
      </c>
      <c r="G1790" s="11" t="s">
        <v>39</v>
      </c>
      <c r="H1790" s="10" t="s">
        <v>76</v>
      </c>
      <c r="I1790" s="10" t="s">
        <v>6177</v>
      </c>
      <c r="J1790" s="10" t="s">
        <v>70</v>
      </c>
      <c r="K1790" s="10" t="s">
        <v>6157</v>
      </c>
      <c r="L1790" s="10" t="s">
        <v>6158</v>
      </c>
      <c r="M1790" s="12" t="s">
        <v>4879</v>
      </c>
    </row>
    <row r="1791" s="3" customFormat="1" ht="94.5" spans="1:13">
      <c r="A1791" s="8">
        <v>1789</v>
      </c>
      <c r="B1791" s="10" t="s">
        <v>6154</v>
      </c>
      <c r="C1791" s="10" t="s">
        <v>30</v>
      </c>
      <c r="D1791" s="10" t="s">
        <v>6178</v>
      </c>
      <c r="E1791" s="10" t="s">
        <v>119</v>
      </c>
      <c r="F1791" s="11">
        <v>3</v>
      </c>
      <c r="G1791" s="11" t="s">
        <v>43</v>
      </c>
      <c r="H1791" s="10" t="s">
        <v>19</v>
      </c>
      <c r="I1791" s="10" t="s">
        <v>6179</v>
      </c>
      <c r="J1791" s="10" t="s">
        <v>70</v>
      </c>
      <c r="K1791" s="10" t="s">
        <v>6157</v>
      </c>
      <c r="L1791" s="10" t="s">
        <v>6158</v>
      </c>
      <c r="M1791" s="12" t="s">
        <v>4879</v>
      </c>
    </row>
    <row r="1792" s="3" customFormat="1" ht="135" spans="1:13">
      <c r="A1792" s="8">
        <v>1790</v>
      </c>
      <c r="B1792" s="10" t="s">
        <v>6154</v>
      </c>
      <c r="C1792" s="10" t="s">
        <v>141</v>
      </c>
      <c r="D1792" s="10" t="s">
        <v>6180</v>
      </c>
      <c r="E1792" s="10" t="s">
        <v>119</v>
      </c>
      <c r="F1792" s="11">
        <v>5</v>
      </c>
      <c r="G1792" s="11" t="s">
        <v>43</v>
      </c>
      <c r="H1792" s="10" t="s">
        <v>19</v>
      </c>
      <c r="I1792" s="10" t="s">
        <v>6181</v>
      </c>
      <c r="J1792" s="10" t="s">
        <v>70</v>
      </c>
      <c r="K1792" s="10" t="s">
        <v>6157</v>
      </c>
      <c r="L1792" s="10" t="s">
        <v>6158</v>
      </c>
      <c r="M1792" s="12" t="s">
        <v>4879</v>
      </c>
    </row>
    <row r="1793" s="3" customFormat="1" ht="81" spans="1:13">
      <c r="A1793" s="8">
        <v>1791</v>
      </c>
      <c r="B1793" s="10" t="s">
        <v>6182</v>
      </c>
      <c r="C1793" s="10" t="s">
        <v>37</v>
      </c>
      <c r="D1793" s="10" t="s">
        <v>6183</v>
      </c>
      <c r="E1793" s="10" t="s">
        <v>1988</v>
      </c>
      <c r="F1793" s="11">
        <v>1</v>
      </c>
      <c r="G1793" s="11" t="s">
        <v>39</v>
      </c>
      <c r="H1793" s="10" t="s">
        <v>19</v>
      </c>
      <c r="I1793" s="10" t="s">
        <v>6184</v>
      </c>
      <c r="J1793" s="10" t="s">
        <v>59</v>
      </c>
      <c r="K1793" s="10" t="s">
        <v>6185</v>
      </c>
      <c r="L1793" s="10" t="s">
        <v>6186</v>
      </c>
      <c r="M1793" s="12" t="s">
        <v>4879</v>
      </c>
    </row>
    <row r="1794" s="3" customFormat="1" ht="40.5" spans="1:13">
      <c r="A1794" s="8">
        <v>1792</v>
      </c>
      <c r="B1794" s="10" t="s">
        <v>6182</v>
      </c>
      <c r="C1794" s="10" t="s">
        <v>83</v>
      </c>
      <c r="D1794" s="10" t="s">
        <v>6187</v>
      </c>
      <c r="E1794" s="10" t="s">
        <v>19</v>
      </c>
      <c r="F1794" s="11">
        <v>4</v>
      </c>
      <c r="G1794" s="11" t="s">
        <v>633</v>
      </c>
      <c r="H1794" s="10" t="s">
        <v>19</v>
      </c>
      <c r="I1794" s="10" t="s">
        <v>6188</v>
      </c>
      <c r="J1794" s="10" t="s">
        <v>70</v>
      </c>
      <c r="K1794" s="10" t="s">
        <v>6185</v>
      </c>
      <c r="L1794" s="10" t="s">
        <v>6186</v>
      </c>
      <c r="M1794" s="12" t="s">
        <v>4879</v>
      </c>
    </row>
    <row r="1795" s="3" customFormat="1" ht="54" spans="1:13">
      <c r="A1795" s="8">
        <v>1793</v>
      </c>
      <c r="B1795" s="9" t="s">
        <v>6182</v>
      </c>
      <c r="C1795" s="9" t="s">
        <v>83</v>
      </c>
      <c r="D1795" s="9" t="s">
        <v>6189</v>
      </c>
      <c r="E1795" s="9" t="s">
        <v>85</v>
      </c>
      <c r="F1795" s="8">
        <v>2</v>
      </c>
      <c r="G1795" s="8" t="s">
        <v>18</v>
      </c>
      <c r="H1795" s="9" t="s">
        <v>19</v>
      </c>
      <c r="I1795" s="9" t="s">
        <v>6190</v>
      </c>
      <c r="J1795" s="9" t="s">
        <v>70</v>
      </c>
      <c r="K1795" s="9" t="s">
        <v>6185</v>
      </c>
      <c r="L1795" s="9" t="s">
        <v>6186</v>
      </c>
      <c r="M1795" s="12" t="s">
        <v>4879</v>
      </c>
    </row>
    <row r="1796" s="3" customFormat="1" ht="54" spans="1:13">
      <c r="A1796" s="8">
        <v>1794</v>
      </c>
      <c r="B1796" s="9" t="s">
        <v>6191</v>
      </c>
      <c r="C1796" s="9" t="s">
        <v>1077</v>
      </c>
      <c r="D1796" s="9" t="s">
        <v>6192</v>
      </c>
      <c r="E1796" s="9" t="s">
        <v>119</v>
      </c>
      <c r="F1796" s="8">
        <v>2</v>
      </c>
      <c r="G1796" s="8" t="s">
        <v>18</v>
      </c>
      <c r="H1796" s="9" t="s">
        <v>19</v>
      </c>
      <c r="I1796" s="9" t="s">
        <v>6193</v>
      </c>
      <c r="J1796" s="9" t="s">
        <v>40</v>
      </c>
      <c r="K1796" s="9" t="s">
        <v>6194</v>
      </c>
      <c r="L1796" s="9" t="s">
        <v>6195</v>
      </c>
      <c r="M1796" s="12" t="s">
        <v>4879</v>
      </c>
    </row>
    <row r="1797" s="3" customFormat="1" ht="108" spans="1:13">
      <c r="A1797" s="8">
        <v>1795</v>
      </c>
      <c r="B1797" s="9" t="s">
        <v>6196</v>
      </c>
      <c r="C1797" s="9" t="s">
        <v>37</v>
      </c>
      <c r="D1797" s="9" t="s">
        <v>6197</v>
      </c>
      <c r="E1797" s="9" t="s">
        <v>2053</v>
      </c>
      <c r="F1797" s="8">
        <v>3</v>
      </c>
      <c r="G1797" s="8" t="s">
        <v>18</v>
      </c>
      <c r="H1797" s="9" t="s">
        <v>19</v>
      </c>
      <c r="I1797" s="9" t="s">
        <v>6198</v>
      </c>
      <c r="J1797" s="9" t="s">
        <v>40</v>
      </c>
      <c r="K1797" s="9" t="s">
        <v>6199</v>
      </c>
      <c r="L1797" s="9" t="s">
        <v>6200</v>
      </c>
      <c r="M1797" s="12" t="s">
        <v>4879</v>
      </c>
    </row>
    <row r="1798" s="3" customFormat="1" ht="54" spans="1:13">
      <c r="A1798" s="8">
        <v>1796</v>
      </c>
      <c r="B1798" s="9" t="s">
        <v>6201</v>
      </c>
      <c r="C1798" s="9" t="s">
        <v>1040</v>
      </c>
      <c r="D1798" s="9" t="s">
        <v>6202</v>
      </c>
      <c r="E1798" s="9" t="s">
        <v>2793</v>
      </c>
      <c r="F1798" s="8">
        <v>2</v>
      </c>
      <c r="G1798" s="8" t="s">
        <v>18</v>
      </c>
      <c r="H1798" s="9" t="s">
        <v>19</v>
      </c>
      <c r="I1798" s="9" t="s">
        <v>6203</v>
      </c>
      <c r="J1798" s="9" t="s">
        <v>70</v>
      </c>
      <c r="K1798" s="9" t="s">
        <v>6204</v>
      </c>
      <c r="L1798" s="9" t="str">
        <f>"13478783250"</f>
        <v>13478783250</v>
      </c>
      <c r="M1798" s="12" t="s">
        <v>4879</v>
      </c>
    </row>
    <row r="1799" s="3" customFormat="1" ht="94.5" spans="1:13">
      <c r="A1799" s="8">
        <v>1797</v>
      </c>
      <c r="B1799" s="9" t="s">
        <v>6205</v>
      </c>
      <c r="C1799" s="9" t="s">
        <v>150</v>
      </c>
      <c r="D1799" s="9" t="s">
        <v>6206</v>
      </c>
      <c r="E1799" s="9" t="s">
        <v>32</v>
      </c>
      <c r="F1799" s="8">
        <v>2</v>
      </c>
      <c r="G1799" s="8" t="s">
        <v>18</v>
      </c>
      <c r="H1799" s="9" t="s">
        <v>19</v>
      </c>
      <c r="I1799" s="9" t="s">
        <v>6207</v>
      </c>
      <c r="J1799" s="9" t="s">
        <v>59</v>
      </c>
      <c r="K1799" s="9" t="s">
        <v>6208</v>
      </c>
      <c r="L1799" s="9" t="s">
        <v>6209</v>
      </c>
      <c r="M1799" s="12" t="s">
        <v>4879</v>
      </c>
    </row>
    <row r="1800" s="3" customFormat="1" ht="27" spans="1:13">
      <c r="A1800" s="8">
        <v>1798</v>
      </c>
      <c r="B1800" s="10" t="s">
        <v>6210</v>
      </c>
      <c r="C1800" s="10" t="s">
        <v>6211</v>
      </c>
      <c r="D1800" s="10" t="s">
        <v>6212</v>
      </c>
      <c r="E1800" s="10" t="s">
        <v>1142</v>
      </c>
      <c r="F1800" s="11">
        <v>1</v>
      </c>
      <c r="G1800" s="11" t="s">
        <v>39</v>
      </c>
      <c r="H1800" s="10" t="s">
        <v>19</v>
      </c>
      <c r="I1800" s="10" t="s">
        <v>782</v>
      </c>
      <c r="J1800" s="10" t="s">
        <v>40</v>
      </c>
      <c r="K1800" s="10" t="s">
        <v>6213</v>
      </c>
      <c r="L1800" s="10" t="s">
        <v>6214</v>
      </c>
      <c r="M1800" s="12" t="s">
        <v>4879</v>
      </c>
    </row>
    <row r="1801" s="3" customFormat="1" ht="27" spans="1:13">
      <c r="A1801" s="8">
        <v>1799</v>
      </c>
      <c r="B1801" s="9" t="s">
        <v>6215</v>
      </c>
      <c r="C1801" s="9" t="s">
        <v>150</v>
      </c>
      <c r="D1801" s="9" t="s">
        <v>6216</v>
      </c>
      <c r="E1801" s="9" t="s">
        <v>32</v>
      </c>
      <c r="F1801" s="8">
        <v>1</v>
      </c>
      <c r="G1801" s="8" t="s">
        <v>18</v>
      </c>
      <c r="H1801" s="9" t="s">
        <v>19</v>
      </c>
      <c r="I1801" s="9" t="s">
        <v>6217</v>
      </c>
      <c r="J1801" s="9" t="s">
        <v>28</v>
      </c>
      <c r="K1801" s="9" t="s">
        <v>6218</v>
      </c>
      <c r="L1801" s="9" t="s">
        <v>6219</v>
      </c>
      <c r="M1801" s="12" t="s">
        <v>4879</v>
      </c>
    </row>
    <row r="1802" s="3" customFormat="1" ht="108" spans="1:13">
      <c r="A1802" s="8">
        <v>1800</v>
      </c>
      <c r="B1802" s="10" t="s">
        <v>6220</v>
      </c>
      <c r="C1802" s="10" t="s">
        <v>1302</v>
      </c>
      <c r="D1802" s="10" t="s">
        <v>6221</v>
      </c>
      <c r="E1802" s="10" t="s">
        <v>1501</v>
      </c>
      <c r="F1802" s="11">
        <v>5</v>
      </c>
      <c r="G1802" s="11" t="s">
        <v>39</v>
      </c>
      <c r="H1802" s="10" t="s">
        <v>19</v>
      </c>
      <c r="I1802" s="10" t="s">
        <v>6222</v>
      </c>
      <c r="J1802" s="10" t="s">
        <v>59</v>
      </c>
      <c r="K1802" s="10" t="s">
        <v>6223</v>
      </c>
      <c r="L1802" s="10" t="s">
        <v>6224</v>
      </c>
      <c r="M1802" s="12" t="s">
        <v>4879</v>
      </c>
    </row>
    <row r="1803" s="3" customFormat="1" ht="27" spans="1:13">
      <c r="A1803" s="8">
        <v>1801</v>
      </c>
      <c r="B1803" s="10" t="s">
        <v>6225</v>
      </c>
      <c r="C1803" s="10" t="s">
        <v>37</v>
      </c>
      <c r="D1803" s="10" t="s">
        <v>6226</v>
      </c>
      <c r="E1803" s="10" t="s">
        <v>1501</v>
      </c>
      <c r="F1803" s="11">
        <v>20</v>
      </c>
      <c r="G1803" s="11" t="s">
        <v>39</v>
      </c>
      <c r="H1803" s="10" t="s">
        <v>19</v>
      </c>
      <c r="I1803" s="10" t="s">
        <v>6227</v>
      </c>
      <c r="J1803" s="10" t="s">
        <v>34</v>
      </c>
      <c r="K1803" s="10" t="s">
        <v>6228</v>
      </c>
      <c r="L1803" s="10" t="s">
        <v>6229</v>
      </c>
      <c r="M1803" s="12" t="s">
        <v>4879</v>
      </c>
    </row>
    <row r="1804" s="3" customFormat="1" ht="40.5" spans="1:13">
      <c r="A1804" s="8">
        <v>1802</v>
      </c>
      <c r="B1804" s="10" t="s">
        <v>6230</v>
      </c>
      <c r="C1804" s="10" t="s">
        <v>150</v>
      </c>
      <c r="D1804" s="10" t="s">
        <v>6231</v>
      </c>
      <c r="E1804" s="10" t="s">
        <v>19</v>
      </c>
      <c r="F1804" s="11">
        <v>2</v>
      </c>
      <c r="G1804" s="11" t="s">
        <v>633</v>
      </c>
      <c r="H1804" s="10" t="s">
        <v>19</v>
      </c>
      <c r="I1804" s="10" t="s">
        <v>6232</v>
      </c>
      <c r="J1804" s="10" t="s">
        <v>59</v>
      </c>
      <c r="K1804" s="10" t="s">
        <v>6233</v>
      </c>
      <c r="L1804" s="10" t="s">
        <v>6234</v>
      </c>
      <c r="M1804" s="12" t="s">
        <v>4879</v>
      </c>
    </row>
    <row r="1805" s="3" customFormat="1" ht="27" spans="1:13">
      <c r="A1805" s="8">
        <v>1803</v>
      </c>
      <c r="B1805" s="10" t="s">
        <v>6230</v>
      </c>
      <c r="C1805" s="10" t="s">
        <v>150</v>
      </c>
      <c r="D1805" s="10" t="s">
        <v>6235</v>
      </c>
      <c r="E1805" s="10" t="s">
        <v>19</v>
      </c>
      <c r="F1805" s="11">
        <v>1</v>
      </c>
      <c r="G1805" s="11" t="s">
        <v>633</v>
      </c>
      <c r="H1805" s="10" t="s">
        <v>19</v>
      </c>
      <c r="I1805" s="10" t="s">
        <v>6236</v>
      </c>
      <c r="J1805" s="10" t="s">
        <v>59</v>
      </c>
      <c r="K1805" s="10" t="s">
        <v>6233</v>
      </c>
      <c r="L1805" s="10" t="s">
        <v>6234</v>
      </c>
      <c r="M1805" s="12" t="s">
        <v>4879</v>
      </c>
    </row>
    <row r="1806" s="3" customFormat="1" ht="54" spans="1:13">
      <c r="A1806" s="8">
        <v>1804</v>
      </c>
      <c r="B1806" s="10" t="s">
        <v>6230</v>
      </c>
      <c r="C1806" s="10" t="s">
        <v>37</v>
      </c>
      <c r="D1806" s="10" t="s">
        <v>6237</v>
      </c>
      <c r="E1806" s="10" t="s">
        <v>32</v>
      </c>
      <c r="F1806" s="11">
        <v>2</v>
      </c>
      <c r="G1806" s="11" t="s">
        <v>633</v>
      </c>
      <c r="H1806" s="10" t="s">
        <v>19</v>
      </c>
      <c r="I1806" s="10" t="s">
        <v>6238</v>
      </c>
      <c r="J1806" s="10" t="s">
        <v>59</v>
      </c>
      <c r="K1806" s="10" t="s">
        <v>6233</v>
      </c>
      <c r="L1806" s="10" t="s">
        <v>6234</v>
      </c>
      <c r="M1806" s="12" t="s">
        <v>4879</v>
      </c>
    </row>
    <row r="1807" s="3" customFormat="1" spans="1:13">
      <c r="A1807" s="8">
        <v>1805</v>
      </c>
      <c r="B1807" s="9" t="s">
        <v>6239</v>
      </c>
      <c r="C1807" s="9" t="s">
        <v>55</v>
      </c>
      <c r="D1807" s="9" t="s">
        <v>55</v>
      </c>
      <c r="E1807" s="9" t="s">
        <v>19</v>
      </c>
      <c r="F1807" s="8">
        <v>10</v>
      </c>
      <c r="G1807" s="8" t="s">
        <v>18</v>
      </c>
      <c r="H1807" s="9" t="s">
        <v>19</v>
      </c>
      <c r="I1807" s="9" t="s">
        <v>6240</v>
      </c>
      <c r="J1807" s="9" t="s">
        <v>40</v>
      </c>
      <c r="K1807" s="9" t="s">
        <v>6241</v>
      </c>
      <c r="L1807" s="9" t="s">
        <v>6242</v>
      </c>
      <c r="M1807" s="12" t="s">
        <v>4879</v>
      </c>
    </row>
    <row r="1808" s="3" customFormat="1" ht="121.5" spans="1:13">
      <c r="A1808" s="8">
        <v>1806</v>
      </c>
      <c r="B1808" s="9" t="s">
        <v>6243</v>
      </c>
      <c r="C1808" s="9" t="s">
        <v>37</v>
      </c>
      <c r="D1808" s="9" t="s">
        <v>6244</v>
      </c>
      <c r="E1808" s="9" t="s">
        <v>649</v>
      </c>
      <c r="F1808" s="8">
        <v>5</v>
      </c>
      <c r="G1808" s="8" t="s">
        <v>18</v>
      </c>
      <c r="H1808" s="9" t="s">
        <v>19</v>
      </c>
      <c r="I1808" s="9" t="s">
        <v>6245</v>
      </c>
      <c r="J1808" s="9" t="s">
        <v>59</v>
      </c>
      <c r="K1808" s="9" t="s">
        <v>6246</v>
      </c>
      <c r="L1808" s="9" t="s">
        <v>6247</v>
      </c>
      <c r="M1808" s="12" t="s">
        <v>4879</v>
      </c>
    </row>
    <row r="1809" s="3" customFormat="1" ht="94.5" spans="1:13">
      <c r="A1809" s="8">
        <v>1807</v>
      </c>
      <c r="B1809" s="9" t="s">
        <v>6243</v>
      </c>
      <c r="C1809" s="9" t="s">
        <v>37</v>
      </c>
      <c r="D1809" s="9" t="s">
        <v>6248</v>
      </c>
      <c r="E1809" s="9" t="s">
        <v>47</v>
      </c>
      <c r="F1809" s="8">
        <v>5</v>
      </c>
      <c r="G1809" s="8" t="s">
        <v>18</v>
      </c>
      <c r="H1809" s="9" t="s">
        <v>19</v>
      </c>
      <c r="I1809" s="9" t="s">
        <v>6249</v>
      </c>
      <c r="J1809" s="9" t="s">
        <v>59</v>
      </c>
      <c r="K1809" s="9" t="s">
        <v>6246</v>
      </c>
      <c r="L1809" s="9" t="s">
        <v>6247</v>
      </c>
      <c r="M1809" s="12" t="s">
        <v>4879</v>
      </c>
    </row>
    <row r="1810" s="3" customFormat="1" ht="108" spans="1:13">
      <c r="A1810" s="8">
        <v>1808</v>
      </c>
      <c r="B1810" s="9" t="s">
        <v>6243</v>
      </c>
      <c r="C1810" s="9" t="s">
        <v>37</v>
      </c>
      <c r="D1810" s="9" t="s">
        <v>6250</v>
      </c>
      <c r="E1810" s="9" t="s">
        <v>6251</v>
      </c>
      <c r="F1810" s="8">
        <v>3</v>
      </c>
      <c r="G1810" s="8" t="s">
        <v>18</v>
      </c>
      <c r="H1810" s="9" t="s">
        <v>19</v>
      </c>
      <c r="I1810" s="9" t="s">
        <v>6252</v>
      </c>
      <c r="J1810" s="9" t="s">
        <v>59</v>
      </c>
      <c r="K1810" s="9" t="s">
        <v>6246</v>
      </c>
      <c r="L1810" s="9" t="s">
        <v>6247</v>
      </c>
      <c r="M1810" s="12" t="s">
        <v>4879</v>
      </c>
    </row>
    <row r="1811" s="3" customFormat="1" ht="108" spans="1:13">
      <c r="A1811" s="8">
        <v>1809</v>
      </c>
      <c r="B1811" s="9" t="s">
        <v>6243</v>
      </c>
      <c r="C1811" s="9" t="s">
        <v>37</v>
      </c>
      <c r="D1811" s="9" t="s">
        <v>6253</v>
      </c>
      <c r="E1811" s="9" t="s">
        <v>6254</v>
      </c>
      <c r="F1811" s="8">
        <v>3</v>
      </c>
      <c r="G1811" s="8" t="s">
        <v>18</v>
      </c>
      <c r="H1811" s="9" t="s">
        <v>19</v>
      </c>
      <c r="I1811" s="9" t="s">
        <v>6255</v>
      </c>
      <c r="J1811" s="9" t="s">
        <v>59</v>
      </c>
      <c r="K1811" s="9" t="s">
        <v>6246</v>
      </c>
      <c r="L1811" s="9" t="s">
        <v>6247</v>
      </c>
      <c r="M1811" s="12" t="s">
        <v>4879</v>
      </c>
    </row>
    <row r="1812" s="3" customFormat="1" ht="108" spans="1:13">
      <c r="A1812" s="8">
        <v>1810</v>
      </c>
      <c r="B1812" s="9" t="s">
        <v>6243</v>
      </c>
      <c r="C1812" s="9" t="s">
        <v>37</v>
      </c>
      <c r="D1812" s="9" t="s">
        <v>6256</v>
      </c>
      <c r="E1812" s="9" t="s">
        <v>3884</v>
      </c>
      <c r="F1812" s="8">
        <v>5</v>
      </c>
      <c r="G1812" s="8" t="s">
        <v>18</v>
      </c>
      <c r="H1812" s="9" t="s">
        <v>19</v>
      </c>
      <c r="I1812" s="9" t="s">
        <v>6257</v>
      </c>
      <c r="J1812" s="9" t="s">
        <v>59</v>
      </c>
      <c r="K1812" s="9" t="s">
        <v>6246</v>
      </c>
      <c r="L1812" s="9" t="s">
        <v>6247</v>
      </c>
      <c r="M1812" s="12" t="s">
        <v>4879</v>
      </c>
    </row>
    <row r="1813" s="3" customFormat="1" ht="81" spans="1:13">
      <c r="A1813" s="8">
        <v>1811</v>
      </c>
      <c r="B1813" s="9" t="s">
        <v>6243</v>
      </c>
      <c r="C1813" s="9" t="s">
        <v>37</v>
      </c>
      <c r="D1813" s="9" t="s">
        <v>6258</v>
      </c>
      <c r="E1813" s="9" t="s">
        <v>81</v>
      </c>
      <c r="F1813" s="8">
        <v>5</v>
      </c>
      <c r="G1813" s="8" t="s">
        <v>18</v>
      </c>
      <c r="H1813" s="9" t="s">
        <v>19</v>
      </c>
      <c r="I1813" s="9" t="s">
        <v>6259</v>
      </c>
      <c r="J1813" s="9" t="s">
        <v>59</v>
      </c>
      <c r="K1813" s="9" t="s">
        <v>6246</v>
      </c>
      <c r="L1813" s="9" t="s">
        <v>6247</v>
      </c>
      <c r="M1813" s="12" t="s">
        <v>4879</v>
      </c>
    </row>
    <row r="1814" s="3" customFormat="1" ht="121.5" spans="1:13">
      <c r="A1814" s="8">
        <v>1812</v>
      </c>
      <c r="B1814" s="9" t="s">
        <v>6243</v>
      </c>
      <c r="C1814" s="9" t="s">
        <v>37</v>
      </c>
      <c r="D1814" s="9" t="s">
        <v>6260</v>
      </c>
      <c r="E1814" s="9" t="s">
        <v>241</v>
      </c>
      <c r="F1814" s="8">
        <v>5</v>
      </c>
      <c r="G1814" s="8" t="s">
        <v>18</v>
      </c>
      <c r="H1814" s="9" t="s">
        <v>19</v>
      </c>
      <c r="I1814" s="9" t="s">
        <v>6261</v>
      </c>
      <c r="J1814" s="9" t="s">
        <v>59</v>
      </c>
      <c r="K1814" s="9" t="s">
        <v>6246</v>
      </c>
      <c r="L1814" s="9" t="s">
        <v>6247</v>
      </c>
      <c r="M1814" s="12" t="s">
        <v>4879</v>
      </c>
    </row>
    <row r="1815" s="3" customFormat="1" ht="121.5" spans="1:13">
      <c r="A1815" s="8">
        <v>1813</v>
      </c>
      <c r="B1815" s="9" t="s">
        <v>6243</v>
      </c>
      <c r="C1815" s="9" t="s">
        <v>597</v>
      </c>
      <c r="D1815" s="9" t="s">
        <v>6262</v>
      </c>
      <c r="E1815" s="9" t="s">
        <v>598</v>
      </c>
      <c r="F1815" s="8">
        <v>5</v>
      </c>
      <c r="G1815" s="8" t="s">
        <v>18</v>
      </c>
      <c r="H1815" s="9" t="s">
        <v>19</v>
      </c>
      <c r="I1815" s="9" t="s">
        <v>6263</v>
      </c>
      <c r="J1815" s="9" t="s">
        <v>59</v>
      </c>
      <c r="K1815" s="9" t="s">
        <v>6246</v>
      </c>
      <c r="L1815" s="9" t="s">
        <v>6247</v>
      </c>
      <c r="M1815" s="12" t="s">
        <v>4879</v>
      </c>
    </row>
    <row r="1816" s="3" customFormat="1" ht="135" spans="1:13">
      <c r="A1816" s="8">
        <v>1814</v>
      </c>
      <c r="B1816" s="9" t="s">
        <v>6243</v>
      </c>
      <c r="C1816" s="9" t="s">
        <v>403</v>
      </c>
      <c r="D1816" s="9" t="s">
        <v>6264</v>
      </c>
      <c r="E1816" s="9" t="s">
        <v>6265</v>
      </c>
      <c r="F1816" s="8">
        <v>5</v>
      </c>
      <c r="G1816" s="8" t="s">
        <v>18</v>
      </c>
      <c r="H1816" s="9" t="s">
        <v>19</v>
      </c>
      <c r="I1816" s="9" t="s">
        <v>6266</v>
      </c>
      <c r="J1816" s="9" t="s">
        <v>59</v>
      </c>
      <c r="K1816" s="9" t="s">
        <v>6246</v>
      </c>
      <c r="L1816" s="9" t="s">
        <v>6247</v>
      </c>
      <c r="M1816" s="12" t="s">
        <v>4879</v>
      </c>
    </row>
    <row r="1817" s="3" customFormat="1" spans="1:13">
      <c r="A1817" s="8">
        <v>1815</v>
      </c>
      <c r="B1817" s="10" t="s">
        <v>6267</v>
      </c>
      <c r="C1817" s="10" t="s">
        <v>37</v>
      </c>
      <c r="D1817" s="10" t="s">
        <v>6268</v>
      </c>
      <c r="E1817" s="10" t="s">
        <v>19</v>
      </c>
      <c r="F1817" s="11">
        <v>1</v>
      </c>
      <c r="G1817" s="11" t="s">
        <v>39</v>
      </c>
      <c r="H1817" s="10" t="s">
        <v>19</v>
      </c>
      <c r="I1817" s="10" t="s">
        <v>1429</v>
      </c>
      <c r="J1817" s="10" t="s">
        <v>40</v>
      </c>
      <c r="K1817" s="10" t="s">
        <v>6269</v>
      </c>
      <c r="L1817" s="10" t="s">
        <v>6270</v>
      </c>
      <c r="M1817" s="12" t="s">
        <v>4879</v>
      </c>
    </row>
    <row r="1818" s="3" customFormat="1" ht="121.5" spans="1:13">
      <c r="A1818" s="8">
        <v>1816</v>
      </c>
      <c r="B1818" s="9" t="s">
        <v>6271</v>
      </c>
      <c r="C1818" s="9" t="s">
        <v>55</v>
      </c>
      <c r="D1818" s="9" t="s">
        <v>6272</v>
      </c>
      <c r="E1818" s="9" t="s">
        <v>19</v>
      </c>
      <c r="F1818" s="8">
        <v>2</v>
      </c>
      <c r="G1818" s="8" t="s">
        <v>18</v>
      </c>
      <c r="H1818" s="9" t="s">
        <v>19</v>
      </c>
      <c r="I1818" s="9" t="s">
        <v>6273</v>
      </c>
      <c r="J1818" s="9" t="s">
        <v>34</v>
      </c>
      <c r="K1818" s="9" t="s">
        <v>6274</v>
      </c>
      <c r="L1818" s="9" t="s">
        <v>6275</v>
      </c>
      <c r="M1818" s="12" t="s">
        <v>4879</v>
      </c>
    </row>
    <row r="1819" s="3" customFormat="1" ht="108" spans="1:13">
      <c r="A1819" s="8">
        <v>1817</v>
      </c>
      <c r="B1819" s="9" t="s">
        <v>6276</v>
      </c>
      <c r="C1819" s="9" t="s">
        <v>150</v>
      </c>
      <c r="D1819" s="9" t="s">
        <v>3384</v>
      </c>
      <c r="E1819" s="9" t="s">
        <v>32</v>
      </c>
      <c r="F1819" s="8">
        <v>5</v>
      </c>
      <c r="G1819" s="8" t="s">
        <v>18</v>
      </c>
      <c r="H1819" s="9" t="s">
        <v>19</v>
      </c>
      <c r="I1819" s="9" t="s">
        <v>6277</v>
      </c>
      <c r="J1819" s="9" t="s">
        <v>34</v>
      </c>
      <c r="K1819" s="9" t="s">
        <v>6278</v>
      </c>
      <c r="L1819" s="9" t="s">
        <v>6279</v>
      </c>
      <c r="M1819" s="12" t="s">
        <v>4879</v>
      </c>
    </row>
    <row r="1820" s="3" customFormat="1" ht="81" spans="1:13">
      <c r="A1820" s="8">
        <v>1818</v>
      </c>
      <c r="B1820" s="9" t="s">
        <v>6276</v>
      </c>
      <c r="C1820" s="9" t="s">
        <v>167</v>
      </c>
      <c r="D1820" s="9" t="s">
        <v>6280</v>
      </c>
      <c r="E1820" s="9" t="s">
        <v>81</v>
      </c>
      <c r="F1820" s="8">
        <v>1</v>
      </c>
      <c r="G1820" s="8" t="s">
        <v>18</v>
      </c>
      <c r="H1820" s="9" t="s">
        <v>19</v>
      </c>
      <c r="I1820" s="9" t="s">
        <v>6281</v>
      </c>
      <c r="J1820" s="9" t="s">
        <v>59</v>
      </c>
      <c r="K1820" s="9" t="s">
        <v>6278</v>
      </c>
      <c r="L1820" s="9" t="s">
        <v>6279</v>
      </c>
      <c r="M1820" s="12" t="s">
        <v>4879</v>
      </c>
    </row>
    <row r="1821" s="3" customFormat="1" ht="54" spans="1:13">
      <c r="A1821" s="8">
        <v>1819</v>
      </c>
      <c r="B1821" s="10" t="s">
        <v>6282</v>
      </c>
      <c r="C1821" s="10" t="s">
        <v>55</v>
      </c>
      <c r="D1821" s="10" t="s">
        <v>6283</v>
      </c>
      <c r="E1821" s="10" t="s">
        <v>393</v>
      </c>
      <c r="F1821" s="11">
        <v>20</v>
      </c>
      <c r="G1821" s="11" t="s">
        <v>43</v>
      </c>
      <c r="H1821" s="10" t="s">
        <v>19</v>
      </c>
      <c r="I1821" s="10" t="s">
        <v>782</v>
      </c>
      <c r="J1821" s="10" t="s">
        <v>70</v>
      </c>
      <c r="K1821" s="10" t="s">
        <v>6284</v>
      </c>
      <c r="L1821" s="10" t="s">
        <v>6285</v>
      </c>
      <c r="M1821" s="12" t="s">
        <v>4879</v>
      </c>
    </row>
    <row r="1822" s="3" customFormat="1" ht="81" spans="1:13">
      <c r="A1822" s="8">
        <v>1820</v>
      </c>
      <c r="B1822" s="10" t="s">
        <v>6286</v>
      </c>
      <c r="C1822" s="10" t="s">
        <v>55</v>
      </c>
      <c r="D1822" s="10" t="s">
        <v>6287</v>
      </c>
      <c r="E1822" s="10" t="s">
        <v>393</v>
      </c>
      <c r="F1822" s="11">
        <v>15</v>
      </c>
      <c r="G1822" s="11" t="s">
        <v>43</v>
      </c>
      <c r="H1822" s="10" t="s">
        <v>19</v>
      </c>
      <c r="I1822" s="10" t="s">
        <v>782</v>
      </c>
      <c r="J1822" s="10" t="s">
        <v>70</v>
      </c>
      <c r="K1822" s="10" t="s">
        <v>6288</v>
      </c>
      <c r="L1822" s="10" t="s">
        <v>6289</v>
      </c>
      <c r="M1822" s="12" t="s">
        <v>4879</v>
      </c>
    </row>
    <row r="1823" s="3" customFormat="1" ht="27" spans="1:13">
      <c r="A1823" s="8">
        <v>1821</v>
      </c>
      <c r="B1823" s="10" t="s">
        <v>6290</v>
      </c>
      <c r="C1823" s="10" t="s">
        <v>37</v>
      </c>
      <c r="D1823" s="10" t="s">
        <v>6291</v>
      </c>
      <c r="E1823" s="10" t="s">
        <v>19</v>
      </c>
      <c r="F1823" s="11">
        <v>1</v>
      </c>
      <c r="G1823" s="11" t="s">
        <v>633</v>
      </c>
      <c r="H1823" s="10" t="s">
        <v>19</v>
      </c>
      <c r="I1823" s="10" t="s">
        <v>782</v>
      </c>
      <c r="J1823" s="10" t="s">
        <v>59</v>
      </c>
      <c r="K1823" s="10" t="s">
        <v>6292</v>
      </c>
      <c r="L1823" s="10" t="s">
        <v>6293</v>
      </c>
      <c r="M1823" s="12" t="s">
        <v>4879</v>
      </c>
    </row>
    <row r="1824" s="3" customFormat="1" spans="1:13">
      <c r="A1824" s="8">
        <v>1822</v>
      </c>
      <c r="B1824" s="10" t="s">
        <v>6290</v>
      </c>
      <c r="C1824" s="10" t="s">
        <v>150</v>
      </c>
      <c r="D1824" s="10" t="s">
        <v>6294</v>
      </c>
      <c r="E1824" s="10" t="s">
        <v>37</v>
      </c>
      <c r="F1824" s="11">
        <v>1</v>
      </c>
      <c r="G1824" s="11" t="s">
        <v>39</v>
      </c>
      <c r="H1824" s="10" t="s">
        <v>19</v>
      </c>
      <c r="I1824" s="10" t="s">
        <v>782</v>
      </c>
      <c r="J1824" s="10" t="s">
        <v>59</v>
      </c>
      <c r="K1824" s="10" t="s">
        <v>6292</v>
      </c>
      <c r="L1824" s="10" t="s">
        <v>6293</v>
      </c>
      <c r="M1824" s="12" t="s">
        <v>4879</v>
      </c>
    </row>
    <row r="1825" s="3" customFormat="1" ht="40.5" spans="1:13">
      <c r="A1825" s="8">
        <v>1823</v>
      </c>
      <c r="B1825" s="9" t="s">
        <v>6295</v>
      </c>
      <c r="C1825" s="9" t="s">
        <v>1302</v>
      </c>
      <c r="D1825" s="9" t="s">
        <v>6296</v>
      </c>
      <c r="E1825" s="9" t="s">
        <v>2638</v>
      </c>
      <c r="F1825" s="8">
        <v>1</v>
      </c>
      <c r="G1825" s="8" t="s">
        <v>18</v>
      </c>
      <c r="H1825" s="9" t="s">
        <v>19</v>
      </c>
      <c r="I1825" s="9" t="s">
        <v>6297</v>
      </c>
      <c r="J1825" s="9" t="s">
        <v>40</v>
      </c>
      <c r="K1825" s="9" t="s">
        <v>6298</v>
      </c>
      <c r="L1825" s="9" t="s">
        <v>6299</v>
      </c>
      <c r="M1825" s="12" t="s">
        <v>4879</v>
      </c>
    </row>
    <row r="1826" s="3" customFormat="1" ht="135" spans="1:13">
      <c r="A1826" s="8">
        <v>1824</v>
      </c>
      <c r="B1826" s="9" t="s">
        <v>6300</v>
      </c>
      <c r="C1826" s="9" t="s">
        <v>150</v>
      </c>
      <c r="D1826" s="9" t="s">
        <v>6301</v>
      </c>
      <c r="E1826" s="9" t="s">
        <v>32</v>
      </c>
      <c r="F1826" s="8">
        <v>5</v>
      </c>
      <c r="G1826" s="8" t="s">
        <v>18</v>
      </c>
      <c r="H1826" s="9" t="s">
        <v>19</v>
      </c>
      <c r="I1826" s="9" t="s">
        <v>6302</v>
      </c>
      <c r="J1826" s="9" t="s">
        <v>28</v>
      </c>
      <c r="K1826" s="9" t="s">
        <v>6303</v>
      </c>
      <c r="L1826" s="9" t="s">
        <v>6304</v>
      </c>
      <c r="M1826" s="12" t="s">
        <v>4879</v>
      </c>
    </row>
    <row r="1827" s="3" customFormat="1" ht="94.5" spans="1:13">
      <c r="A1827" s="8">
        <v>1825</v>
      </c>
      <c r="B1827" s="9" t="s">
        <v>6305</v>
      </c>
      <c r="C1827" s="9" t="s">
        <v>150</v>
      </c>
      <c r="D1827" s="9" t="s">
        <v>6306</v>
      </c>
      <c r="E1827" s="9" t="s">
        <v>32</v>
      </c>
      <c r="F1827" s="8">
        <v>6</v>
      </c>
      <c r="G1827" s="8" t="s">
        <v>18</v>
      </c>
      <c r="H1827" s="9" t="s">
        <v>19</v>
      </c>
      <c r="I1827" s="9" t="s">
        <v>6307</v>
      </c>
      <c r="J1827" s="9" t="s">
        <v>59</v>
      </c>
      <c r="K1827" s="9" t="s">
        <v>6308</v>
      </c>
      <c r="L1827" s="9" t="s">
        <v>6309</v>
      </c>
      <c r="M1827" s="12" t="s">
        <v>4879</v>
      </c>
    </row>
    <row r="1828" s="3" customFormat="1" ht="94.5" spans="1:13">
      <c r="A1828" s="8">
        <v>1826</v>
      </c>
      <c r="B1828" s="10" t="s">
        <v>6310</v>
      </c>
      <c r="C1828" s="10" t="s">
        <v>318</v>
      </c>
      <c r="D1828" s="10" t="s">
        <v>6311</v>
      </c>
      <c r="E1828" s="10" t="s">
        <v>32</v>
      </c>
      <c r="F1828" s="11">
        <v>1</v>
      </c>
      <c r="G1828" s="11" t="s">
        <v>43</v>
      </c>
      <c r="H1828" s="10" t="s">
        <v>19</v>
      </c>
      <c r="I1828" s="10" t="s">
        <v>6312</v>
      </c>
      <c r="J1828" s="10" t="s">
        <v>28</v>
      </c>
      <c r="K1828" s="10" t="s">
        <v>6313</v>
      </c>
      <c r="L1828" s="10" t="s">
        <v>6314</v>
      </c>
      <c r="M1828" s="12" t="s">
        <v>4879</v>
      </c>
    </row>
    <row r="1829" s="3" customFormat="1" ht="54" spans="1:13">
      <c r="A1829" s="8">
        <v>1827</v>
      </c>
      <c r="B1829" s="10" t="s">
        <v>6315</v>
      </c>
      <c r="C1829" s="10" t="s">
        <v>37</v>
      </c>
      <c r="D1829" s="10" t="s">
        <v>6316</v>
      </c>
      <c r="E1829" s="10" t="s">
        <v>19</v>
      </c>
      <c r="F1829" s="11">
        <v>5</v>
      </c>
      <c r="G1829" s="11" t="s">
        <v>39</v>
      </c>
      <c r="H1829" s="10" t="s">
        <v>19</v>
      </c>
      <c r="I1829" s="10" t="s">
        <v>6317</v>
      </c>
      <c r="J1829" s="10" t="s">
        <v>40</v>
      </c>
      <c r="K1829" s="10" t="s">
        <v>6318</v>
      </c>
      <c r="L1829" s="10" t="s">
        <v>6319</v>
      </c>
      <c r="M1829" s="12" t="s">
        <v>4879</v>
      </c>
    </row>
    <row r="1830" s="3" customFormat="1" spans="1:13">
      <c r="A1830" s="8">
        <v>1828</v>
      </c>
      <c r="B1830" s="9" t="s">
        <v>6320</v>
      </c>
      <c r="C1830" s="9" t="s">
        <v>30</v>
      </c>
      <c r="D1830" s="9" t="s">
        <v>6321</v>
      </c>
      <c r="E1830" s="9" t="s">
        <v>19</v>
      </c>
      <c r="F1830" s="8">
        <v>1</v>
      </c>
      <c r="G1830" s="8" t="s">
        <v>18</v>
      </c>
      <c r="H1830" s="9" t="s">
        <v>19</v>
      </c>
      <c r="I1830" s="9" t="s">
        <v>6322</v>
      </c>
      <c r="J1830" s="9" t="s">
        <v>70</v>
      </c>
      <c r="K1830" s="9" t="s">
        <v>6323</v>
      </c>
      <c r="L1830" s="9" t="s">
        <v>6324</v>
      </c>
      <c r="M1830" s="12" t="s">
        <v>4879</v>
      </c>
    </row>
    <row r="1831" s="3" customFormat="1" ht="54" spans="1:13">
      <c r="A1831" s="8">
        <v>1829</v>
      </c>
      <c r="B1831" s="9" t="s">
        <v>6325</v>
      </c>
      <c r="C1831" s="9" t="s">
        <v>799</v>
      </c>
      <c r="D1831" s="9" t="s">
        <v>6326</v>
      </c>
      <c r="E1831" s="9" t="s">
        <v>1887</v>
      </c>
      <c r="F1831" s="8">
        <v>5</v>
      </c>
      <c r="G1831" s="8" t="s">
        <v>18</v>
      </c>
      <c r="H1831" s="9" t="s">
        <v>19</v>
      </c>
      <c r="I1831" s="9" t="s">
        <v>6327</v>
      </c>
      <c r="J1831" s="9" t="s">
        <v>34</v>
      </c>
      <c r="K1831" s="9" t="s">
        <v>6328</v>
      </c>
      <c r="L1831" s="9" t="s">
        <v>6329</v>
      </c>
      <c r="M1831" s="12" t="s">
        <v>4879</v>
      </c>
    </row>
    <row r="1832" s="3" customFormat="1" ht="67.5" spans="1:13">
      <c r="A1832" s="8">
        <v>1830</v>
      </c>
      <c r="B1832" s="9" t="s">
        <v>6330</v>
      </c>
      <c r="C1832" s="9" t="s">
        <v>150</v>
      </c>
      <c r="D1832" s="9" t="s">
        <v>6331</v>
      </c>
      <c r="E1832" s="9" t="s">
        <v>32</v>
      </c>
      <c r="F1832" s="8">
        <v>2</v>
      </c>
      <c r="G1832" s="8" t="s">
        <v>18</v>
      </c>
      <c r="H1832" s="9" t="s">
        <v>19</v>
      </c>
      <c r="I1832" s="9" t="s">
        <v>6332</v>
      </c>
      <c r="J1832" s="9" t="s">
        <v>59</v>
      </c>
      <c r="K1832" s="9" t="s">
        <v>6333</v>
      </c>
      <c r="L1832" s="9" t="s">
        <v>6334</v>
      </c>
      <c r="M1832" s="12" t="s">
        <v>4879</v>
      </c>
    </row>
    <row r="1833" s="3" customFormat="1" ht="27" spans="1:13">
      <c r="A1833" s="8">
        <v>1831</v>
      </c>
      <c r="B1833" s="10" t="s">
        <v>6335</v>
      </c>
      <c r="C1833" s="10" t="s">
        <v>37</v>
      </c>
      <c r="D1833" s="10" t="s">
        <v>6336</v>
      </c>
      <c r="E1833" s="10" t="s">
        <v>32</v>
      </c>
      <c r="F1833" s="11">
        <v>4</v>
      </c>
      <c r="G1833" s="11" t="s">
        <v>43</v>
      </c>
      <c r="H1833" s="10" t="s">
        <v>19</v>
      </c>
      <c r="I1833" s="10" t="s">
        <v>3859</v>
      </c>
      <c r="J1833" s="10" t="s">
        <v>59</v>
      </c>
      <c r="K1833" s="10" t="s">
        <v>6337</v>
      </c>
      <c r="L1833" s="10" t="s">
        <v>6338</v>
      </c>
      <c r="M1833" s="12" t="s">
        <v>4879</v>
      </c>
    </row>
    <row r="1834" s="3" customFormat="1" ht="27" spans="1:13">
      <c r="A1834" s="8">
        <v>1832</v>
      </c>
      <c r="B1834" s="9" t="s">
        <v>6339</v>
      </c>
      <c r="C1834" s="9" t="s">
        <v>55</v>
      </c>
      <c r="D1834" s="9" t="s">
        <v>6340</v>
      </c>
      <c r="E1834" s="9" t="s">
        <v>17</v>
      </c>
      <c r="F1834" s="8">
        <v>1</v>
      </c>
      <c r="G1834" s="8" t="s">
        <v>18</v>
      </c>
      <c r="H1834" s="9" t="s">
        <v>19</v>
      </c>
      <c r="I1834" s="9" t="s">
        <v>6341</v>
      </c>
      <c r="J1834" s="9" t="s">
        <v>34</v>
      </c>
      <c r="K1834" s="9" t="s">
        <v>6342</v>
      </c>
      <c r="L1834" s="9" t="s">
        <v>6343</v>
      </c>
      <c r="M1834" s="12" t="s">
        <v>4879</v>
      </c>
    </row>
    <row r="1835" s="3" customFormat="1" ht="135" spans="1:13">
      <c r="A1835" s="8">
        <v>1833</v>
      </c>
      <c r="B1835" s="10" t="s">
        <v>6344</v>
      </c>
      <c r="C1835" s="10" t="s">
        <v>30</v>
      </c>
      <c r="D1835" s="10" t="s">
        <v>6345</v>
      </c>
      <c r="E1835" s="10" t="s">
        <v>3884</v>
      </c>
      <c r="F1835" s="11">
        <v>3</v>
      </c>
      <c r="G1835" s="11" t="s">
        <v>43</v>
      </c>
      <c r="H1835" s="10" t="s">
        <v>19</v>
      </c>
      <c r="I1835" s="10" t="s">
        <v>6346</v>
      </c>
      <c r="J1835" s="10" t="s">
        <v>40</v>
      </c>
      <c r="K1835" s="10" t="s">
        <v>6347</v>
      </c>
      <c r="L1835" s="10" t="s">
        <v>6348</v>
      </c>
      <c r="M1835" s="12" t="s">
        <v>4879</v>
      </c>
    </row>
    <row r="1836" s="3" customFormat="1" ht="108" spans="1:13">
      <c r="A1836" s="8">
        <v>1834</v>
      </c>
      <c r="B1836" s="9" t="s">
        <v>6344</v>
      </c>
      <c r="C1836" s="9" t="s">
        <v>348</v>
      </c>
      <c r="D1836" s="9" t="s">
        <v>6349</v>
      </c>
      <c r="E1836" s="9" t="s">
        <v>350</v>
      </c>
      <c r="F1836" s="8">
        <v>1</v>
      </c>
      <c r="G1836" s="8" t="s">
        <v>18</v>
      </c>
      <c r="H1836" s="9" t="s">
        <v>19</v>
      </c>
      <c r="I1836" s="9" t="s">
        <v>6350</v>
      </c>
      <c r="J1836" s="9" t="s">
        <v>70</v>
      </c>
      <c r="K1836" s="9" t="s">
        <v>6347</v>
      </c>
      <c r="L1836" s="9" t="str">
        <f>"18800146469"</f>
        <v>18800146469</v>
      </c>
      <c r="M1836" s="12" t="s">
        <v>4879</v>
      </c>
    </row>
    <row r="1837" s="3" customFormat="1" ht="67.5" spans="1:13">
      <c r="A1837" s="8">
        <v>1835</v>
      </c>
      <c r="B1837" s="9" t="s">
        <v>6351</v>
      </c>
      <c r="C1837" s="9" t="s">
        <v>2393</v>
      </c>
      <c r="D1837" s="9" t="s">
        <v>6352</v>
      </c>
      <c r="E1837" s="9" t="s">
        <v>375</v>
      </c>
      <c r="F1837" s="8">
        <v>1</v>
      </c>
      <c r="G1837" s="8" t="s">
        <v>18</v>
      </c>
      <c r="H1837" s="9" t="s">
        <v>1950</v>
      </c>
      <c r="I1837" s="9" t="s">
        <v>6353</v>
      </c>
      <c r="J1837" s="9" t="s">
        <v>70</v>
      </c>
      <c r="K1837" s="9" t="s">
        <v>6354</v>
      </c>
      <c r="L1837" s="9" t="s">
        <v>6355</v>
      </c>
      <c r="M1837" s="12" t="s">
        <v>4879</v>
      </c>
    </row>
    <row r="1838" s="3" customFormat="1" ht="94.5" spans="1:13">
      <c r="A1838" s="8">
        <v>1836</v>
      </c>
      <c r="B1838" s="9" t="s">
        <v>6356</v>
      </c>
      <c r="C1838" s="9" t="s">
        <v>5959</v>
      </c>
      <c r="D1838" s="9" t="s">
        <v>6357</v>
      </c>
      <c r="E1838" s="9" t="s">
        <v>350</v>
      </c>
      <c r="F1838" s="8">
        <v>1</v>
      </c>
      <c r="G1838" s="8" t="s">
        <v>18</v>
      </c>
      <c r="H1838" s="9" t="s">
        <v>1950</v>
      </c>
      <c r="I1838" s="9" t="s">
        <v>6358</v>
      </c>
      <c r="J1838" s="9" t="s">
        <v>70</v>
      </c>
      <c r="K1838" s="9" t="s">
        <v>6354</v>
      </c>
      <c r="L1838" s="9" t="str">
        <f>"18042637030"</f>
        <v>18042637030</v>
      </c>
      <c r="M1838" s="12" t="s">
        <v>4879</v>
      </c>
    </row>
    <row r="1839" s="3" customFormat="1" ht="108" spans="1:13">
      <c r="A1839" s="8">
        <v>1837</v>
      </c>
      <c r="B1839" s="10" t="s">
        <v>6359</v>
      </c>
      <c r="C1839" s="10" t="s">
        <v>37</v>
      </c>
      <c r="D1839" s="10" t="s">
        <v>6360</v>
      </c>
      <c r="E1839" s="10" t="s">
        <v>37</v>
      </c>
      <c r="F1839" s="11">
        <v>1</v>
      </c>
      <c r="G1839" s="11" t="s">
        <v>43</v>
      </c>
      <c r="H1839" s="10" t="s">
        <v>19</v>
      </c>
      <c r="I1839" s="10" t="s">
        <v>6360</v>
      </c>
      <c r="J1839" s="10" t="s">
        <v>59</v>
      </c>
      <c r="K1839" s="10" t="s">
        <v>6361</v>
      </c>
      <c r="L1839" s="10" t="s">
        <v>6362</v>
      </c>
      <c r="M1839" s="12" t="s">
        <v>4879</v>
      </c>
    </row>
    <row r="1840" s="3" customFormat="1" ht="54" spans="1:13">
      <c r="A1840" s="8">
        <v>1838</v>
      </c>
      <c r="B1840" s="10" t="s">
        <v>6359</v>
      </c>
      <c r="C1840" s="10" t="s">
        <v>167</v>
      </c>
      <c r="D1840" s="10" t="s">
        <v>6363</v>
      </c>
      <c r="E1840" s="10" t="s">
        <v>258</v>
      </c>
      <c r="F1840" s="11">
        <v>1</v>
      </c>
      <c r="G1840" s="11" t="s">
        <v>43</v>
      </c>
      <c r="H1840" s="10" t="s">
        <v>19</v>
      </c>
      <c r="I1840" s="10" t="s">
        <v>6364</v>
      </c>
      <c r="J1840" s="10" t="s">
        <v>59</v>
      </c>
      <c r="K1840" s="10" t="s">
        <v>6361</v>
      </c>
      <c r="L1840" s="10" t="s">
        <v>6362</v>
      </c>
      <c r="M1840" s="12" t="s">
        <v>4879</v>
      </c>
    </row>
    <row r="1841" s="3" customFormat="1" ht="67.5" spans="1:13">
      <c r="A1841" s="8">
        <v>1839</v>
      </c>
      <c r="B1841" s="10" t="s">
        <v>6359</v>
      </c>
      <c r="C1841" s="10" t="s">
        <v>150</v>
      </c>
      <c r="D1841" s="10" t="s">
        <v>6365</v>
      </c>
      <c r="E1841" s="10" t="s">
        <v>32</v>
      </c>
      <c r="F1841" s="11">
        <v>1</v>
      </c>
      <c r="G1841" s="11" t="s">
        <v>43</v>
      </c>
      <c r="H1841" s="10" t="s">
        <v>19</v>
      </c>
      <c r="I1841" s="10" t="s">
        <v>6366</v>
      </c>
      <c r="J1841" s="10" t="s">
        <v>59</v>
      </c>
      <c r="K1841" s="10" t="s">
        <v>6361</v>
      </c>
      <c r="L1841" s="10" t="s">
        <v>6362</v>
      </c>
      <c r="M1841" s="12" t="s">
        <v>4879</v>
      </c>
    </row>
    <row r="1842" s="3" customFormat="1" ht="54" spans="1:13">
      <c r="A1842" s="8">
        <v>1840</v>
      </c>
      <c r="B1842" s="10" t="s">
        <v>6359</v>
      </c>
      <c r="C1842" s="10" t="s">
        <v>37</v>
      </c>
      <c r="D1842" s="10" t="s">
        <v>6363</v>
      </c>
      <c r="E1842" s="10" t="s">
        <v>258</v>
      </c>
      <c r="F1842" s="11">
        <v>10</v>
      </c>
      <c r="G1842" s="11" t="s">
        <v>43</v>
      </c>
      <c r="H1842" s="10" t="s">
        <v>19</v>
      </c>
      <c r="I1842" s="10" t="s">
        <v>6364</v>
      </c>
      <c r="J1842" s="10" t="s">
        <v>40</v>
      </c>
      <c r="K1842" s="10" t="s">
        <v>6361</v>
      </c>
      <c r="L1842" s="10" t="s">
        <v>6362</v>
      </c>
      <c r="M1842" s="12" t="s">
        <v>4879</v>
      </c>
    </row>
    <row r="1843" s="3" customFormat="1" ht="54" spans="1:13">
      <c r="A1843" s="8">
        <v>1841</v>
      </c>
      <c r="B1843" s="10" t="s">
        <v>6359</v>
      </c>
      <c r="C1843" s="10" t="s">
        <v>37</v>
      </c>
      <c r="D1843" s="10" t="s">
        <v>6367</v>
      </c>
      <c r="E1843" s="10" t="s">
        <v>32</v>
      </c>
      <c r="F1843" s="11">
        <v>15</v>
      </c>
      <c r="G1843" s="11" t="s">
        <v>633</v>
      </c>
      <c r="H1843" s="10" t="s">
        <v>19</v>
      </c>
      <c r="I1843" s="10" t="s">
        <v>6368</v>
      </c>
      <c r="J1843" s="10" t="s">
        <v>40</v>
      </c>
      <c r="K1843" s="10" t="s">
        <v>6361</v>
      </c>
      <c r="L1843" s="10" t="s">
        <v>6362</v>
      </c>
      <c r="M1843" s="12" t="s">
        <v>4879</v>
      </c>
    </row>
    <row r="1844" s="3" customFormat="1" ht="27" spans="1:13">
      <c r="A1844" s="8">
        <v>1842</v>
      </c>
      <c r="B1844" s="10" t="s">
        <v>6359</v>
      </c>
      <c r="C1844" s="10" t="s">
        <v>37</v>
      </c>
      <c r="D1844" s="10" t="s">
        <v>6369</v>
      </c>
      <c r="E1844" s="10" t="s">
        <v>19</v>
      </c>
      <c r="F1844" s="11">
        <v>30</v>
      </c>
      <c r="G1844" s="11" t="s">
        <v>633</v>
      </c>
      <c r="H1844" s="10" t="s">
        <v>19</v>
      </c>
      <c r="I1844" s="10" t="s">
        <v>6370</v>
      </c>
      <c r="J1844" s="10" t="s">
        <v>40</v>
      </c>
      <c r="K1844" s="10" t="s">
        <v>6361</v>
      </c>
      <c r="L1844" s="10" t="s">
        <v>6362</v>
      </c>
      <c r="M1844" s="12" t="s">
        <v>4879</v>
      </c>
    </row>
    <row r="1845" s="3" customFormat="1" ht="108" spans="1:13">
      <c r="A1845" s="8">
        <v>1843</v>
      </c>
      <c r="B1845" s="9" t="s">
        <v>6359</v>
      </c>
      <c r="C1845" s="9" t="s">
        <v>37</v>
      </c>
      <c r="D1845" s="9" t="s">
        <v>6371</v>
      </c>
      <c r="E1845" s="9" t="s">
        <v>3939</v>
      </c>
      <c r="F1845" s="8">
        <v>1</v>
      </c>
      <c r="G1845" s="8" t="s">
        <v>18</v>
      </c>
      <c r="H1845" s="9" t="s">
        <v>19</v>
      </c>
      <c r="I1845" s="9" t="s">
        <v>6371</v>
      </c>
      <c r="J1845" s="9" t="s">
        <v>59</v>
      </c>
      <c r="K1845" s="9" t="s">
        <v>6361</v>
      </c>
      <c r="L1845" s="9" t="s">
        <v>6362</v>
      </c>
      <c r="M1845" s="12" t="s">
        <v>4879</v>
      </c>
    </row>
    <row r="1846" s="3" customFormat="1" ht="135" spans="1:13">
      <c r="A1846" s="8">
        <v>1844</v>
      </c>
      <c r="B1846" s="10" t="s">
        <v>6372</v>
      </c>
      <c r="C1846" s="10" t="s">
        <v>37</v>
      </c>
      <c r="D1846" s="10" t="s">
        <v>6373</v>
      </c>
      <c r="E1846" s="10" t="s">
        <v>32</v>
      </c>
      <c r="F1846" s="11">
        <v>2</v>
      </c>
      <c r="G1846" s="11" t="s">
        <v>43</v>
      </c>
      <c r="H1846" s="10" t="s">
        <v>19</v>
      </c>
      <c r="I1846" s="10" t="s">
        <v>6374</v>
      </c>
      <c r="J1846" s="10" t="s">
        <v>40</v>
      </c>
      <c r="K1846" s="10" t="s">
        <v>6375</v>
      </c>
      <c r="L1846" s="10" t="s">
        <v>6376</v>
      </c>
      <c r="M1846" s="12" t="s">
        <v>4879</v>
      </c>
    </row>
    <row r="1847" s="3" customFormat="1" ht="40.5" spans="1:13">
      <c r="A1847" s="8">
        <v>1845</v>
      </c>
      <c r="B1847" s="10" t="s">
        <v>6372</v>
      </c>
      <c r="C1847" s="10" t="s">
        <v>150</v>
      </c>
      <c r="D1847" s="10" t="s">
        <v>6377</v>
      </c>
      <c r="E1847" s="10" t="s">
        <v>1501</v>
      </c>
      <c r="F1847" s="11">
        <v>2</v>
      </c>
      <c r="G1847" s="11" t="s">
        <v>43</v>
      </c>
      <c r="H1847" s="10" t="s">
        <v>19</v>
      </c>
      <c r="I1847" s="10" t="s">
        <v>6378</v>
      </c>
      <c r="J1847" s="10" t="s">
        <v>40</v>
      </c>
      <c r="K1847" s="10" t="s">
        <v>6375</v>
      </c>
      <c r="L1847" s="10" t="s">
        <v>6376</v>
      </c>
      <c r="M1847" s="12" t="s">
        <v>4879</v>
      </c>
    </row>
    <row r="1848" s="3" customFormat="1" ht="108" spans="1:13">
      <c r="A1848" s="8">
        <v>1846</v>
      </c>
      <c r="B1848" s="10" t="s">
        <v>6372</v>
      </c>
      <c r="C1848" s="10" t="s">
        <v>30</v>
      </c>
      <c r="D1848" s="10" t="s">
        <v>6379</v>
      </c>
      <c r="E1848" s="10" t="s">
        <v>32</v>
      </c>
      <c r="F1848" s="11">
        <v>2</v>
      </c>
      <c r="G1848" s="11" t="s">
        <v>43</v>
      </c>
      <c r="H1848" s="10" t="s">
        <v>19</v>
      </c>
      <c r="I1848" s="10" t="s">
        <v>6380</v>
      </c>
      <c r="J1848" s="10" t="s">
        <v>40</v>
      </c>
      <c r="K1848" s="10" t="s">
        <v>6375</v>
      </c>
      <c r="L1848" s="10" t="s">
        <v>6376</v>
      </c>
      <c r="M1848" s="12" t="s">
        <v>4879</v>
      </c>
    </row>
    <row r="1849" s="3" customFormat="1" ht="108" spans="1:13">
      <c r="A1849" s="8">
        <v>1847</v>
      </c>
      <c r="B1849" s="9" t="s">
        <v>6381</v>
      </c>
      <c r="C1849" s="9" t="s">
        <v>2393</v>
      </c>
      <c r="D1849" s="9" t="s">
        <v>6382</v>
      </c>
      <c r="E1849" s="9" t="s">
        <v>375</v>
      </c>
      <c r="F1849" s="8">
        <v>1</v>
      </c>
      <c r="G1849" s="8" t="s">
        <v>18</v>
      </c>
      <c r="H1849" s="9" t="s">
        <v>1950</v>
      </c>
      <c r="I1849" s="9" t="s">
        <v>6383</v>
      </c>
      <c r="J1849" s="9" t="s">
        <v>70</v>
      </c>
      <c r="K1849" s="9" t="s">
        <v>6354</v>
      </c>
      <c r="L1849" s="9" t="str">
        <f>"18042637030"</f>
        <v>18042637030</v>
      </c>
      <c r="M1849" s="12" t="s">
        <v>4879</v>
      </c>
    </row>
    <row r="1850" s="3" customFormat="1" ht="40.5" spans="1:13">
      <c r="A1850" s="8">
        <v>1848</v>
      </c>
      <c r="B1850" s="9" t="s">
        <v>6384</v>
      </c>
      <c r="C1850" s="9" t="s">
        <v>37</v>
      </c>
      <c r="D1850" s="9" t="s">
        <v>6385</v>
      </c>
      <c r="E1850" s="9" t="s">
        <v>6386</v>
      </c>
      <c r="F1850" s="8">
        <v>1</v>
      </c>
      <c r="G1850" s="8" t="s">
        <v>18</v>
      </c>
      <c r="H1850" s="9" t="s">
        <v>19</v>
      </c>
      <c r="I1850" s="9" t="s">
        <v>6387</v>
      </c>
      <c r="J1850" s="9" t="s">
        <v>59</v>
      </c>
      <c r="K1850" s="9" t="s">
        <v>6388</v>
      </c>
      <c r="L1850" s="9" t="s">
        <v>6389</v>
      </c>
      <c r="M1850" s="12" t="s">
        <v>4879</v>
      </c>
    </row>
    <row r="1851" s="3" customFormat="1" ht="81" spans="1:13">
      <c r="A1851" s="8">
        <v>1849</v>
      </c>
      <c r="B1851" s="9" t="s">
        <v>6390</v>
      </c>
      <c r="C1851" s="9" t="s">
        <v>55</v>
      </c>
      <c r="D1851" s="9" t="s">
        <v>6391</v>
      </c>
      <c r="E1851" s="9" t="s">
        <v>393</v>
      </c>
      <c r="F1851" s="8">
        <v>15</v>
      </c>
      <c r="G1851" s="8" t="s">
        <v>18</v>
      </c>
      <c r="H1851" s="9" t="s">
        <v>19</v>
      </c>
      <c r="I1851" s="9" t="s">
        <v>782</v>
      </c>
      <c r="J1851" s="9" t="s">
        <v>70</v>
      </c>
      <c r="K1851" s="9" t="s">
        <v>6392</v>
      </c>
      <c r="L1851" s="9" t="str">
        <f>"15942825520"</f>
        <v>15942825520</v>
      </c>
      <c r="M1851" s="12" t="s">
        <v>4879</v>
      </c>
    </row>
    <row r="1852" s="3" customFormat="1" ht="67.5" spans="1:13">
      <c r="A1852" s="8">
        <v>1850</v>
      </c>
      <c r="B1852" s="10" t="s">
        <v>6393</v>
      </c>
      <c r="C1852" s="10" t="s">
        <v>37</v>
      </c>
      <c r="D1852" s="10" t="s">
        <v>6394</v>
      </c>
      <c r="E1852" s="10" t="s">
        <v>2793</v>
      </c>
      <c r="F1852" s="11">
        <v>2</v>
      </c>
      <c r="G1852" s="11" t="s">
        <v>43</v>
      </c>
      <c r="H1852" s="10" t="s">
        <v>19</v>
      </c>
      <c r="I1852" s="10" t="s">
        <v>6395</v>
      </c>
      <c r="J1852" s="10" t="s">
        <v>59</v>
      </c>
      <c r="K1852" s="10" t="s">
        <v>6396</v>
      </c>
      <c r="L1852" s="10" t="s">
        <v>6397</v>
      </c>
      <c r="M1852" s="12" t="s">
        <v>4879</v>
      </c>
    </row>
    <row r="1853" s="3" customFormat="1" ht="94.5" spans="1:13">
      <c r="A1853" s="8">
        <v>1851</v>
      </c>
      <c r="B1853" s="9" t="s">
        <v>6398</v>
      </c>
      <c r="C1853" s="9" t="s">
        <v>83</v>
      </c>
      <c r="D1853" s="9" t="s">
        <v>6399</v>
      </c>
      <c r="E1853" s="9" t="s">
        <v>32</v>
      </c>
      <c r="F1853" s="8">
        <v>1</v>
      </c>
      <c r="G1853" s="8" t="s">
        <v>18</v>
      </c>
      <c r="H1853" s="9" t="s">
        <v>19</v>
      </c>
      <c r="I1853" s="9" t="s">
        <v>6400</v>
      </c>
      <c r="J1853" s="9" t="s">
        <v>28</v>
      </c>
      <c r="K1853" s="9" t="s">
        <v>6401</v>
      </c>
      <c r="L1853" s="9" t="s">
        <v>6402</v>
      </c>
      <c r="M1853" s="12" t="s">
        <v>4879</v>
      </c>
    </row>
    <row r="1854" s="3" customFormat="1" ht="27" spans="1:13">
      <c r="A1854" s="8">
        <v>1852</v>
      </c>
      <c r="B1854" s="9" t="s">
        <v>6403</v>
      </c>
      <c r="C1854" s="9" t="s">
        <v>150</v>
      </c>
      <c r="D1854" s="9" t="s">
        <v>6404</v>
      </c>
      <c r="E1854" s="9" t="s">
        <v>32</v>
      </c>
      <c r="F1854" s="8">
        <v>2</v>
      </c>
      <c r="G1854" s="8" t="s">
        <v>18</v>
      </c>
      <c r="H1854" s="9" t="s">
        <v>19</v>
      </c>
      <c r="I1854" s="9" t="s">
        <v>6405</v>
      </c>
      <c r="J1854" s="9" t="s">
        <v>59</v>
      </c>
      <c r="K1854" s="9" t="s">
        <v>6406</v>
      </c>
      <c r="L1854" s="9" t="s">
        <v>6407</v>
      </c>
      <c r="M1854" s="12" t="s">
        <v>4879</v>
      </c>
    </row>
    <row r="1855" s="3" customFormat="1" ht="121.5" spans="1:13">
      <c r="A1855" s="8">
        <v>1853</v>
      </c>
      <c r="B1855" s="9" t="s">
        <v>6408</v>
      </c>
      <c r="C1855" s="9" t="s">
        <v>448</v>
      </c>
      <c r="D1855" s="9" t="s">
        <v>6409</v>
      </c>
      <c r="E1855" s="9" t="s">
        <v>176</v>
      </c>
      <c r="F1855" s="8">
        <v>3</v>
      </c>
      <c r="G1855" s="8" t="s">
        <v>18</v>
      </c>
      <c r="H1855" s="9" t="s">
        <v>19</v>
      </c>
      <c r="I1855" s="9" t="s">
        <v>6410</v>
      </c>
      <c r="J1855" s="9" t="s">
        <v>28</v>
      </c>
      <c r="K1855" s="9" t="s">
        <v>6411</v>
      </c>
      <c r="L1855" s="9" t="s">
        <v>6412</v>
      </c>
      <c r="M1855" s="12" t="s">
        <v>4879</v>
      </c>
    </row>
    <row r="1856" s="3" customFormat="1" ht="27" spans="1:13">
      <c r="A1856" s="8">
        <v>1854</v>
      </c>
      <c r="B1856" s="9" t="s">
        <v>6413</v>
      </c>
      <c r="C1856" s="9" t="s">
        <v>799</v>
      </c>
      <c r="D1856" s="9" t="s">
        <v>6414</v>
      </c>
      <c r="E1856" s="9" t="s">
        <v>176</v>
      </c>
      <c r="F1856" s="8">
        <v>1</v>
      </c>
      <c r="G1856" s="8" t="s">
        <v>18</v>
      </c>
      <c r="H1856" s="9" t="s">
        <v>19</v>
      </c>
      <c r="I1856" s="9" t="s">
        <v>6414</v>
      </c>
      <c r="J1856" s="9" t="s">
        <v>40</v>
      </c>
      <c r="K1856" s="9" t="s">
        <v>6415</v>
      </c>
      <c r="L1856" s="9" t="s">
        <v>6416</v>
      </c>
      <c r="M1856" s="12" t="s">
        <v>4879</v>
      </c>
    </row>
    <row r="1857" s="3" customFormat="1" spans="1:13">
      <c r="A1857" s="8">
        <v>1855</v>
      </c>
      <c r="B1857" s="9" t="s">
        <v>6413</v>
      </c>
      <c r="C1857" s="9" t="s">
        <v>574</v>
      </c>
      <c r="D1857" s="9" t="s">
        <v>6417</v>
      </c>
      <c r="E1857" s="9" t="s">
        <v>57</v>
      </c>
      <c r="F1857" s="8">
        <v>1</v>
      </c>
      <c r="G1857" s="8" t="s">
        <v>18</v>
      </c>
      <c r="H1857" s="9" t="s">
        <v>19</v>
      </c>
      <c r="I1857" s="9" t="s">
        <v>6418</v>
      </c>
      <c r="J1857" s="9" t="s">
        <v>40</v>
      </c>
      <c r="K1857" s="9" t="s">
        <v>6415</v>
      </c>
      <c r="L1857" s="9" t="s">
        <v>6416</v>
      </c>
      <c r="M1857" s="12" t="s">
        <v>4879</v>
      </c>
    </row>
    <row r="1858" s="3" customFormat="1" ht="94.5" spans="1:13">
      <c r="A1858" s="8">
        <v>1856</v>
      </c>
      <c r="B1858" s="9" t="s">
        <v>6419</v>
      </c>
      <c r="C1858" s="9" t="s">
        <v>37</v>
      </c>
      <c r="D1858" s="9" t="s">
        <v>6420</v>
      </c>
      <c r="E1858" s="9" t="s">
        <v>350</v>
      </c>
      <c r="F1858" s="8">
        <v>1</v>
      </c>
      <c r="G1858" s="8" t="s">
        <v>18</v>
      </c>
      <c r="H1858" s="9" t="s">
        <v>19</v>
      </c>
      <c r="I1858" s="9" t="s">
        <v>6421</v>
      </c>
      <c r="J1858" s="9" t="s">
        <v>59</v>
      </c>
      <c r="K1858" s="9" t="s">
        <v>6422</v>
      </c>
      <c r="L1858" s="9" t="s">
        <v>6423</v>
      </c>
      <c r="M1858" s="12" t="s">
        <v>4879</v>
      </c>
    </row>
    <row r="1859" s="3" customFormat="1" ht="81" spans="1:13">
      <c r="A1859" s="8">
        <v>1857</v>
      </c>
      <c r="B1859" s="9" t="s">
        <v>6419</v>
      </c>
      <c r="C1859" s="9" t="s">
        <v>1526</v>
      </c>
      <c r="D1859" s="9" t="s">
        <v>6424</v>
      </c>
      <c r="E1859" s="9" t="s">
        <v>1749</v>
      </c>
      <c r="F1859" s="8">
        <v>1</v>
      </c>
      <c r="G1859" s="8" t="s">
        <v>18</v>
      </c>
      <c r="H1859" s="9" t="s">
        <v>19</v>
      </c>
      <c r="I1859" s="9" t="s">
        <v>6425</v>
      </c>
      <c r="J1859" s="9" t="s">
        <v>70</v>
      </c>
      <c r="K1859" s="9" t="s">
        <v>6422</v>
      </c>
      <c r="L1859" s="9" t="s">
        <v>6423</v>
      </c>
      <c r="M1859" s="12" t="s">
        <v>4879</v>
      </c>
    </row>
    <row r="1860" s="3" customFormat="1" ht="54" spans="1:13">
      <c r="A1860" s="8">
        <v>1858</v>
      </c>
      <c r="B1860" s="9" t="s">
        <v>6426</v>
      </c>
      <c r="C1860" s="9" t="s">
        <v>167</v>
      </c>
      <c r="D1860" s="9" t="s">
        <v>6427</v>
      </c>
      <c r="E1860" s="9" t="s">
        <v>81</v>
      </c>
      <c r="F1860" s="8">
        <v>20</v>
      </c>
      <c r="G1860" s="8" t="s">
        <v>18</v>
      </c>
      <c r="H1860" s="9" t="s">
        <v>19</v>
      </c>
      <c r="I1860" s="9" t="s">
        <v>6428</v>
      </c>
      <c r="J1860" s="9" t="s">
        <v>34</v>
      </c>
      <c r="K1860" s="9" t="s">
        <v>6429</v>
      </c>
      <c r="L1860" s="9" t="s">
        <v>6430</v>
      </c>
      <c r="M1860" s="12" t="s">
        <v>4879</v>
      </c>
    </row>
    <row r="1861" s="3" customFormat="1" ht="67.5" spans="1:13">
      <c r="A1861" s="8">
        <v>1859</v>
      </c>
      <c r="B1861" s="10" t="s">
        <v>6431</v>
      </c>
      <c r="C1861" s="10" t="s">
        <v>37</v>
      </c>
      <c r="D1861" s="10" t="s">
        <v>6432</v>
      </c>
      <c r="E1861" s="10" t="s">
        <v>19</v>
      </c>
      <c r="F1861" s="11">
        <v>8</v>
      </c>
      <c r="G1861" s="11" t="s">
        <v>43</v>
      </c>
      <c r="H1861" s="10" t="s">
        <v>19</v>
      </c>
      <c r="I1861" s="10" t="s">
        <v>6433</v>
      </c>
      <c r="J1861" s="10" t="s">
        <v>40</v>
      </c>
      <c r="K1861" s="10" t="s">
        <v>6434</v>
      </c>
      <c r="L1861" s="10" t="s">
        <v>6435</v>
      </c>
      <c r="M1861" s="12" t="s">
        <v>4879</v>
      </c>
    </row>
    <row r="1862" s="3" customFormat="1" ht="27" spans="1:13">
      <c r="A1862" s="8">
        <v>1860</v>
      </c>
      <c r="B1862" s="9" t="s">
        <v>6436</v>
      </c>
      <c r="C1862" s="9" t="s">
        <v>55</v>
      </c>
      <c r="D1862" s="9" t="s">
        <v>6437</v>
      </c>
      <c r="E1862" s="9" t="s">
        <v>393</v>
      </c>
      <c r="F1862" s="8">
        <v>1</v>
      </c>
      <c r="G1862" s="8" t="s">
        <v>18</v>
      </c>
      <c r="H1862" s="9" t="s">
        <v>19</v>
      </c>
      <c r="I1862" s="9" t="s">
        <v>782</v>
      </c>
      <c r="J1862" s="9" t="s">
        <v>70</v>
      </c>
      <c r="K1862" s="9" t="s">
        <v>6438</v>
      </c>
      <c r="L1862" s="9" t="str">
        <f>"15998657075"</f>
        <v>15998657075</v>
      </c>
      <c r="M1862" s="12" t="s">
        <v>4879</v>
      </c>
    </row>
    <row r="1863" s="3" customFormat="1" ht="40.5" spans="1:13">
      <c r="A1863" s="8">
        <v>1861</v>
      </c>
      <c r="B1863" s="9" t="s">
        <v>6439</v>
      </c>
      <c r="C1863" s="9" t="s">
        <v>150</v>
      </c>
      <c r="D1863" s="9" t="s">
        <v>6440</v>
      </c>
      <c r="E1863" s="9" t="s">
        <v>364</v>
      </c>
      <c r="F1863" s="8">
        <v>4</v>
      </c>
      <c r="G1863" s="8" t="s">
        <v>18</v>
      </c>
      <c r="H1863" s="9" t="s">
        <v>19</v>
      </c>
      <c r="I1863" s="9" t="s">
        <v>6441</v>
      </c>
      <c r="J1863" s="9" t="s">
        <v>34</v>
      </c>
      <c r="K1863" s="9" t="s">
        <v>6442</v>
      </c>
      <c r="L1863" s="9" t="s">
        <v>6443</v>
      </c>
      <c r="M1863" s="12" t="s">
        <v>4879</v>
      </c>
    </row>
    <row r="1864" s="3" customFormat="1" ht="81" spans="1:13">
      <c r="A1864" s="8">
        <v>1862</v>
      </c>
      <c r="B1864" s="9" t="s">
        <v>6444</v>
      </c>
      <c r="C1864" s="9" t="s">
        <v>150</v>
      </c>
      <c r="D1864" s="9" t="s">
        <v>6445</v>
      </c>
      <c r="E1864" s="9" t="s">
        <v>32</v>
      </c>
      <c r="F1864" s="8">
        <v>1</v>
      </c>
      <c r="G1864" s="8" t="s">
        <v>18</v>
      </c>
      <c r="H1864" s="9" t="s">
        <v>19</v>
      </c>
      <c r="I1864" s="9" t="s">
        <v>6446</v>
      </c>
      <c r="J1864" s="9" t="s">
        <v>70</v>
      </c>
      <c r="K1864" s="9" t="s">
        <v>4883</v>
      </c>
      <c r="L1864" s="9" t="str">
        <f>"13942868868"</f>
        <v>13942868868</v>
      </c>
      <c r="M1864" s="12" t="s">
        <v>4879</v>
      </c>
    </row>
    <row r="1865" s="3" customFormat="1" ht="108" spans="1:13">
      <c r="A1865" s="8">
        <v>1863</v>
      </c>
      <c r="B1865" s="10" t="s">
        <v>6447</v>
      </c>
      <c r="C1865" s="10" t="s">
        <v>55</v>
      </c>
      <c r="D1865" s="10" t="s">
        <v>6448</v>
      </c>
      <c r="E1865" s="10" t="s">
        <v>251</v>
      </c>
      <c r="F1865" s="11">
        <v>5</v>
      </c>
      <c r="G1865" s="11" t="s">
        <v>43</v>
      </c>
      <c r="H1865" s="10" t="s">
        <v>19</v>
      </c>
      <c r="I1865" s="10" t="s">
        <v>782</v>
      </c>
      <c r="J1865" s="10" t="s">
        <v>70</v>
      </c>
      <c r="K1865" s="10" t="s">
        <v>6449</v>
      </c>
      <c r="L1865" s="10" t="s">
        <v>6450</v>
      </c>
      <c r="M1865" s="12" t="s">
        <v>4879</v>
      </c>
    </row>
    <row r="1866" s="3" customFormat="1" ht="121.5" spans="1:13">
      <c r="A1866" s="8">
        <v>1864</v>
      </c>
      <c r="B1866" s="9" t="s">
        <v>6451</v>
      </c>
      <c r="C1866" s="9" t="s">
        <v>55</v>
      </c>
      <c r="D1866" s="9" t="s">
        <v>6452</v>
      </c>
      <c r="E1866" s="9" t="s">
        <v>251</v>
      </c>
      <c r="F1866" s="8">
        <v>5</v>
      </c>
      <c r="G1866" s="8" t="s">
        <v>18</v>
      </c>
      <c r="H1866" s="9" t="s">
        <v>19</v>
      </c>
      <c r="I1866" s="9" t="s">
        <v>6453</v>
      </c>
      <c r="J1866" s="9" t="s">
        <v>40</v>
      </c>
      <c r="K1866" s="9" t="s">
        <v>1503</v>
      </c>
      <c r="L1866" s="9" t="s">
        <v>6454</v>
      </c>
      <c r="M1866" s="12" t="s">
        <v>4879</v>
      </c>
    </row>
    <row r="1867" s="3" customFormat="1" ht="40.5" spans="1:13">
      <c r="A1867" s="8">
        <v>1865</v>
      </c>
      <c r="B1867" s="10" t="s">
        <v>6455</v>
      </c>
      <c r="C1867" s="10" t="s">
        <v>37</v>
      </c>
      <c r="D1867" s="10" t="s">
        <v>6456</v>
      </c>
      <c r="E1867" s="10" t="s">
        <v>57</v>
      </c>
      <c r="F1867" s="11">
        <v>5</v>
      </c>
      <c r="G1867" s="11" t="s">
        <v>43</v>
      </c>
      <c r="H1867" s="10" t="s">
        <v>76</v>
      </c>
      <c r="I1867" s="10" t="s">
        <v>6457</v>
      </c>
      <c r="J1867" s="10" t="s">
        <v>34</v>
      </c>
      <c r="K1867" s="10" t="s">
        <v>6458</v>
      </c>
      <c r="L1867" s="10" t="s">
        <v>6459</v>
      </c>
      <c r="M1867" s="12" t="s">
        <v>4879</v>
      </c>
    </row>
    <row r="1868" s="3" customFormat="1" ht="94.5" spans="1:13">
      <c r="A1868" s="8">
        <v>1866</v>
      </c>
      <c r="B1868" s="10" t="s">
        <v>6460</v>
      </c>
      <c r="C1868" s="10" t="s">
        <v>37</v>
      </c>
      <c r="D1868" s="10" t="s">
        <v>782</v>
      </c>
      <c r="E1868" s="10" t="s">
        <v>32</v>
      </c>
      <c r="F1868" s="11">
        <v>2</v>
      </c>
      <c r="G1868" s="11" t="s">
        <v>43</v>
      </c>
      <c r="H1868" s="10" t="s">
        <v>19</v>
      </c>
      <c r="I1868" s="10" t="s">
        <v>6461</v>
      </c>
      <c r="J1868" s="10" t="s">
        <v>59</v>
      </c>
      <c r="K1868" s="10" t="s">
        <v>6462</v>
      </c>
      <c r="L1868" s="10" t="s">
        <v>6463</v>
      </c>
      <c r="M1868" s="12" t="s">
        <v>4879</v>
      </c>
    </row>
    <row r="1869" s="3" customFormat="1" ht="94.5" spans="1:13">
      <c r="A1869" s="8">
        <v>1867</v>
      </c>
      <c r="B1869" s="10" t="s">
        <v>6460</v>
      </c>
      <c r="C1869" s="10" t="s">
        <v>37</v>
      </c>
      <c r="D1869" s="10" t="s">
        <v>782</v>
      </c>
      <c r="E1869" s="10" t="s">
        <v>32</v>
      </c>
      <c r="F1869" s="11">
        <v>2</v>
      </c>
      <c r="G1869" s="11" t="s">
        <v>39</v>
      </c>
      <c r="H1869" s="10" t="s">
        <v>19</v>
      </c>
      <c r="I1869" s="10" t="s">
        <v>6464</v>
      </c>
      <c r="J1869" s="10" t="s">
        <v>59</v>
      </c>
      <c r="K1869" s="10" t="s">
        <v>6462</v>
      </c>
      <c r="L1869" s="10" t="s">
        <v>6463</v>
      </c>
      <c r="M1869" s="12" t="s">
        <v>4879</v>
      </c>
    </row>
    <row r="1870" s="3" customFormat="1" ht="108" spans="1:13">
      <c r="A1870" s="8">
        <v>1868</v>
      </c>
      <c r="B1870" s="10" t="s">
        <v>6460</v>
      </c>
      <c r="C1870" s="10" t="s">
        <v>37</v>
      </c>
      <c r="D1870" s="10" t="s">
        <v>782</v>
      </c>
      <c r="E1870" s="10" t="s">
        <v>3702</v>
      </c>
      <c r="F1870" s="11">
        <v>2</v>
      </c>
      <c r="G1870" s="11" t="s">
        <v>43</v>
      </c>
      <c r="H1870" s="10" t="s">
        <v>19</v>
      </c>
      <c r="I1870" s="10" t="s">
        <v>6465</v>
      </c>
      <c r="J1870" s="10" t="s">
        <v>59</v>
      </c>
      <c r="K1870" s="10" t="s">
        <v>6462</v>
      </c>
      <c r="L1870" s="10" t="s">
        <v>6463</v>
      </c>
      <c r="M1870" s="12" t="s">
        <v>4879</v>
      </c>
    </row>
    <row r="1871" s="3" customFormat="1" ht="81" spans="1:13">
      <c r="A1871" s="8">
        <v>1869</v>
      </c>
      <c r="B1871" s="10" t="s">
        <v>6460</v>
      </c>
      <c r="C1871" s="10" t="s">
        <v>37</v>
      </c>
      <c r="D1871" s="10" t="s">
        <v>6466</v>
      </c>
      <c r="E1871" s="10" t="s">
        <v>3702</v>
      </c>
      <c r="F1871" s="11">
        <v>10</v>
      </c>
      <c r="G1871" s="11" t="s">
        <v>43</v>
      </c>
      <c r="H1871" s="10" t="s">
        <v>19</v>
      </c>
      <c r="I1871" s="10" t="s">
        <v>6467</v>
      </c>
      <c r="J1871" s="10" t="s">
        <v>59</v>
      </c>
      <c r="K1871" s="10" t="s">
        <v>6462</v>
      </c>
      <c r="L1871" s="10" t="s">
        <v>6463</v>
      </c>
      <c r="M1871" s="12" t="s">
        <v>4879</v>
      </c>
    </row>
    <row r="1872" s="3" customFormat="1" ht="135" spans="1:13">
      <c r="A1872" s="8">
        <v>1870</v>
      </c>
      <c r="B1872" s="9" t="s">
        <v>6460</v>
      </c>
      <c r="C1872" s="9" t="s">
        <v>1040</v>
      </c>
      <c r="D1872" s="9" t="s">
        <v>782</v>
      </c>
      <c r="E1872" s="9" t="s">
        <v>5740</v>
      </c>
      <c r="F1872" s="8">
        <v>2</v>
      </c>
      <c r="G1872" s="8" t="s">
        <v>18</v>
      </c>
      <c r="H1872" s="9" t="s">
        <v>19</v>
      </c>
      <c r="I1872" s="9" t="s">
        <v>6468</v>
      </c>
      <c r="J1872" s="9" t="s">
        <v>34</v>
      </c>
      <c r="K1872" s="9" t="s">
        <v>6462</v>
      </c>
      <c r="L1872" s="9" t="s">
        <v>6463</v>
      </c>
      <c r="M1872" s="12" t="s">
        <v>4879</v>
      </c>
    </row>
    <row r="1873" s="3" customFormat="1" ht="27" spans="1:13">
      <c r="A1873" s="8">
        <v>1871</v>
      </c>
      <c r="B1873" s="9" t="s">
        <v>6469</v>
      </c>
      <c r="C1873" s="9" t="s">
        <v>448</v>
      </c>
      <c r="D1873" s="9" t="s">
        <v>6470</v>
      </c>
      <c r="E1873" s="9" t="s">
        <v>32</v>
      </c>
      <c r="F1873" s="8">
        <v>1</v>
      </c>
      <c r="G1873" s="8" t="s">
        <v>18</v>
      </c>
      <c r="H1873" s="9" t="s">
        <v>19</v>
      </c>
      <c r="I1873" s="9" t="s">
        <v>6471</v>
      </c>
      <c r="J1873" s="9" t="s">
        <v>40</v>
      </c>
      <c r="K1873" s="9" t="s">
        <v>1545</v>
      </c>
      <c r="L1873" s="9" t="s">
        <v>6472</v>
      </c>
      <c r="M1873" s="12" t="s">
        <v>4879</v>
      </c>
    </row>
    <row r="1874" s="3" customFormat="1" ht="27" spans="1:13">
      <c r="A1874" s="8">
        <v>1872</v>
      </c>
      <c r="B1874" s="9" t="s">
        <v>6473</v>
      </c>
      <c r="C1874" s="9" t="s">
        <v>954</v>
      </c>
      <c r="D1874" s="9" t="s">
        <v>6474</v>
      </c>
      <c r="E1874" s="9" t="s">
        <v>57</v>
      </c>
      <c r="F1874" s="8">
        <v>1</v>
      </c>
      <c r="G1874" s="8" t="s">
        <v>18</v>
      </c>
      <c r="H1874" s="9" t="s">
        <v>1950</v>
      </c>
      <c r="I1874" s="9" t="s">
        <v>6475</v>
      </c>
      <c r="J1874" s="9" t="s">
        <v>34</v>
      </c>
      <c r="K1874" s="9" t="s">
        <v>6476</v>
      </c>
      <c r="L1874" s="9" t="s">
        <v>6477</v>
      </c>
      <c r="M1874" s="12" t="s">
        <v>4879</v>
      </c>
    </row>
    <row r="1875" s="3" customFormat="1" ht="40.5" spans="1:13">
      <c r="A1875" s="8">
        <v>1873</v>
      </c>
      <c r="B1875" s="9" t="s">
        <v>6478</v>
      </c>
      <c r="C1875" s="9" t="s">
        <v>675</v>
      </c>
      <c r="D1875" s="9" t="s">
        <v>6479</v>
      </c>
      <c r="E1875" s="9" t="s">
        <v>137</v>
      </c>
      <c r="F1875" s="8">
        <v>1</v>
      </c>
      <c r="G1875" s="8" t="s">
        <v>18</v>
      </c>
      <c r="H1875" s="9" t="s">
        <v>19</v>
      </c>
      <c r="I1875" s="9" t="s">
        <v>6480</v>
      </c>
      <c r="J1875" s="9" t="s">
        <v>40</v>
      </c>
      <c r="K1875" s="9" t="s">
        <v>6481</v>
      </c>
      <c r="L1875" s="9" t="s">
        <v>6482</v>
      </c>
      <c r="M1875" s="12" t="s">
        <v>4879</v>
      </c>
    </row>
    <row r="1876" s="3" customFormat="1" ht="54" spans="1:13">
      <c r="A1876" s="8">
        <v>1874</v>
      </c>
      <c r="B1876" s="10" t="s">
        <v>6483</v>
      </c>
      <c r="C1876" s="10" t="s">
        <v>37</v>
      </c>
      <c r="D1876" s="10" t="s">
        <v>6484</v>
      </c>
      <c r="E1876" s="10" t="s">
        <v>37</v>
      </c>
      <c r="F1876" s="11">
        <v>1</v>
      </c>
      <c r="G1876" s="11" t="s">
        <v>43</v>
      </c>
      <c r="H1876" s="10" t="s">
        <v>19</v>
      </c>
      <c r="I1876" s="10" t="s">
        <v>6485</v>
      </c>
      <c r="J1876" s="10" t="s">
        <v>70</v>
      </c>
      <c r="K1876" s="10" t="s">
        <v>6486</v>
      </c>
      <c r="L1876" s="10" t="s">
        <v>6487</v>
      </c>
      <c r="M1876" s="12" t="s">
        <v>4879</v>
      </c>
    </row>
    <row r="1877" s="3" customFormat="1" ht="40.5" spans="1:13">
      <c r="A1877" s="8">
        <v>1875</v>
      </c>
      <c r="B1877" s="9" t="s">
        <v>6488</v>
      </c>
      <c r="C1877" s="9" t="s">
        <v>55</v>
      </c>
      <c r="D1877" s="9" t="s">
        <v>6489</v>
      </c>
      <c r="E1877" s="9" t="s">
        <v>57</v>
      </c>
      <c r="F1877" s="8">
        <v>15</v>
      </c>
      <c r="G1877" s="8" t="s">
        <v>18</v>
      </c>
      <c r="H1877" s="9" t="s">
        <v>19</v>
      </c>
      <c r="I1877" s="9" t="s">
        <v>6490</v>
      </c>
      <c r="J1877" s="9" t="s">
        <v>70</v>
      </c>
      <c r="K1877" s="9" t="s">
        <v>6491</v>
      </c>
      <c r="L1877" s="9" t="str">
        <f>"15840660651"</f>
        <v>15840660651</v>
      </c>
      <c r="M1877" s="12" t="s">
        <v>4879</v>
      </c>
    </row>
    <row r="1878" s="3" customFormat="1" ht="108" spans="1:13">
      <c r="A1878" s="8">
        <v>1876</v>
      </c>
      <c r="B1878" s="9" t="s">
        <v>6492</v>
      </c>
      <c r="C1878" s="9" t="s">
        <v>37</v>
      </c>
      <c r="D1878" s="9" t="s">
        <v>6493</v>
      </c>
      <c r="E1878" s="9" t="s">
        <v>217</v>
      </c>
      <c r="F1878" s="8">
        <v>1</v>
      </c>
      <c r="G1878" s="8" t="s">
        <v>18</v>
      </c>
      <c r="H1878" s="9" t="s">
        <v>76</v>
      </c>
      <c r="I1878" s="9" t="s">
        <v>6494</v>
      </c>
      <c r="J1878" s="9" t="s">
        <v>34</v>
      </c>
      <c r="K1878" s="9" t="s">
        <v>6495</v>
      </c>
      <c r="L1878" s="9" t="s">
        <v>6496</v>
      </c>
      <c r="M1878" s="12" t="s">
        <v>4879</v>
      </c>
    </row>
    <row r="1879" s="3" customFormat="1" ht="27" spans="1:13">
      <c r="A1879" s="8">
        <v>1877</v>
      </c>
      <c r="B1879" s="9" t="s">
        <v>6497</v>
      </c>
      <c r="C1879" s="9" t="s">
        <v>799</v>
      </c>
      <c r="D1879" s="9" t="s">
        <v>6498</v>
      </c>
      <c r="E1879" s="9" t="s">
        <v>81</v>
      </c>
      <c r="F1879" s="8">
        <v>10</v>
      </c>
      <c r="G1879" s="8" t="s">
        <v>18</v>
      </c>
      <c r="H1879" s="9" t="s">
        <v>19</v>
      </c>
      <c r="I1879" s="9" t="s">
        <v>6499</v>
      </c>
      <c r="J1879" s="9" t="s">
        <v>59</v>
      </c>
      <c r="K1879" s="9" t="s">
        <v>912</v>
      </c>
      <c r="L1879" s="9" t="s">
        <v>6500</v>
      </c>
      <c r="M1879" s="12" t="s">
        <v>4879</v>
      </c>
    </row>
    <row r="1880" s="3" customFormat="1" ht="81" spans="1:13">
      <c r="A1880" s="8">
        <v>1878</v>
      </c>
      <c r="B1880" s="10" t="s">
        <v>6501</v>
      </c>
      <c r="C1880" s="10" t="s">
        <v>4550</v>
      </c>
      <c r="D1880" s="10" t="s">
        <v>6502</v>
      </c>
      <c r="E1880" s="10" t="s">
        <v>2793</v>
      </c>
      <c r="F1880" s="11">
        <v>3</v>
      </c>
      <c r="G1880" s="11" t="s">
        <v>43</v>
      </c>
      <c r="H1880" s="10" t="s">
        <v>19</v>
      </c>
      <c r="I1880" s="10" t="s">
        <v>6503</v>
      </c>
      <c r="J1880" s="10" t="s">
        <v>59</v>
      </c>
      <c r="K1880" s="10" t="s">
        <v>3140</v>
      </c>
      <c r="L1880" s="10" t="s">
        <v>6504</v>
      </c>
      <c r="M1880" s="12" t="s">
        <v>4879</v>
      </c>
    </row>
    <row r="1881" s="3" customFormat="1" ht="94.5" spans="1:13">
      <c r="A1881" s="8">
        <v>1879</v>
      </c>
      <c r="B1881" s="10" t="s">
        <v>6501</v>
      </c>
      <c r="C1881" s="10" t="s">
        <v>66</v>
      </c>
      <c r="D1881" s="10" t="s">
        <v>6505</v>
      </c>
      <c r="E1881" s="10" t="s">
        <v>119</v>
      </c>
      <c r="F1881" s="11">
        <v>2</v>
      </c>
      <c r="G1881" s="11" t="s">
        <v>43</v>
      </c>
      <c r="H1881" s="10" t="s">
        <v>19</v>
      </c>
      <c r="I1881" s="10" t="s">
        <v>6506</v>
      </c>
      <c r="J1881" s="10" t="s">
        <v>59</v>
      </c>
      <c r="K1881" s="10" t="s">
        <v>3140</v>
      </c>
      <c r="L1881" s="10" t="s">
        <v>6504</v>
      </c>
      <c r="M1881" s="12" t="s">
        <v>4879</v>
      </c>
    </row>
    <row r="1882" s="3" customFormat="1" ht="81" spans="1:13">
      <c r="A1882" s="8">
        <v>1880</v>
      </c>
      <c r="B1882" s="10" t="s">
        <v>6507</v>
      </c>
      <c r="C1882" s="10" t="s">
        <v>37</v>
      </c>
      <c r="D1882" s="10" t="s">
        <v>5803</v>
      </c>
      <c r="E1882" s="10" t="s">
        <v>32</v>
      </c>
      <c r="F1882" s="11">
        <v>2</v>
      </c>
      <c r="G1882" s="11" t="s">
        <v>43</v>
      </c>
      <c r="H1882" s="10" t="s">
        <v>19</v>
      </c>
      <c r="I1882" s="10" t="s">
        <v>5804</v>
      </c>
      <c r="J1882" s="10" t="s">
        <v>70</v>
      </c>
      <c r="K1882" s="10" t="s">
        <v>5129</v>
      </c>
      <c r="L1882" s="10" t="s">
        <v>5130</v>
      </c>
      <c r="M1882" s="12" t="s">
        <v>4879</v>
      </c>
    </row>
    <row r="1883" s="3" customFormat="1" ht="54" spans="1:13">
      <c r="A1883" s="8">
        <v>1881</v>
      </c>
      <c r="B1883" s="10" t="s">
        <v>6507</v>
      </c>
      <c r="C1883" s="10" t="s">
        <v>37</v>
      </c>
      <c r="D1883" s="10" t="s">
        <v>5150</v>
      </c>
      <c r="E1883" s="10" t="s">
        <v>19</v>
      </c>
      <c r="F1883" s="11">
        <v>5</v>
      </c>
      <c r="G1883" s="11" t="s">
        <v>633</v>
      </c>
      <c r="H1883" s="10" t="s">
        <v>19</v>
      </c>
      <c r="I1883" s="10" t="s">
        <v>5151</v>
      </c>
      <c r="J1883" s="10" t="s">
        <v>70</v>
      </c>
      <c r="K1883" s="10" t="s">
        <v>5129</v>
      </c>
      <c r="L1883" s="10" t="s">
        <v>5130</v>
      </c>
      <c r="M1883" s="12" t="s">
        <v>4879</v>
      </c>
    </row>
    <row r="1884" s="3" customFormat="1" ht="27" spans="1:13">
      <c r="A1884" s="8">
        <v>1882</v>
      </c>
      <c r="B1884" s="10" t="s">
        <v>6508</v>
      </c>
      <c r="C1884" s="10" t="s">
        <v>150</v>
      </c>
      <c r="D1884" s="10" t="s">
        <v>6509</v>
      </c>
      <c r="E1884" s="10" t="s">
        <v>32</v>
      </c>
      <c r="F1884" s="11">
        <v>2</v>
      </c>
      <c r="G1884" s="11" t="s">
        <v>43</v>
      </c>
      <c r="H1884" s="10" t="s">
        <v>19</v>
      </c>
      <c r="I1884" s="10" t="s">
        <v>6510</v>
      </c>
      <c r="J1884" s="10" t="s">
        <v>70</v>
      </c>
      <c r="K1884" s="10" t="s">
        <v>6511</v>
      </c>
      <c r="L1884" s="10" t="s">
        <v>6512</v>
      </c>
      <c r="M1884" s="12" t="s">
        <v>4879</v>
      </c>
    </row>
    <row r="1885" s="3" customFormat="1" ht="94.5" spans="1:13">
      <c r="A1885" s="8">
        <v>1883</v>
      </c>
      <c r="B1885" s="10" t="s">
        <v>6513</v>
      </c>
      <c r="C1885" s="10" t="s">
        <v>150</v>
      </c>
      <c r="D1885" s="10" t="s">
        <v>6514</v>
      </c>
      <c r="E1885" s="10" t="s">
        <v>32</v>
      </c>
      <c r="F1885" s="11">
        <v>2</v>
      </c>
      <c r="G1885" s="11" t="s">
        <v>43</v>
      </c>
      <c r="H1885" s="10" t="s">
        <v>19</v>
      </c>
      <c r="I1885" s="10" t="s">
        <v>6515</v>
      </c>
      <c r="J1885" s="10" t="s">
        <v>59</v>
      </c>
      <c r="K1885" s="10" t="s">
        <v>6516</v>
      </c>
      <c r="L1885" s="10" t="s">
        <v>6517</v>
      </c>
      <c r="M1885" s="12" t="s">
        <v>4879</v>
      </c>
    </row>
    <row r="1886" s="3" customFormat="1" ht="67.5" spans="1:13">
      <c r="A1886" s="8">
        <v>1884</v>
      </c>
      <c r="B1886" s="10" t="s">
        <v>6513</v>
      </c>
      <c r="C1886" s="10" t="s">
        <v>30</v>
      </c>
      <c r="D1886" s="10" t="s">
        <v>2144</v>
      </c>
      <c r="E1886" s="10" t="s">
        <v>32</v>
      </c>
      <c r="F1886" s="11">
        <v>2</v>
      </c>
      <c r="G1886" s="11" t="s">
        <v>43</v>
      </c>
      <c r="H1886" s="10" t="s">
        <v>19</v>
      </c>
      <c r="I1886" s="10" t="s">
        <v>6518</v>
      </c>
      <c r="J1886" s="10" t="s">
        <v>59</v>
      </c>
      <c r="K1886" s="10" t="s">
        <v>6516</v>
      </c>
      <c r="L1886" s="10" t="s">
        <v>6517</v>
      </c>
      <c r="M1886" s="12" t="s">
        <v>4879</v>
      </c>
    </row>
    <row r="1887" s="3" customFormat="1" ht="67.5" spans="1:13">
      <c r="A1887" s="8">
        <v>1885</v>
      </c>
      <c r="B1887" s="9" t="s">
        <v>6513</v>
      </c>
      <c r="C1887" s="9" t="s">
        <v>2393</v>
      </c>
      <c r="D1887" s="9" t="s">
        <v>6519</v>
      </c>
      <c r="E1887" s="9" t="s">
        <v>350</v>
      </c>
      <c r="F1887" s="8">
        <v>1</v>
      </c>
      <c r="G1887" s="8" t="s">
        <v>18</v>
      </c>
      <c r="H1887" s="9" t="s">
        <v>19</v>
      </c>
      <c r="I1887" s="9" t="s">
        <v>6520</v>
      </c>
      <c r="J1887" s="9" t="s">
        <v>28</v>
      </c>
      <c r="K1887" s="9" t="s">
        <v>6516</v>
      </c>
      <c r="L1887" s="9" t="s">
        <v>6517</v>
      </c>
      <c r="M1887" s="12" t="s">
        <v>4879</v>
      </c>
    </row>
    <row r="1888" s="3" customFormat="1" ht="40.5" spans="1:13">
      <c r="A1888" s="8">
        <v>1886</v>
      </c>
      <c r="B1888" s="10" t="s">
        <v>6521</v>
      </c>
      <c r="C1888" s="10" t="s">
        <v>150</v>
      </c>
      <c r="D1888" s="10" t="s">
        <v>6522</v>
      </c>
      <c r="E1888" s="10" t="s">
        <v>32</v>
      </c>
      <c r="F1888" s="11">
        <v>2</v>
      </c>
      <c r="G1888" s="11" t="s">
        <v>43</v>
      </c>
      <c r="H1888" s="10" t="s">
        <v>19</v>
      </c>
      <c r="I1888" s="10" t="s">
        <v>6523</v>
      </c>
      <c r="J1888" s="10" t="s">
        <v>40</v>
      </c>
      <c r="K1888" s="10" t="s">
        <v>6524</v>
      </c>
      <c r="L1888" s="10" t="s">
        <v>6525</v>
      </c>
      <c r="M1888" s="12" t="s">
        <v>4879</v>
      </c>
    </row>
    <row r="1889" s="3" customFormat="1" ht="27" spans="1:13">
      <c r="A1889" s="8">
        <v>1887</v>
      </c>
      <c r="B1889" s="9" t="s">
        <v>6526</v>
      </c>
      <c r="C1889" s="9" t="s">
        <v>150</v>
      </c>
      <c r="D1889" s="9" t="s">
        <v>6527</v>
      </c>
      <c r="E1889" s="9" t="s">
        <v>32</v>
      </c>
      <c r="F1889" s="8">
        <v>3</v>
      </c>
      <c r="G1889" s="8" t="s">
        <v>18</v>
      </c>
      <c r="H1889" s="9" t="s">
        <v>19</v>
      </c>
      <c r="I1889" s="9" t="s">
        <v>6528</v>
      </c>
      <c r="J1889" s="9" t="s">
        <v>70</v>
      </c>
      <c r="K1889" s="9" t="s">
        <v>6529</v>
      </c>
      <c r="L1889" s="9" t="s">
        <v>6530</v>
      </c>
      <c r="M1889" s="12" t="s">
        <v>4879</v>
      </c>
    </row>
    <row r="1890" s="3" customFormat="1" ht="40.5" spans="1:13">
      <c r="A1890" s="8">
        <v>1888</v>
      </c>
      <c r="B1890" s="9" t="s">
        <v>6531</v>
      </c>
      <c r="C1890" s="9" t="s">
        <v>135</v>
      </c>
      <c r="D1890" s="9" t="s">
        <v>6532</v>
      </c>
      <c r="E1890" s="9" t="s">
        <v>241</v>
      </c>
      <c r="F1890" s="8">
        <v>1</v>
      </c>
      <c r="G1890" s="8" t="s">
        <v>18</v>
      </c>
      <c r="H1890" s="9" t="s">
        <v>19</v>
      </c>
      <c r="I1890" s="9" t="s">
        <v>6533</v>
      </c>
      <c r="J1890" s="9" t="s">
        <v>70</v>
      </c>
      <c r="K1890" s="9" t="s">
        <v>6534</v>
      </c>
      <c r="L1890" s="9" t="str">
        <f>"18641105000"</f>
        <v>18641105000</v>
      </c>
      <c r="M1890" s="12" t="s">
        <v>4879</v>
      </c>
    </row>
    <row r="1891" s="3" customFormat="1" ht="67.5" spans="1:13">
      <c r="A1891" s="8">
        <v>1889</v>
      </c>
      <c r="B1891" s="9" t="s">
        <v>6535</v>
      </c>
      <c r="C1891" s="9" t="s">
        <v>55</v>
      </c>
      <c r="D1891" s="9" t="s">
        <v>6536</v>
      </c>
      <c r="E1891" s="9" t="s">
        <v>1630</v>
      </c>
      <c r="F1891" s="8">
        <v>10</v>
      </c>
      <c r="G1891" s="8" t="s">
        <v>18</v>
      </c>
      <c r="H1891" s="9" t="s">
        <v>19</v>
      </c>
      <c r="I1891" s="9" t="s">
        <v>782</v>
      </c>
      <c r="J1891" s="9" t="s">
        <v>70</v>
      </c>
      <c r="K1891" s="9" t="s">
        <v>6537</v>
      </c>
      <c r="L1891" s="9" t="str">
        <f>"13322252176"</f>
        <v>13322252176</v>
      </c>
      <c r="M1891" s="12" t="s">
        <v>4879</v>
      </c>
    </row>
    <row r="1892" s="3" customFormat="1" ht="40.5" spans="1:13">
      <c r="A1892" s="8">
        <v>1890</v>
      </c>
      <c r="B1892" s="9" t="s">
        <v>6538</v>
      </c>
      <c r="C1892" s="9" t="s">
        <v>628</v>
      </c>
      <c r="D1892" s="9" t="s">
        <v>6539</v>
      </c>
      <c r="E1892" s="9" t="s">
        <v>2638</v>
      </c>
      <c r="F1892" s="8">
        <v>2</v>
      </c>
      <c r="G1892" s="8" t="s">
        <v>18</v>
      </c>
      <c r="H1892" s="9" t="s">
        <v>474</v>
      </c>
      <c r="I1892" s="9" t="s">
        <v>6540</v>
      </c>
      <c r="J1892" s="9" t="s">
        <v>28</v>
      </c>
      <c r="K1892" s="9" t="s">
        <v>5017</v>
      </c>
      <c r="L1892" s="9" t="s">
        <v>6541</v>
      </c>
      <c r="M1892" s="12" t="s">
        <v>4879</v>
      </c>
    </row>
    <row r="1893" s="3" customFormat="1" ht="67.5" spans="1:13">
      <c r="A1893" s="8">
        <v>1891</v>
      </c>
      <c r="B1893" s="9" t="s">
        <v>6538</v>
      </c>
      <c r="C1893" s="9" t="s">
        <v>30</v>
      </c>
      <c r="D1893" s="9" t="s">
        <v>6542</v>
      </c>
      <c r="E1893" s="9" t="s">
        <v>2638</v>
      </c>
      <c r="F1893" s="8">
        <v>10</v>
      </c>
      <c r="G1893" s="8" t="s">
        <v>18</v>
      </c>
      <c r="H1893" s="9" t="s">
        <v>19</v>
      </c>
      <c r="I1893" s="9" t="s">
        <v>6543</v>
      </c>
      <c r="J1893" s="9" t="s">
        <v>28</v>
      </c>
      <c r="K1893" s="9" t="s">
        <v>5017</v>
      </c>
      <c r="L1893" s="9" t="s">
        <v>6541</v>
      </c>
      <c r="M1893" s="12" t="s">
        <v>4879</v>
      </c>
    </row>
    <row r="1894" s="3" customFormat="1" ht="40.5" spans="1:13">
      <c r="A1894" s="8">
        <v>1892</v>
      </c>
      <c r="B1894" s="9" t="s">
        <v>6538</v>
      </c>
      <c r="C1894" s="9" t="s">
        <v>150</v>
      </c>
      <c r="D1894" s="9" t="s">
        <v>6544</v>
      </c>
      <c r="E1894" s="9" t="s">
        <v>32</v>
      </c>
      <c r="F1894" s="8">
        <v>3</v>
      </c>
      <c r="G1894" s="8" t="s">
        <v>18</v>
      </c>
      <c r="H1894" s="9" t="s">
        <v>19</v>
      </c>
      <c r="I1894" s="9" t="s">
        <v>6545</v>
      </c>
      <c r="J1894" s="9" t="s">
        <v>28</v>
      </c>
      <c r="K1894" s="9" t="s">
        <v>5017</v>
      </c>
      <c r="L1894" s="9" t="s">
        <v>6541</v>
      </c>
      <c r="M1894" s="12" t="s">
        <v>4879</v>
      </c>
    </row>
    <row r="1895" s="3" customFormat="1" ht="121.5" spans="1:13">
      <c r="A1895" s="8">
        <v>1893</v>
      </c>
      <c r="B1895" s="9" t="s">
        <v>6546</v>
      </c>
      <c r="C1895" s="9" t="s">
        <v>37</v>
      </c>
      <c r="D1895" s="9" t="s">
        <v>6547</v>
      </c>
      <c r="E1895" s="9" t="s">
        <v>2653</v>
      </c>
      <c r="F1895" s="8">
        <v>3</v>
      </c>
      <c r="G1895" s="8" t="s">
        <v>18</v>
      </c>
      <c r="H1895" s="9" t="s">
        <v>19</v>
      </c>
      <c r="I1895" s="9" t="s">
        <v>6548</v>
      </c>
      <c r="J1895" s="9" t="s">
        <v>70</v>
      </c>
      <c r="K1895" s="9" t="s">
        <v>6549</v>
      </c>
      <c r="L1895" s="9" t="s">
        <v>6550</v>
      </c>
      <c r="M1895" s="12" t="s">
        <v>4879</v>
      </c>
    </row>
    <row r="1896" s="3" customFormat="1" ht="121.5" spans="1:13">
      <c r="A1896" s="8">
        <v>1894</v>
      </c>
      <c r="B1896" s="9" t="s">
        <v>6546</v>
      </c>
      <c r="C1896" s="9" t="s">
        <v>167</v>
      </c>
      <c r="D1896" s="9" t="s">
        <v>6551</v>
      </c>
      <c r="E1896" s="9" t="s">
        <v>81</v>
      </c>
      <c r="F1896" s="8">
        <v>5</v>
      </c>
      <c r="G1896" s="8" t="s">
        <v>18</v>
      </c>
      <c r="H1896" s="9" t="s">
        <v>19</v>
      </c>
      <c r="I1896" s="9" t="s">
        <v>6548</v>
      </c>
      <c r="J1896" s="9" t="s">
        <v>70</v>
      </c>
      <c r="K1896" s="9" t="s">
        <v>6549</v>
      </c>
      <c r="L1896" s="9" t="s">
        <v>6550</v>
      </c>
      <c r="M1896" s="12" t="s">
        <v>4879</v>
      </c>
    </row>
    <row r="1897" s="3" customFormat="1" ht="108" spans="1:13">
      <c r="A1897" s="8">
        <v>1895</v>
      </c>
      <c r="B1897" s="9" t="s">
        <v>6546</v>
      </c>
      <c r="C1897" s="9" t="s">
        <v>150</v>
      </c>
      <c r="D1897" s="9" t="s">
        <v>6552</v>
      </c>
      <c r="E1897" s="9" t="s">
        <v>32</v>
      </c>
      <c r="F1897" s="8">
        <v>10</v>
      </c>
      <c r="G1897" s="8" t="s">
        <v>18</v>
      </c>
      <c r="H1897" s="9" t="s">
        <v>76</v>
      </c>
      <c r="I1897" s="9" t="s">
        <v>6553</v>
      </c>
      <c r="J1897" s="9" t="s">
        <v>70</v>
      </c>
      <c r="K1897" s="9" t="s">
        <v>6549</v>
      </c>
      <c r="L1897" s="9" t="s">
        <v>6550</v>
      </c>
      <c r="M1897" s="12" t="s">
        <v>4879</v>
      </c>
    </row>
    <row r="1898" s="3" customFormat="1" ht="67.5" spans="1:13">
      <c r="A1898" s="8">
        <v>1896</v>
      </c>
      <c r="B1898" s="10" t="s">
        <v>6554</v>
      </c>
      <c r="C1898" s="10" t="s">
        <v>37</v>
      </c>
      <c r="D1898" s="10" t="s">
        <v>6555</v>
      </c>
      <c r="E1898" s="10" t="s">
        <v>19</v>
      </c>
      <c r="F1898" s="11">
        <v>3</v>
      </c>
      <c r="G1898" s="11" t="s">
        <v>633</v>
      </c>
      <c r="H1898" s="10" t="s">
        <v>19</v>
      </c>
      <c r="I1898" s="10" t="s">
        <v>6556</v>
      </c>
      <c r="J1898" s="10" t="s">
        <v>70</v>
      </c>
      <c r="K1898" s="10" t="s">
        <v>6557</v>
      </c>
      <c r="L1898" s="10" t="s">
        <v>6558</v>
      </c>
      <c r="M1898" s="12" t="s">
        <v>4879</v>
      </c>
    </row>
    <row r="1899" s="3" customFormat="1" ht="121.5" spans="1:13">
      <c r="A1899" s="8">
        <v>1897</v>
      </c>
      <c r="B1899" s="10" t="s">
        <v>6559</v>
      </c>
      <c r="C1899" s="10" t="s">
        <v>37</v>
      </c>
      <c r="D1899" s="10" t="s">
        <v>6560</v>
      </c>
      <c r="E1899" s="10" t="s">
        <v>1724</v>
      </c>
      <c r="F1899" s="11">
        <v>4</v>
      </c>
      <c r="G1899" s="11" t="s">
        <v>43</v>
      </c>
      <c r="H1899" s="10" t="s">
        <v>19</v>
      </c>
      <c r="I1899" s="10" t="s">
        <v>6561</v>
      </c>
      <c r="J1899" s="10" t="s">
        <v>28</v>
      </c>
      <c r="K1899" s="10" t="s">
        <v>6562</v>
      </c>
      <c r="L1899" s="10" t="s">
        <v>6563</v>
      </c>
      <c r="M1899" s="12" t="s">
        <v>4879</v>
      </c>
    </row>
    <row r="1900" s="3" customFormat="1" ht="121.5" spans="1:13">
      <c r="A1900" s="8">
        <v>1898</v>
      </c>
      <c r="B1900" s="9" t="s">
        <v>6559</v>
      </c>
      <c r="C1900" s="9" t="s">
        <v>37</v>
      </c>
      <c r="D1900" s="9" t="s">
        <v>6564</v>
      </c>
      <c r="E1900" s="9" t="s">
        <v>1724</v>
      </c>
      <c r="F1900" s="8">
        <v>1</v>
      </c>
      <c r="G1900" s="8" t="s">
        <v>18</v>
      </c>
      <c r="H1900" s="9" t="s">
        <v>76</v>
      </c>
      <c r="I1900" s="9" t="s">
        <v>6565</v>
      </c>
      <c r="J1900" s="9" t="s">
        <v>28</v>
      </c>
      <c r="K1900" s="9" t="s">
        <v>6562</v>
      </c>
      <c r="L1900" s="9" t="s">
        <v>6563</v>
      </c>
      <c r="M1900" s="12" t="s">
        <v>4879</v>
      </c>
    </row>
    <row r="1901" s="3" customFormat="1" ht="135" spans="1:13">
      <c r="A1901" s="8">
        <v>1899</v>
      </c>
      <c r="B1901" s="9" t="s">
        <v>6559</v>
      </c>
      <c r="C1901" s="9" t="s">
        <v>37</v>
      </c>
      <c r="D1901" s="9" t="s">
        <v>6566</v>
      </c>
      <c r="E1901" s="9" t="s">
        <v>1724</v>
      </c>
      <c r="F1901" s="8">
        <v>2</v>
      </c>
      <c r="G1901" s="8" t="s">
        <v>18</v>
      </c>
      <c r="H1901" s="9" t="s">
        <v>76</v>
      </c>
      <c r="I1901" s="9" t="s">
        <v>6567</v>
      </c>
      <c r="J1901" s="9" t="s">
        <v>28</v>
      </c>
      <c r="K1901" s="9" t="s">
        <v>6562</v>
      </c>
      <c r="L1901" s="9" t="s">
        <v>6563</v>
      </c>
      <c r="M1901" s="12" t="s">
        <v>4879</v>
      </c>
    </row>
    <row r="1902" s="3" customFormat="1" ht="54" spans="1:13">
      <c r="A1902" s="8">
        <v>1900</v>
      </c>
      <c r="B1902" s="10" t="s">
        <v>6568</v>
      </c>
      <c r="C1902" s="10" t="s">
        <v>66</v>
      </c>
      <c r="D1902" s="10" t="s">
        <v>6569</v>
      </c>
      <c r="E1902" s="10" t="s">
        <v>119</v>
      </c>
      <c r="F1902" s="11">
        <v>5</v>
      </c>
      <c r="G1902" s="11" t="s">
        <v>43</v>
      </c>
      <c r="H1902" s="10" t="s">
        <v>19</v>
      </c>
      <c r="I1902" s="10" t="s">
        <v>6570</v>
      </c>
      <c r="J1902" s="10" t="s">
        <v>40</v>
      </c>
      <c r="K1902" s="10" t="s">
        <v>6571</v>
      </c>
      <c r="L1902" s="10" t="s">
        <v>6572</v>
      </c>
      <c r="M1902" s="12" t="s">
        <v>4879</v>
      </c>
    </row>
    <row r="1903" s="3" customFormat="1" ht="81" spans="1:13">
      <c r="A1903" s="8">
        <v>1901</v>
      </c>
      <c r="B1903" s="9" t="s">
        <v>6573</v>
      </c>
      <c r="C1903" s="9" t="s">
        <v>150</v>
      </c>
      <c r="D1903" s="9" t="s">
        <v>6574</v>
      </c>
      <c r="E1903" s="9" t="s">
        <v>32</v>
      </c>
      <c r="F1903" s="8">
        <v>2</v>
      </c>
      <c r="G1903" s="8" t="s">
        <v>18</v>
      </c>
      <c r="H1903" s="9" t="s">
        <v>76</v>
      </c>
      <c r="I1903" s="9" t="s">
        <v>6575</v>
      </c>
      <c r="J1903" s="9" t="s">
        <v>70</v>
      </c>
      <c r="K1903" s="9" t="s">
        <v>4883</v>
      </c>
      <c r="L1903" s="9" t="str">
        <f>"13942868868"</f>
        <v>13942868868</v>
      </c>
      <c r="M1903" s="12" t="s">
        <v>4879</v>
      </c>
    </row>
    <row r="1904" s="3" customFormat="1" ht="40.5" spans="1:13">
      <c r="A1904" s="8">
        <v>1902</v>
      </c>
      <c r="B1904" s="9" t="s">
        <v>6576</v>
      </c>
      <c r="C1904" s="9" t="s">
        <v>141</v>
      </c>
      <c r="D1904" s="9" t="s">
        <v>6577</v>
      </c>
      <c r="E1904" s="9" t="s">
        <v>687</v>
      </c>
      <c r="F1904" s="8">
        <v>4</v>
      </c>
      <c r="G1904" s="8" t="s">
        <v>18</v>
      </c>
      <c r="H1904" s="9" t="s">
        <v>474</v>
      </c>
      <c r="I1904" s="9" t="s">
        <v>6578</v>
      </c>
      <c r="J1904" s="9" t="s">
        <v>59</v>
      </c>
      <c r="K1904" s="9" t="s">
        <v>6579</v>
      </c>
      <c r="L1904" s="9" t="s">
        <v>6580</v>
      </c>
      <c r="M1904" s="12" t="s">
        <v>4879</v>
      </c>
    </row>
    <row r="1905" s="3" customFormat="1" ht="54" spans="1:13">
      <c r="A1905" s="8">
        <v>1903</v>
      </c>
      <c r="B1905" s="10" t="s">
        <v>6581</v>
      </c>
      <c r="C1905" s="10" t="s">
        <v>37</v>
      </c>
      <c r="D1905" s="10" t="s">
        <v>6582</v>
      </c>
      <c r="E1905" s="10" t="s">
        <v>32</v>
      </c>
      <c r="F1905" s="11">
        <v>1</v>
      </c>
      <c r="G1905" s="11" t="s">
        <v>43</v>
      </c>
      <c r="H1905" s="10" t="s">
        <v>76</v>
      </c>
      <c r="I1905" s="10" t="s">
        <v>6583</v>
      </c>
      <c r="J1905" s="10" t="s">
        <v>70</v>
      </c>
      <c r="K1905" s="10" t="s">
        <v>6584</v>
      </c>
      <c r="L1905" s="10" t="s">
        <v>6585</v>
      </c>
      <c r="M1905" s="12" t="s">
        <v>4879</v>
      </c>
    </row>
    <row r="1906" s="3" customFormat="1" ht="40.5" spans="1:13">
      <c r="A1906" s="8">
        <v>1904</v>
      </c>
      <c r="B1906" s="9" t="s">
        <v>6581</v>
      </c>
      <c r="C1906" s="9" t="s">
        <v>37</v>
      </c>
      <c r="D1906" s="9" t="s">
        <v>6586</v>
      </c>
      <c r="E1906" s="9" t="s">
        <v>32</v>
      </c>
      <c r="F1906" s="8">
        <v>1</v>
      </c>
      <c r="G1906" s="8" t="s">
        <v>18</v>
      </c>
      <c r="H1906" s="9" t="s">
        <v>19</v>
      </c>
      <c r="I1906" s="9" t="s">
        <v>6587</v>
      </c>
      <c r="J1906" s="9" t="s">
        <v>70</v>
      </c>
      <c r="K1906" s="9" t="s">
        <v>6584</v>
      </c>
      <c r="L1906" s="9" t="s">
        <v>6585</v>
      </c>
      <c r="M1906" s="12" t="s">
        <v>4879</v>
      </c>
    </row>
    <row r="1907" s="3" customFormat="1" ht="54" spans="1:13">
      <c r="A1907" s="8">
        <v>1905</v>
      </c>
      <c r="B1907" s="9" t="s">
        <v>6588</v>
      </c>
      <c r="C1907" s="9" t="s">
        <v>799</v>
      </c>
      <c r="D1907" s="9" t="s">
        <v>6589</v>
      </c>
      <c r="E1907" s="9" t="s">
        <v>359</v>
      </c>
      <c r="F1907" s="8">
        <v>1</v>
      </c>
      <c r="G1907" s="8" t="s">
        <v>18</v>
      </c>
      <c r="H1907" s="9" t="s">
        <v>19</v>
      </c>
      <c r="I1907" s="9" t="s">
        <v>6590</v>
      </c>
      <c r="J1907" s="9" t="s">
        <v>59</v>
      </c>
      <c r="K1907" s="9" t="s">
        <v>6591</v>
      </c>
      <c r="L1907" s="9" t="s">
        <v>6592</v>
      </c>
      <c r="M1907" s="12" t="s">
        <v>4879</v>
      </c>
    </row>
    <row r="1908" s="3" customFormat="1" ht="121.5" spans="1:13">
      <c r="A1908" s="8">
        <v>1906</v>
      </c>
      <c r="B1908" s="9" t="s">
        <v>6593</v>
      </c>
      <c r="C1908" s="9" t="s">
        <v>30</v>
      </c>
      <c r="D1908" s="9" t="s">
        <v>6594</v>
      </c>
      <c r="E1908" s="9" t="s">
        <v>19</v>
      </c>
      <c r="F1908" s="8">
        <v>1</v>
      </c>
      <c r="G1908" s="8" t="s">
        <v>18</v>
      </c>
      <c r="H1908" s="9" t="s">
        <v>19</v>
      </c>
      <c r="I1908" s="9" t="s">
        <v>6595</v>
      </c>
      <c r="J1908" s="9" t="s">
        <v>34</v>
      </c>
      <c r="K1908" s="9" t="s">
        <v>6596</v>
      </c>
      <c r="L1908" s="9" t="s">
        <v>6597</v>
      </c>
      <c r="M1908" s="12" t="s">
        <v>4879</v>
      </c>
    </row>
    <row r="1909" s="3" customFormat="1" ht="108" spans="1:13">
      <c r="A1909" s="8">
        <v>1907</v>
      </c>
      <c r="B1909" s="9" t="s">
        <v>6593</v>
      </c>
      <c r="C1909" s="9" t="s">
        <v>55</v>
      </c>
      <c r="D1909" s="9" t="s">
        <v>6598</v>
      </c>
      <c r="E1909" s="9" t="s">
        <v>57</v>
      </c>
      <c r="F1909" s="8">
        <v>1</v>
      </c>
      <c r="G1909" s="8" t="s">
        <v>18</v>
      </c>
      <c r="H1909" s="9" t="s">
        <v>19</v>
      </c>
      <c r="I1909" s="9" t="s">
        <v>6599</v>
      </c>
      <c r="J1909" s="9" t="s">
        <v>34</v>
      </c>
      <c r="K1909" s="9" t="s">
        <v>6596</v>
      </c>
      <c r="L1909" s="9" t="s">
        <v>6597</v>
      </c>
      <c r="M1909" s="12" t="s">
        <v>4879</v>
      </c>
    </row>
    <row r="1910" s="3" customFormat="1" spans="1:13">
      <c r="A1910" s="8">
        <v>1908</v>
      </c>
      <c r="B1910" s="9" t="s">
        <v>6600</v>
      </c>
      <c r="C1910" s="9" t="s">
        <v>150</v>
      </c>
      <c r="D1910" s="9" t="s">
        <v>6601</v>
      </c>
      <c r="E1910" s="9" t="s">
        <v>3775</v>
      </c>
      <c r="F1910" s="8">
        <v>3</v>
      </c>
      <c r="G1910" s="8" t="s">
        <v>18</v>
      </c>
      <c r="H1910" s="9" t="s">
        <v>1950</v>
      </c>
      <c r="I1910" s="9" t="s">
        <v>6602</v>
      </c>
      <c r="J1910" s="9" t="s">
        <v>34</v>
      </c>
      <c r="K1910" s="9" t="s">
        <v>6603</v>
      </c>
      <c r="L1910" s="9" t="s">
        <v>6604</v>
      </c>
      <c r="M1910" s="12" t="s">
        <v>4879</v>
      </c>
    </row>
    <row r="1911" s="3" customFormat="1" ht="27" spans="1:13">
      <c r="A1911" s="8">
        <v>1909</v>
      </c>
      <c r="B1911" s="10" t="s">
        <v>6605</v>
      </c>
      <c r="C1911" s="10" t="s">
        <v>150</v>
      </c>
      <c r="D1911" s="10" t="s">
        <v>6606</v>
      </c>
      <c r="E1911" s="10" t="s">
        <v>32</v>
      </c>
      <c r="F1911" s="11">
        <v>2</v>
      </c>
      <c r="G1911" s="11" t="s">
        <v>43</v>
      </c>
      <c r="H1911" s="10" t="s">
        <v>19</v>
      </c>
      <c r="I1911" s="10" t="s">
        <v>6607</v>
      </c>
      <c r="J1911" s="10" t="s">
        <v>59</v>
      </c>
      <c r="K1911" s="10" t="s">
        <v>6608</v>
      </c>
      <c r="L1911" s="10" t="s">
        <v>6609</v>
      </c>
      <c r="M1911" s="12" t="s">
        <v>4879</v>
      </c>
    </row>
    <row r="1912" s="3" customFormat="1" ht="54" spans="1:13">
      <c r="A1912" s="8">
        <v>1910</v>
      </c>
      <c r="B1912" s="10" t="s">
        <v>6610</v>
      </c>
      <c r="C1912" s="10" t="s">
        <v>66</v>
      </c>
      <c r="D1912" s="10" t="s">
        <v>6611</v>
      </c>
      <c r="E1912" s="10" t="s">
        <v>119</v>
      </c>
      <c r="F1912" s="11">
        <v>5</v>
      </c>
      <c r="G1912" s="11" t="s">
        <v>43</v>
      </c>
      <c r="H1912" s="10" t="s">
        <v>19</v>
      </c>
      <c r="I1912" s="10" t="s">
        <v>6612</v>
      </c>
      <c r="J1912" s="10" t="s">
        <v>40</v>
      </c>
      <c r="K1912" s="10" t="s">
        <v>2885</v>
      </c>
      <c r="L1912" s="10" t="s">
        <v>6572</v>
      </c>
      <c r="M1912" s="12" t="s">
        <v>4879</v>
      </c>
    </row>
    <row r="1913" s="3" customFormat="1" ht="27" spans="1:13">
      <c r="A1913" s="8">
        <v>1911</v>
      </c>
      <c r="B1913" s="10" t="s">
        <v>6613</v>
      </c>
      <c r="C1913" s="10" t="s">
        <v>167</v>
      </c>
      <c r="D1913" s="10" t="s">
        <v>6614</v>
      </c>
      <c r="E1913" s="10" t="s">
        <v>81</v>
      </c>
      <c r="F1913" s="11">
        <v>1</v>
      </c>
      <c r="G1913" s="11" t="s">
        <v>43</v>
      </c>
      <c r="H1913" s="10" t="s">
        <v>19</v>
      </c>
      <c r="I1913" s="10" t="s">
        <v>6615</v>
      </c>
      <c r="J1913" s="10" t="s">
        <v>59</v>
      </c>
      <c r="K1913" s="10" t="s">
        <v>6616</v>
      </c>
      <c r="L1913" s="10" t="s">
        <v>6617</v>
      </c>
      <c r="M1913" s="12" t="s">
        <v>4879</v>
      </c>
    </row>
    <row r="1914" s="3" customFormat="1" ht="54" spans="1:13">
      <c r="A1914" s="8">
        <v>1912</v>
      </c>
      <c r="B1914" s="10" t="s">
        <v>6618</v>
      </c>
      <c r="C1914" s="10" t="s">
        <v>37</v>
      </c>
      <c r="D1914" s="10" t="s">
        <v>6619</v>
      </c>
      <c r="E1914" s="10" t="s">
        <v>32</v>
      </c>
      <c r="F1914" s="11">
        <v>2</v>
      </c>
      <c r="G1914" s="11" t="s">
        <v>43</v>
      </c>
      <c r="H1914" s="10" t="s">
        <v>19</v>
      </c>
      <c r="I1914" s="10" t="s">
        <v>6620</v>
      </c>
      <c r="J1914" s="10" t="s">
        <v>59</v>
      </c>
      <c r="K1914" s="10" t="s">
        <v>6621</v>
      </c>
      <c r="L1914" s="10" t="s">
        <v>6622</v>
      </c>
      <c r="M1914" s="12" t="s">
        <v>4879</v>
      </c>
    </row>
    <row r="1915" s="3" customFormat="1" ht="67.5" spans="1:13">
      <c r="A1915" s="8">
        <v>1913</v>
      </c>
      <c r="B1915" s="10" t="s">
        <v>6618</v>
      </c>
      <c r="C1915" s="10" t="s">
        <v>37</v>
      </c>
      <c r="D1915" s="10" t="s">
        <v>6623</v>
      </c>
      <c r="E1915" s="10" t="s">
        <v>19</v>
      </c>
      <c r="F1915" s="11">
        <v>1</v>
      </c>
      <c r="G1915" s="11" t="s">
        <v>43</v>
      </c>
      <c r="H1915" s="10" t="s">
        <v>19</v>
      </c>
      <c r="I1915" s="10" t="s">
        <v>6624</v>
      </c>
      <c r="J1915" s="10" t="s">
        <v>40</v>
      </c>
      <c r="K1915" s="10" t="s">
        <v>6621</v>
      </c>
      <c r="L1915" s="10" t="s">
        <v>6622</v>
      </c>
      <c r="M1915" s="12" t="s">
        <v>4879</v>
      </c>
    </row>
    <row r="1916" s="3" customFormat="1" ht="67.5" spans="1:13">
      <c r="A1916" s="8">
        <v>1914</v>
      </c>
      <c r="B1916" s="10" t="s">
        <v>6618</v>
      </c>
      <c r="C1916" s="10" t="s">
        <v>37</v>
      </c>
      <c r="D1916" s="10" t="s">
        <v>6625</v>
      </c>
      <c r="E1916" s="10" t="s">
        <v>19</v>
      </c>
      <c r="F1916" s="11">
        <v>1</v>
      </c>
      <c r="G1916" s="11" t="s">
        <v>43</v>
      </c>
      <c r="H1916" s="10" t="s">
        <v>19</v>
      </c>
      <c r="I1916" s="10" t="s">
        <v>6626</v>
      </c>
      <c r="J1916" s="10" t="s">
        <v>40</v>
      </c>
      <c r="K1916" s="10" t="s">
        <v>6621</v>
      </c>
      <c r="L1916" s="10" t="s">
        <v>6622</v>
      </c>
      <c r="M1916" s="12" t="s">
        <v>4879</v>
      </c>
    </row>
    <row r="1917" s="3" customFormat="1" ht="27" spans="1:13">
      <c r="A1917" s="8">
        <v>1915</v>
      </c>
      <c r="B1917" s="10" t="s">
        <v>6618</v>
      </c>
      <c r="C1917" s="10" t="s">
        <v>37</v>
      </c>
      <c r="D1917" s="10" t="s">
        <v>6627</v>
      </c>
      <c r="E1917" s="10" t="s">
        <v>19</v>
      </c>
      <c r="F1917" s="11">
        <v>5</v>
      </c>
      <c r="G1917" s="11" t="s">
        <v>633</v>
      </c>
      <c r="H1917" s="10" t="s">
        <v>19</v>
      </c>
      <c r="I1917" s="10" t="s">
        <v>6627</v>
      </c>
      <c r="J1917" s="10" t="s">
        <v>70</v>
      </c>
      <c r="K1917" s="10" t="s">
        <v>6621</v>
      </c>
      <c r="L1917" s="10" t="s">
        <v>6622</v>
      </c>
      <c r="M1917" s="12" t="s">
        <v>4879</v>
      </c>
    </row>
    <row r="1918" s="3" customFormat="1" spans="1:13">
      <c r="A1918" s="8">
        <v>1916</v>
      </c>
      <c r="B1918" s="10" t="s">
        <v>6628</v>
      </c>
      <c r="C1918" s="10" t="s">
        <v>55</v>
      </c>
      <c r="D1918" s="10" t="s">
        <v>6629</v>
      </c>
      <c r="E1918" s="10" t="s">
        <v>19</v>
      </c>
      <c r="F1918" s="11">
        <v>2</v>
      </c>
      <c r="G1918" s="11" t="s">
        <v>43</v>
      </c>
      <c r="H1918" s="10" t="s">
        <v>19</v>
      </c>
      <c r="I1918" s="10" t="s">
        <v>6630</v>
      </c>
      <c r="J1918" s="10" t="s">
        <v>40</v>
      </c>
      <c r="K1918" s="10" t="s">
        <v>6631</v>
      </c>
      <c r="L1918" s="10" t="s">
        <v>6632</v>
      </c>
      <c r="M1918" s="12" t="s">
        <v>4879</v>
      </c>
    </row>
    <row r="1919" s="3" customFormat="1" ht="27" spans="1:13">
      <c r="A1919" s="8">
        <v>1917</v>
      </c>
      <c r="B1919" s="10" t="s">
        <v>6633</v>
      </c>
      <c r="C1919" s="10" t="s">
        <v>37</v>
      </c>
      <c r="D1919" s="10" t="s">
        <v>6634</v>
      </c>
      <c r="E1919" s="10" t="s">
        <v>590</v>
      </c>
      <c r="F1919" s="11">
        <v>2</v>
      </c>
      <c r="G1919" s="11" t="s">
        <v>43</v>
      </c>
      <c r="H1919" s="10" t="s">
        <v>19</v>
      </c>
      <c r="I1919" s="10" t="s">
        <v>6635</v>
      </c>
      <c r="J1919" s="10" t="s">
        <v>70</v>
      </c>
      <c r="K1919" s="10" t="s">
        <v>6636</v>
      </c>
      <c r="L1919" s="10" t="s">
        <v>6637</v>
      </c>
      <c r="M1919" s="12" t="s">
        <v>4879</v>
      </c>
    </row>
    <row r="1920" s="3" customFormat="1" ht="40.5" spans="1:13">
      <c r="A1920" s="8">
        <v>1918</v>
      </c>
      <c r="B1920" s="10" t="s">
        <v>6638</v>
      </c>
      <c r="C1920" s="10" t="s">
        <v>256</v>
      </c>
      <c r="D1920" s="10" t="s">
        <v>6639</v>
      </c>
      <c r="E1920" s="10" t="s">
        <v>81</v>
      </c>
      <c r="F1920" s="11">
        <v>2</v>
      </c>
      <c r="G1920" s="11" t="s">
        <v>43</v>
      </c>
      <c r="H1920" s="10" t="s">
        <v>19</v>
      </c>
      <c r="I1920" s="10" t="s">
        <v>6640</v>
      </c>
      <c r="J1920" s="10" t="s">
        <v>70</v>
      </c>
      <c r="K1920" s="10" t="s">
        <v>6641</v>
      </c>
      <c r="L1920" s="10" t="s">
        <v>6642</v>
      </c>
      <c r="M1920" s="12" t="s">
        <v>4879</v>
      </c>
    </row>
    <row r="1921" s="3" customFormat="1" ht="67.5" spans="1:13">
      <c r="A1921" s="8">
        <v>1919</v>
      </c>
      <c r="B1921" s="9" t="s">
        <v>6643</v>
      </c>
      <c r="C1921" s="9" t="s">
        <v>55</v>
      </c>
      <c r="D1921" s="9" t="s">
        <v>866</v>
      </c>
      <c r="E1921" s="9" t="s">
        <v>57</v>
      </c>
      <c r="F1921" s="8">
        <v>3</v>
      </c>
      <c r="G1921" s="8" t="s">
        <v>18</v>
      </c>
      <c r="H1921" s="9" t="s">
        <v>19</v>
      </c>
      <c r="I1921" s="9" t="s">
        <v>6644</v>
      </c>
      <c r="J1921" s="9" t="s">
        <v>59</v>
      </c>
      <c r="K1921" s="9" t="s">
        <v>6645</v>
      </c>
      <c r="L1921" s="9" t="s">
        <v>6646</v>
      </c>
      <c r="M1921" s="12" t="s">
        <v>4879</v>
      </c>
    </row>
    <row r="1922" s="3" customFormat="1" ht="67.5" spans="1:13">
      <c r="A1922" s="8">
        <v>1920</v>
      </c>
      <c r="B1922" s="10" t="s">
        <v>6647</v>
      </c>
      <c r="C1922" s="10" t="s">
        <v>167</v>
      </c>
      <c r="D1922" s="10" t="s">
        <v>6648</v>
      </c>
      <c r="E1922" s="10" t="s">
        <v>81</v>
      </c>
      <c r="F1922" s="11">
        <v>2</v>
      </c>
      <c r="G1922" s="11" t="s">
        <v>43</v>
      </c>
      <c r="H1922" s="10" t="s">
        <v>19</v>
      </c>
      <c r="I1922" s="10" t="s">
        <v>6649</v>
      </c>
      <c r="J1922" s="10" t="s">
        <v>70</v>
      </c>
      <c r="K1922" s="10" t="s">
        <v>6650</v>
      </c>
      <c r="L1922" s="10" t="s">
        <v>6651</v>
      </c>
      <c r="M1922" s="12" t="s">
        <v>4879</v>
      </c>
    </row>
    <row r="1923" s="3" customFormat="1" ht="121.5" spans="1:13">
      <c r="A1923" s="8">
        <v>1921</v>
      </c>
      <c r="B1923" s="10" t="s">
        <v>6652</v>
      </c>
      <c r="C1923" s="10" t="s">
        <v>150</v>
      </c>
      <c r="D1923" s="10" t="s">
        <v>6653</v>
      </c>
      <c r="E1923" s="10" t="s">
        <v>32</v>
      </c>
      <c r="F1923" s="11">
        <v>5</v>
      </c>
      <c r="G1923" s="11" t="s">
        <v>43</v>
      </c>
      <c r="H1923" s="10" t="s">
        <v>19</v>
      </c>
      <c r="I1923" s="10" t="s">
        <v>6654</v>
      </c>
      <c r="J1923" s="10" t="s">
        <v>34</v>
      </c>
      <c r="K1923" s="10" t="s">
        <v>6655</v>
      </c>
      <c r="L1923" s="10" t="s">
        <v>6656</v>
      </c>
      <c r="M1923" s="12" t="s">
        <v>4879</v>
      </c>
    </row>
    <row r="1924" s="3" customFormat="1" ht="121.5" spans="1:13">
      <c r="A1924" s="8">
        <v>1922</v>
      </c>
      <c r="B1924" s="9" t="s">
        <v>6652</v>
      </c>
      <c r="C1924" s="9" t="s">
        <v>37</v>
      </c>
      <c r="D1924" s="9" t="s">
        <v>6657</v>
      </c>
      <c r="E1924" s="9" t="s">
        <v>1724</v>
      </c>
      <c r="F1924" s="8">
        <v>5</v>
      </c>
      <c r="G1924" s="8" t="s">
        <v>18</v>
      </c>
      <c r="H1924" s="9" t="s">
        <v>19</v>
      </c>
      <c r="I1924" s="9" t="s">
        <v>6658</v>
      </c>
      <c r="J1924" s="9" t="s">
        <v>59</v>
      </c>
      <c r="K1924" s="9" t="s">
        <v>6655</v>
      </c>
      <c r="L1924" s="9" t="s">
        <v>6656</v>
      </c>
      <c r="M1924" s="12" t="s">
        <v>4879</v>
      </c>
    </row>
    <row r="1925" s="3" customFormat="1" ht="108" spans="1:13">
      <c r="A1925" s="8">
        <v>1923</v>
      </c>
      <c r="B1925" s="9" t="s">
        <v>6659</v>
      </c>
      <c r="C1925" s="9" t="s">
        <v>55</v>
      </c>
      <c r="D1925" s="9" t="s">
        <v>6660</v>
      </c>
      <c r="E1925" s="9" t="s">
        <v>124</v>
      </c>
      <c r="F1925" s="8">
        <v>2</v>
      </c>
      <c r="G1925" s="8" t="s">
        <v>18</v>
      </c>
      <c r="H1925" s="9" t="s">
        <v>19</v>
      </c>
      <c r="I1925" s="9" t="s">
        <v>6661</v>
      </c>
      <c r="J1925" s="9" t="s">
        <v>59</v>
      </c>
      <c r="K1925" s="9" t="s">
        <v>6662</v>
      </c>
      <c r="L1925" s="9" t="s">
        <v>6663</v>
      </c>
      <c r="M1925" s="12" t="s">
        <v>4879</v>
      </c>
    </row>
    <row r="1926" s="3" customFormat="1" ht="40.5" spans="1:13">
      <c r="A1926" s="8">
        <v>1924</v>
      </c>
      <c r="B1926" s="9" t="s">
        <v>6664</v>
      </c>
      <c r="C1926" s="9" t="s">
        <v>37</v>
      </c>
      <c r="D1926" s="9" t="s">
        <v>2451</v>
      </c>
      <c r="E1926" s="9" t="s">
        <v>350</v>
      </c>
      <c r="F1926" s="8">
        <v>1</v>
      </c>
      <c r="G1926" s="8" t="s">
        <v>18</v>
      </c>
      <c r="H1926" s="9" t="s">
        <v>19</v>
      </c>
      <c r="I1926" s="9" t="s">
        <v>6665</v>
      </c>
      <c r="J1926" s="9" t="s">
        <v>40</v>
      </c>
      <c r="K1926" s="9" t="s">
        <v>6666</v>
      </c>
      <c r="L1926" s="9" t="s">
        <v>6667</v>
      </c>
      <c r="M1926" s="12" t="s">
        <v>4879</v>
      </c>
    </row>
    <row r="1927" s="3" customFormat="1" ht="54" spans="1:13">
      <c r="A1927" s="8">
        <v>1925</v>
      </c>
      <c r="B1927" s="10" t="s">
        <v>6668</v>
      </c>
      <c r="C1927" s="10" t="s">
        <v>37</v>
      </c>
      <c r="D1927" s="10" t="s">
        <v>6669</v>
      </c>
      <c r="E1927" s="10" t="s">
        <v>19</v>
      </c>
      <c r="F1927" s="11">
        <v>5</v>
      </c>
      <c r="G1927" s="11" t="s">
        <v>39</v>
      </c>
      <c r="H1927" s="10" t="s">
        <v>19</v>
      </c>
      <c r="I1927" s="10" t="s">
        <v>6670</v>
      </c>
      <c r="J1927" s="10" t="s">
        <v>59</v>
      </c>
      <c r="K1927" s="10" t="s">
        <v>6671</v>
      </c>
      <c r="L1927" s="10" t="s">
        <v>6672</v>
      </c>
      <c r="M1927" s="12" t="s">
        <v>4879</v>
      </c>
    </row>
    <row r="1928" s="3" customFormat="1" ht="67.5" spans="1:13">
      <c r="A1928" s="8">
        <v>1926</v>
      </c>
      <c r="B1928" s="10" t="s">
        <v>6668</v>
      </c>
      <c r="C1928" s="10" t="s">
        <v>37</v>
      </c>
      <c r="D1928" s="10" t="s">
        <v>6673</v>
      </c>
      <c r="E1928" s="10" t="s">
        <v>19</v>
      </c>
      <c r="F1928" s="11">
        <v>10</v>
      </c>
      <c r="G1928" s="11" t="s">
        <v>39</v>
      </c>
      <c r="H1928" s="10" t="s">
        <v>19</v>
      </c>
      <c r="I1928" s="10" t="s">
        <v>6674</v>
      </c>
      <c r="J1928" s="10" t="s">
        <v>59</v>
      </c>
      <c r="K1928" s="10" t="s">
        <v>6671</v>
      </c>
      <c r="L1928" s="10" t="s">
        <v>6672</v>
      </c>
      <c r="M1928" s="12" t="s">
        <v>4879</v>
      </c>
    </row>
    <row r="1929" s="3" customFormat="1" ht="54" spans="1:13">
      <c r="A1929" s="8">
        <v>1927</v>
      </c>
      <c r="B1929" s="10" t="s">
        <v>6668</v>
      </c>
      <c r="C1929" s="10" t="s">
        <v>37</v>
      </c>
      <c r="D1929" s="10" t="s">
        <v>6675</v>
      </c>
      <c r="E1929" s="10" t="s">
        <v>19</v>
      </c>
      <c r="F1929" s="11">
        <v>15</v>
      </c>
      <c r="G1929" s="11" t="s">
        <v>39</v>
      </c>
      <c r="H1929" s="10" t="s">
        <v>19</v>
      </c>
      <c r="I1929" s="10" t="s">
        <v>6676</v>
      </c>
      <c r="J1929" s="10" t="s">
        <v>59</v>
      </c>
      <c r="K1929" s="10" t="s">
        <v>6671</v>
      </c>
      <c r="L1929" s="10" t="s">
        <v>6672</v>
      </c>
      <c r="M1929" s="12" t="s">
        <v>4879</v>
      </c>
    </row>
    <row r="1930" s="3" customFormat="1" ht="54" spans="1:13">
      <c r="A1930" s="8">
        <v>1928</v>
      </c>
      <c r="B1930" s="10" t="s">
        <v>6668</v>
      </c>
      <c r="C1930" s="10" t="s">
        <v>37</v>
      </c>
      <c r="D1930" s="10" t="s">
        <v>6677</v>
      </c>
      <c r="E1930" s="10" t="s">
        <v>19</v>
      </c>
      <c r="F1930" s="11">
        <v>3</v>
      </c>
      <c r="G1930" s="11" t="s">
        <v>633</v>
      </c>
      <c r="H1930" s="10" t="s">
        <v>19</v>
      </c>
      <c r="I1930" s="10" t="s">
        <v>6678</v>
      </c>
      <c r="J1930" s="10" t="s">
        <v>40</v>
      </c>
      <c r="K1930" s="10" t="s">
        <v>6671</v>
      </c>
      <c r="L1930" s="10" t="s">
        <v>6672</v>
      </c>
      <c r="M1930" s="12" t="s">
        <v>4879</v>
      </c>
    </row>
    <row r="1931" s="3" customFormat="1" ht="54" spans="1:13">
      <c r="A1931" s="8">
        <v>1929</v>
      </c>
      <c r="B1931" s="10" t="s">
        <v>6668</v>
      </c>
      <c r="C1931" s="10" t="s">
        <v>37</v>
      </c>
      <c r="D1931" s="10" t="s">
        <v>6679</v>
      </c>
      <c r="E1931" s="10" t="s">
        <v>19</v>
      </c>
      <c r="F1931" s="11">
        <v>3</v>
      </c>
      <c r="G1931" s="11" t="s">
        <v>39</v>
      </c>
      <c r="H1931" s="10" t="s">
        <v>19</v>
      </c>
      <c r="I1931" s="10" t="s">
        <v>6680</v>
      </c>
      <c r="J1931" s="10" t="s">
        <v>40</v>
      </c>
      <c r="K1931" s="10" t="s">
        <v>6671</v>
      </c>
      <c r="L1931" s="10" t="s">
        <v>6672</v>
      </c>
      <c r="M1931" s="12" t="s">
        <v>4879</v>
      </c>
    </row>
    <row r="1932" s="3" customFormat="1" ht="67.5" spans="1:13">
      <c r="A1932" s="8">
        <v>1930</v>
      </c>
      <c r="B1932" s="10" t="s">
        <v>6668</v>
      </c>
      <c r="C1932" s="10" t="s">
        <v>37</v>
      </c>
      <c r="D1932" s="10" t="s">
        <v>6681</v>
      </c>
      <c r="E1932" s="10" t="s">
        <v>19</v>
      </c>
      <c r="F1932" s="11">
        <v>3</v>
      </c>
      <c r="G1932" s="11" t="s">
        <v>39</v>
      </c>
      <c r="H1932" s="10" t="s">
        <v>19</v>
      </c>
      <c r="I1932" s="10" t="s">
        <v>6682</v>
      </c>
      <c r="J1932" s="10" t="s">
        <v>40</v>
      </c>
      <c r="K1932" s="10" t="s">
        <v>6671</v>
      </c>
      <c r="L1932" s="10" t="s">
        <v>6672</v>
      </c>
      <c r="M1932" s="12" t="s">
        <v>4879</v>
      </c>
    </row>
    <row r="1933" s="3" customFormat="1" ht="54" spans="1:13">
      <c r="A1933" s="8">
        <v>1931</v>
      </c>
      <c r="B1933" s="10" t="s">
        <v>6668</v>
      </c>
      <c r="C1933" s="10" t="s">
        <v>37</v>
      </c>
      <c r="D1933" s="10" t="s">
        <v>6683</v>
      </c>
      <c r="E1933" s="10" t="s">
        <v>19</v>
      </c>
      <c r="F1933" s="11">
        <v>2</v>
      </c>
      <c r="G1933" s="11" t="s">
        <v>39</v>
      </c>
      <c r="H1933" s="10" t="s">
        <v>19</v>
      </c>
      <c r="I1933" s="10" t="s">
        <v>6684</v>
      </c>
      <c r="J1933" s="10" t="s">
        <v>40</v>
      </c>
      <c r="K1933" s="10" t="s">
        <v>6671</v>
      </c>
      <c r="L1933" s="10" t="s">
        <v>6672</v>
      </c>
      <c r="M1933" s="12" t="s">
        <v>4879</v>
      </c>
    </row>
    <row r="1934" s="3" customFormat="1" ht="81" spans="1:13">
      <c r="A1934" s="8">
        <v>1932</v>
      </c>
      <c r="B1934" s="10" t="s">
        <v>6668</v>
      </c>
      <c r="C1934" s="10" t="s">
        <v>37</v>
      </c>
      <c r="D1934" s="10" t="s">
        <v>6685</v>
      </c>
      <c r="E1934" s="10" t="s">
        <v>19</v>
      </c>
      <c r="F1934" s="11">
        <v>2</v>
      </c>
      <c r="G1934" s="11" t="s">
        <v>39</v>
      </c>
      <c r="H1934" s="10" t="s">
        <v>19</v>
      </c>
      <c r="I1934" s="10" t="s">
        <v>6686</v>
      </c>
      <c r="J1934" s="10" t="s">
        <v>40</v>
      </c>
      <c r="K1934" s="10" t="s">
        <v>6671</v>
      </c>
      <c r="L1934" s="10" t="s">
        <v>6672</v>
      </c>
      <c r="M1934" s="12" t="s">
        <v>4879</v>
      </c>
    </row>
    <row r="1935" s="3" customFormat="1" ht="81" spans="1:13">
      <c r="A1935" s="8">
        <v>1933</v>
      </c>
      <c r="B1935" s="10" t="s">
        <v>6668</v>
      </c>
      <c r="C1935" s="10" t="s">
        <v>37</v>
      </c>
      <c r="D1935" s="10" t="s">
        <v>6687</v>
      </c>
      <c r="E1935" s="10" t="s">
        <v>19</v>
      </c>
      <c r="F1935" s="11">
        <v>3</v>
      </c>
      <c r="G1935" s="11" t="s">
        <v>39</v>
      </c>
      <c r="H1935" s="10" t="s">
        <v>19</v>
      </c>
      <c r="I1935" s="10" t="s">
        <v>6688</v>
      </c>
      <c r="J1935" s="10" t="s">
        <v>40</v>
      </c>
      <c r="K1935" s="10" t="s">
        <v>6671</v>
      </c>
      <c r="L1935" s="10" t="s">
        <v>6672</v>
      </c>
      <c r="M1935" s="12" t="s">
        <v>4879</v>
      </c>
    </row>
    <row r="1936" s="3" customFormat="1" ht="67.5" spans="1:13">
      <c r="A1936" s="8">
        <v>1934</v>
      </c>
      <c r="B1936" s="10" t="s">
        <v>6668</v>
      </c>
      <c r="C1936" s="10" t="s">
        <v>37</v>
      </c>
      <c r="D1936" s="10" t="s">
        <v>6689</v>
      </c>
      <c r="E1936" s="10" t="s">
        <v>19</v>
      </c>
      <c r="F1936" s="11">
        <v>2</v>
      </c>
      <c r="G1936" s="11" t="s">
        <v>39</v>
      </c>
      <c r="H1936" s="10" t="s">
        <v>19</v>
      </c>
      <c r="I1936" s="10" t="s">
        <v>6690</v>
      </c>
      <c r="J1936" s="10" t="s">
        <v>40</v>
      </c>
      <c r="K1936" s="10" t="s">
        <v>6671</v>
      </c>
      <c r="L1936" s="10" t="s">
        <v>6672</v>
      </c>
      <c r="M1936" s="12" t="s">
        <v>4879</v>
      </c>
    </row>
    <row r="1937" s="3" customFormat="1" ht="67.5" spans="1:13">
      <c r="A1937" s="8">
        <v>1935</v>
      </c>
      <c r="B1937" s="10" t="s">
        <v>6668</v>
      </c>
      <c r="C1937" s="10" t="s">
        <v>37</v>
      </c>
      <c r="D1937" s="10" t="s">
        <v>6691</v>
      </c>
      <c r="E1937" s="10" t="s">
        <v>19</v>
      </c>
      <c r="F1937" s="11">
        <v>5</v>
      </c>
      <c r="G1937" s="11" t="s">
        <v>39</v>
      </c>
      <c r="H1937" s="10" t="s">
        <v>19</v>
      </c>
      <c r="I1937" s="10" t="s">
        <v>6692</v>
      </c>
      <c r="J1937" s="10" t="s">
        <v>40</v>
      </c>
      <c r="K1937" s="10" t="s">
        <v>6671</v>
      </c>
      <c r="L1937" s="10" t="s">
        <v>6672</v>
      </c>
      <c r="M1937" s="12" t="s">
        <v>4879</v>
      </c>
    </row>
    <row r="1938" s="3" customFormat="1" ht="81" spans="1:13">
      <c r="A1938" s="8">
        <v>1936</v>
      </c>
      <c r="B1938" s="9" t="s">
        <v>6668</v>
      </c>
      <c r="C1938" s="9" t="s">
        <v>157</v>
      </c>
      <c r="D1938" s="9" t="s">
        <v>6693</v>
      </c>
      <c r="E1938" s="9" t="s">
        <v>17</v>
      </c>
      <c r="F1938" s="8">
        <v>2</v>
      </c>
      <c r="G1938" s="8" t="s">
        <v>18</v>
      </c>
      <c r="H1938" s="9" t="s">
        <v>19</v>
      </c>
      <c r="I1938" s="9" t="s">
        <v>6694</v>
      </c>
      <c r="J1938" s="9" t="s">
        <v>34</v>
      </c>
      <c r="K1938" s="9" t="s">
        <v>6671</v>
      </c>
      <c r="L1938" s="9" t="s">
        <v>6672</v>
      </c>
      <c r="M1938" s="12" t="s">
        <v>4879</v>
      </c>
    </row>
    <row r="1939" s="3" customFormat="1" ht="94.5" spans="1:13">
      <c r="A1939" s="8">
        <v>1937</v>
      </c>
      <c r="B1939" s="9" t="s">
        <v>6668</v>
      </c>
      <c r="C1939" s="9" t="s">
        <v>711</v>
      </c>
      <c r="D1939" s="9" t="s">
        <v>6695</v>
      </c>
      <c r="E1939" s="9" t="s">
        <v>687</v>
      </c>
      <c r="F1939" s="8">
        <v>3</v>
      </c>
      <c r="G1939" s="8" t="s">
        <v>18</v>
      </c>
      <c r="H1939" s="9" t="s">
        <v>19</v>
      </c>
      <c r="I1939" s="9" t="s">
        <v>6696</v>
      </c>
      <c r="J1939" s="9" t="s">
        <v>34</v>
      </c>
      <c r="K1939" s="9" t="s">
        <v>6671</v>
      </c>
      <c r="L1939" s="9" t="s">
        <v>6672</v>
      </c>
      <c r="M1939" s="12" t="s">
        <v>4879</v>
      </c>
    </row>
    <row r="1940" s="3" customFormat="1" ht="135" spans="1:13">
      <c r="A1940" s="8">
        <v>1938</v>
      </c>
      <c r="B1940" s="9" t="s">
        <v>6668</v>
      </c>
      <c r="C1940" s="9" t="s">
        <v>37</v>
      </c>
      <c r="D1940" s="9" t="s">
        <v>6697</v>
      </c>
      <c r="E1940" s="9" t="s">
        <v>4889</v>
      </c>
      <c r="F1940" s="8">
        <v>3</v>
      </c>
      <c r="G1940" s="8" t="s">
        <v>18</v>
      </c>
      <c r="H1940" s="9" t="s">
        <v>19</v>
      </c>
      <c r="I1940" s="9" t="s">
        <v>6698</v>
      </c>
      <c r="J1940" s="9" t="s">
        <v>34</v>
      </c>
      <c r="K1940" s="9" t="s">
        <v>6671</v>
      </c>
      <c r="L1940" s="9" t="s">
        <v>6672</v>
      </c>
      <c r="M1940" s="12" t="s">
        <v>4879</v>
      </c>
    </row>
    <row r="1941" s="3" customFormat="1" ht="148.5" spans="1:13">
      <c r="A1941" s="8">
        <v>1939</v>
      </c>
      <c r="B1941" s="9" t="s">
        <v>6668</v>
      </c>
      <c r="C1941" s="9" t="s">
        <v>3049</v>
      </c>
      <c r="D1941" s="9" t="s">
        <v>6699</v>
      </c>
      <c r="E1941" s="9" t="s">
        <v>4889</v>
      </c>
      <c r="F1941" s="8">
        <v>5</v>
      </c>
      <c r="G1941" s="8" t="s">
        <v>18</v>
      </c>
      <c r="H1941" s="9" t="s">
        <v>19</v>
      </c>
      <c r="I1941" s="9" t="s">
        <v>6700</v>
      </c>
      <c r="J1941" s="9" t="s">
        <v>34</v>
      </c>
      <c r="K1941" s="9" t="s">
        <v>6671</v>
      </c>
      <c r="L1941" s="9" t="s">
        <v>6672</v>
      </c>
      <c r="M1941" s="12" t="s">
        <v>4879</v>
      </c>
    </row>
    <row r="1942" s="3" customFormat="1" ht="27" spans="1:13">
      <c r="A1942" s="8">
        <v>1940</v>
      </c>
      <c r="B1942" s="9" t="s">
        <v>6701</v>
      </c>
      <c r="C1942" s="9" t="s">
        <v>150</v>
      </c>
      <c r="D1942" s="9" t="s">
        <v>6702</v>
      </c>
      <c r="E1942" s="9" t="s">
        <v>4889</v>
      </c>
      <c r="F1942" s="8">
        <v>2</v>
      </c>
      <c r="G1942" s="8" t="s">
        <v>18</v>
      </c>
      <c r="H1942" s="9" t="s">
        <v>19</v>
      </c>
      <c r="I1942" s="9" t="s">
        <v>6703</v>
      </c>
      <c r="J1942" s="9" t="s">
        <v>70</v>
      </c>
      <c r="K1942" s="9" t="s">
        <v>6704</v>
      </c>
      <c r="L1942" s="9" t="s">
        <v>6705</v>
      </c>
      <c r="M1942" s="12" t="s">
        <v>4879</v>
      </c>
    </row>
    <row r="1943" s="3" customFormat="1" ht="81" spans="1:13">
      <c r="A1943" s="8">
        <v>1941</v>
      </c>
      <c r="B1943" s="10" t="s">
        <v>6706</v>
      </c>
      <c r="C1943" s="10" t="s">
        <v>37</v>
      </c>
      <c r="D1943" s="10" t="s">
        <v>118</v>
      </c>
      <c r="E1943" s="10" t="s">
        <v>2869</v>
      </c>
      <c r="F1943" s="11">
        <v>2</v>
      </c>
      <c r="G1943" s="11" t="s">
        <v>43</v>
      </c>
      <c r="H1943" s="10" t="s">
        <v>19</v>
      </c>
      <c r="I1943" s="10" t="s">
        <v>6707</v>
      </c>
      <c r="J1943" s="10" t="s">
        <v>34</v>
      </c>
      <c r="K1943" s="10" t="s">
        <v>6708</v>
      </c>
      <c r="L1943" s="10" t="s">
        <v>6709</v>
      </c>
      <c r="M1943" s="12" t="s">
        <v>4879</v>
      </c>
    </row>
    <row r="1944" s="3" customFormat="1" spans="1:13">
      <c r="A1944" s="8">
        <v>1942</v>
      </c>
      <c r="B1944" s="10" t="s">
        <v>6710</v>
      </c>
      <c r="C1944" s="10" t="s">
        <v>37</v>
      </c>
      <c r="D1944" s="10" t="s">
        <v>6711</v>
      </c>
      <c r="E1944" s="10" t="s">
        <v>37</v>
      </c>
      <c r="F1944" s="11">
        <v>2</v>
      </c>
      <c r="G1944" s="11" t="s">
        <v>43</v>
      </c>
      <c r="H1944" s="10" t="s">
        <v>19</v>
      </c>
      <c r="I1944" s="10" t="s">
        <v>6712</v>
      </c>
      <c r="J1944" s="10" t="s">
        <v>70</v>
      </c>
      <c r="K1944" s="10" t="s">
        <v>6713</v>
      </c>
      <c r="L1944" s="10" t="s">
        <v>6714</v>
      </c>
      <c r="M1944" s="12" t="s">
        <v>4879</v>
      </c>
    </row>
    <row r="1945" s="3" customFormat="1" ht="27" spans="1:13">
      <c r="A1945" s="8">
        <v>1943</v>
      </c>
      <c r="B1945" s="9" t="s">
        <v>6715</v>
      </c>
      <c r="C1945" s="9" t="s">
        <v>150</v>
      </c>
      <c r="D1945" s="9" t="s">
        <v>6716</v>
      </c>
      <c r="E1945" s="9" t="s">
        <v>32</v>
      </c>
      <c r="F1945" s="8">
        <v>4</v>
      </c>
      <c r="G1945" s="8" t="s">
        <v>18</v>
      </c>
      <c r="H1945" s="9" t="s">
        <v>19</v>
      </c>
      <c r="I1945" s="9" t="s">
        <v>6717</v>
      </c>
      <c r="J1945" s="9" t="s">
        <v>59</v>
      </c>
      <c r="K1945" s="9" t="s">
        <v>6718</v>
      </c>
      <c r="L1945" s="9" t="s">
        <v>6719</v>
      </c>
      <c r="M1945" s="12" t="s">
        <v>4879</v>
      </c>
    </row>
    <row r="1946" s="3" customFormat="1" ht="94.5" spans="1:13">
      <c r="A1946" s="8">
        <v>1944</v>
      </c>
      <c r="B1946" s="9" t="s">
        <v>6720</v>
      </c>
      <c r="C1946" s="9" t="s">
        <v>312</v>
      </c>
      <c r="D1946" s="9" t="s">
        <v>6721</v>
      </c>
      <c r="E1946" s="9" t="s">
        <v>188</v>
      </c>
      <c r="F1946" s="8">
        <v>2</v>
      </c>
      <c r="G1946" s="8" t="s">
        <v>18</v>
      </c>
      <c r="H1946" s="9" t="s">
        <v>19</v>
      </c>
      <c r="I1946" s="9" t="s">
        <v>6722</v>
      </c>
      <c r="J1946" s="9" t="s">
        <v>70</v>
      </c>
      <c r="K1946" s="9" t="s">
        <v>6723</v>
      </c>
      <c r="L1946" s="9" t="str">
        <f>"13909863194"</f>
        <v>13909863194</v>
      </c>
      <c r="M1946" s="12" t="s">
        <v>4879</v>
      </c>
    </row>
    <row r="1947" s="3" customFormat="1" ht="27" spans="1:13">
      <c r="A1947" s="8">
        <v>1945</v>
      </c>
      <c r="B1947" s="9" t="s">
        <v>6724</v>
      </c>
      <c r="C1947" s="9" t="s">
        <v>312</v>
      </c>
      <c r="D1947" s="9" t="s">
        <v>6725</v>
      </c>
      <c r="E1947" s="9" t="s">
        <v>2053</v>
      </c>
      <c r="F1947" s="8">
        <v>2</v>
      </c>
      <c r="G1947" s="8" t="s">
        <v>18</v>
      </c>
      <c r="H1947" s="9" t="s">
        <v>19</v>
      </c>
      <c r="I1947" s="9" t="s">
        <v>5069</v>
      </c>
      <c r="J1947" s="9" t="s">
        <v>34</v>
      </c>
      <c r="K1947" s="9" t="s">
        <v>6726</v>
      </c>
      <c r="L1947" s="9" t="s">
        <v>6727</v>
      </c>
      <c r="M1947" s="12" t="s">
        <v>4879</v>
      </c>
    </row>
    <row r="1948" s="3" customFormat="1" ht="81" spans="1:13">
      <c r="A1948" s="8">
        <v>1946</v>
      </c>
      <c r="B1948" s="9" t="s">
        <v>6728</v>
      </c>
      <c r="C1948" s="9" t="s">
        <v>167</v>
      </c>
      <c r="D1948" s="9" t="s">
        <v>6729</v>
      </c>
      <c r="E1948" s="9" t="s">
        <v>81</v>
      </c>
      <c r="F1948" s="8">
        <v>2</v>
      </c>
      <c r="G1948" s="8" t="s">
        <v>18</v>
      </c>
      <c r="H1948" s="9" t="s">
        <v>76</v>
      </c>
      <c r="I1948" s="9" t="s">
        <v>6730</v>
      </c>
      <c r="J1948" s="9" t="s">
        <v>28</v>
      </c>
      <c r="K1948" s="9" t="s">
        <v>6731</v>
      </c>
      <c r="L1948" s="9" t="s">
        <v>6731</v>
      </c>
      <c r="M1948" s="12" t="s">
        <v>4879</v>
      </c>
    </row>
    <row r="1949" s="3" customFormat="1" ht="94.5" spans="1:13">
      <c r="A1949" s="8">
        <v>1947</v>
      </c>
      <c r="B1949" s="9" t="s">
        <v>6732</v>
      </c>
      <c r="C1949" s="9" t="s">
        <v>150</v>
      </c>
      <c r="D1949" s="9" t="s">
        <v>6733</v>
      </c>
      <c r="E1949" s="9" t="s">
        <v>2847</v>
      </c>
      <c r="F1949" s="8">
        <v>10</v>
      </c>
      <c r="G1949" s="8" t="s">
        <v>18</v>
      </c>
      <c r="H1949" s="9" t="s">
        <v>19</v>
      </c>
      <c r="I1949" s="9" t="s">
        <v>6734</v>
      </c>
      <c r="J1949" s="9" t="s">
        <v>59</v>
      </c>
      <c r="K1949" s="9" t="s">
        <v>6735</v>
      </c>
      <c r="L1949" s="9" t="s">
        <v>6736</v>
      </c>
      <c r="M1949" s="12" t="s">
        <v>4879</v>
      </c>
    </row>
    <row r="1950" s="3" customFormat="1" ht="108" spans="1:13">
      <c r="A1950" s="8">
        <v>1948</v>
      </c>
      <c r="B1950" s="10" t="s">
        <v>6737</v>
      </c>
      <c r="C1950" s="10" t="s">
        <v>37</v>
      </c>
      <c r="D1950" s="10" t="s">
        <v>6738</v>
      </c>
      <c r="E1950" s="10" t="s">
        <v>1241</v>
      </c>
      <c r="F1950" s="11">
        <v>5</v>
      </c>
      <c r="G1950" s="11" t="s">
        <v>43</v>
      </c>
      <c r="H1950" s="10" t="s">
        <v>19</v>
      </c>
      <c r="I1950" s="10" t="s">
        <v>5128</v>
      </c>
      <c r="J1950" s="10" t="s">
        <v>59</v>
      </c>
      <c r="K1950" s="10" t="s">
        <v>5129</v>
      </c>
      <c r="L1950" s="10" t="s">
        <v>5130</v>
      </c>
      <c r="M1950" s="12" t="s">
        <v>4879</v>
      </c>
    </row>
    <row r="1951" s="3" customFormat="1" ht="94.5" spans="1:13">
      <c r="A1951" s="8">
        <v>1949</v>
      </c>
      <c r="B1951" s="10" t="s">
        <v>6737</v>
      </c>
      <c r="C1951" s="10" t="s">
        <v>37</v>
      </c>
      <c r="D1951" s="10" t="s">
        <v>6739</v>
      </c>
      <c r="E1951" s="10" t="s">
        <v>1241</v>
      </c>
      <c r="F1951" s="11">
        <v>5</v>
      </c>
      <c r="G1951" s="11" t="s">
        <v>43</v>
      </c>
      <c r="H1951" s="10" t="s">
        <v>19</v>
      </c>
      <c r="I1951" s="10" t="s">
        <v>6740</v>
      </c>
      <c r="J1951" s="10" t="s">
        <v>59</v>
      </c>
      <c r="K1951" s="10" t="s">
        <v>5129</v>
      </c>
      <c r="L1951" s="10" t="s">
        <v>5130</v>
      </c>
      <c r="M1951" s="12" t="s">
        <v>4879</v>
      </c>
    </row>
    <row r="1952" s="3" customFormat="1" ht="121.5" spans="1:13">
      <c r="A1952" s="8">
        <v>1950</v>
      </c>
      <c r="B1952" s="9" t="s">
        <v>6737</v>
      </c>
      <c r="C1952" s="9" t="s">
        <v>740</v>
      </c>
      <c r="D1952" s="9" t="s">
        <v>6741</v>
      </c>
      <c r="E1952" s="9" t="s">
        <v>19</v>
      </c>
      <c r="F1952" s="8">
        <v>2</v>
      </c>
      <c r="G1952" s="8" t="s">
        <v>18</v>
      </c>
      <c r="H1952" s="9" t="s">
        <v>19</v>
      </c>
      <c r="I1952" s="9" t="s">
        <v>6742</v>
      </c>
      <c r="J1952" s="9" t="s">
        <v>34</v>
      </c>
      <c r="K1952" s="9" t="s">
        <v>5129</v>
      </c>
      <c r="L1952" s="9" t="s">
        <v>5130</v>
      </c>
      <c r="M1952" s="12" t="s">
        <v>4879</v>
      </c>
    </row>
    <row r="1953" s="3" customFormat="1" ht="121.5" spans="1:13">
      <c r="A1953" s="8">
        <v>1951</v>
      </c>
      <c r="B1953" s="9" t="s">
        <v>6737</v>
      </c>
      <c r="C1953" s="9" t="s">
        <v>37</v>
      </c>
      <c r="D1953" s="9" t="s">
        <v>5133</v>
      </c>
      <c r="E1953" s="9" t="s">
        <v>1241</v>
      </c>
      <c r="F1953" s="8">
        <v>2</v>
      </c>
      <c r="G1953" s="8" t="s">
        <v>18</v>
      </c>
      <c r="H1953" s="9" t="s">
        <v>19</v>
      </c>
      <c r="I1953" s="9" t="s">
        <v>5134</v>
      </c>
      <c r="J1953" s="9" t="s">
        <v>34</v>
      </c>
      <c r="K1953" s="9" t="s">
        <v>5129</v>
      </c>
      <c r="L1953" s="9" t="s">
        <v>5130</v>
      </c>
      <c r="M1953" s="12" t="s">
        <v>4879</v>
      </c>
    </row>
    <row r="1954" s="3" customFormat="1" ht="67.5" spans="1:13">
      <c r="A1954" s="8">
        <v>1952</v>
      </c>
      <c r="B1954" s="9" t="s">
        <v>6737</v>
      </c>
      <c r="C1954" s="9" t="s">
        <v>55</v>
      </c>
      <c r="D1954" s="9" t="s">
        <v>6743</v>
      </c>
      <c r="E1954" s="9" t="s">
        <v>57</v>
      </c>
      <c r="F1954" s="8">
        <v>5</v>
      </c>
      <c r="G1954" s="8" t="s">
        <v>18</v>
      </c>
      <c r="H1954" s="9" t="s">
        <v>19</v>
      </c>
      <c r="I1954" s="9" t="s">
        <v>6744</v>
      </c>
      <c r="J1954" s="9" t="s">
        <v>34</v>
      </c>
      <c r="K1954" s="9" t="s">
        <v>5129</v>
      </c>
      <c r="L1954" s="9" t="s">
        <v>5130</v>
      </c>
      <c r="M1954" s="12" t="s">
        <v>4879</v>
      </c>
    </row>
    <row r="1955" s="3" customFormat="1" ht="54" spans="1:13">
      <c r="A1955" s="8">
        <v>1953</v>
      </c>
      <c r="B1955" s="9" t="s">
        <v>6737</v>
      </c>
      <c r="C1955" s="9" t="s">
        <v>37</v>
      </c>
      <c r="D1955" s="9" t="s">
        <v>6745</v>
      </c>
      <c r="E1955" s="9" t="s">
        <v>1241</v>
      </c>
      <c r="F1955" s="8">
        <v>2</v>
      </c>
      <c r="G1955" s="8" t="s">
        <v>18</v>
      </c>
      <c r="H1955" s="9" t="s">
        <v>19</v>
      </c>
      <c r="I1955" s="9" t="s">
        <v>6746</v>
      </c>
      <c r="J1955" s="9" t="s">
        <v>59</v>
      </c>
      <c r="K1955" s="9" t="s">
        <v>5129</v>
      </c>
      <c r="L1955" s="9" t="s">
        <v>5130</v>
      </c>
      <c r="M1955" s="12" t="s">
        <v>4879</v>
      </c>
    </row>
    <row r="1956" s="3" customFormat="1" ht="40.5" spans="1:13">
      <c r="A1956" s="8">
        <v>1954</v>
      </c>
      <c r="B1956" s="10" t="s">
        <v>6747</v>
      </c>
      <c r="C1956" s="10" t="s">
        <v>37</v>
      </c>
      <c r="D1956" s="10" t="s">
        <v>6748</v>
      </c>
      <c r="E1956" s="10" t="s">
        <v>19</v>
      </c>
      <c r="F1956" s="11">
        <v>100</v>
      </c>
      <c r="G1956" s="11" t="s">
        <v>43</v>
      </c>
      <c r="H1956" s="10" t="s">
        <v>19</v>
      </c>
      <c r="I1956" s="10" t="s">
        <v>6749</v>
      </c>
      <c r="J1956" s="10" t="s">
        <v>40</v>
      </c>
      <c r="K1956" s="10" t="s">
        <v>6750</v>
      </c>
      <c r="L1956" s="10" t="s">
        <v>6751</v>
      </c>
      <c r="M1956" s="12" t="s">
        <v>4879</v>
      </c>
    </row>
    <row r="1957" s="3" customFormat="1" ht="54" spans="1:13">
      <c r="A1957" s="8">
        <v>1955</v>
      </c>
      <c r="B1957" s="10" t="s">
        <v>6747</v>
      </c>
      <c r="C1957" s="10" t="s">
        <v>4346</v>
      </c>
      <c r="D1957" s="10" t="s">
        <v>6752</v>
      </c>
      <c r="E1957" s="10" t="s">
        <v>1501</v>
      </c>
      <c r="F1957" s="11">
        <v>50</v>
      </c>
      <c r="G1957" s="11" t="s">
        <v>43</v>
      </c>
      <c r="H1957" s="10" t="s">
        <v>19</v>
      </c>
      <c r="I1957" s="10" t="s">
        <v>6753</v>
      </c>
      <c r="J1957" s="10" t="s">
        <v>40</v>
      </c>
      <c r="K1957" s="10" t="s">
        <v>6750</v>
      </c>
      <c r="L1957" s="10" t="s">
        <v>6751</v>
      </c>
      <c r="M1957" s="12" t="s">
        <v>4879</v>
      </c>
    </row>
    <row r="1958" s="3" customFormat="1" ht="40.5" spans="1:13">
      <c r="A1958" s="8">
        <v>1956</v>
      </c>
      <c r="B1958" s="10" t="s">
        <v>6747</v>
      </c>
      <c r="C1958" s="10" t="s">
        <v>2440</v>
      </c>
      <c r="D1958" s="10" t="s">
        <v>6754</v>
      </c>
      <c r="E1958" s="10" t="s">
        <v>2840</v>
      </c>
      <c r="F1958" s="11">
        <v>50</v>
      </c>
      <c r="G1958" s="11" t="s">
        <v>43</v>
      </c>
      <c r="H1958" s="10" t="s">
        <v>19</v>
      </c>
      <c r="I1958" s="10" t="s">
        <v>6755</v>
      </c>
      <c r="J1958" s="10" t="s">
        <v>40</v>
      </c>
      <c r="K1958" s="10" t="s">
        <v>6750</v>
      </c>
      <c r="L1958" s="10" t="s">
        <v>6751</v>
      </c>
      <c r="M1958" s="12" t="s">
        <v>4879</v>
      </c>
    </row>
    <row r="1959" s="3" customFormat="1" ht="67.5" spans="1:13">
      <c r="A1959" s="8">
        <v>1957</v>
      </c>
      <c r="B1959" s="9" t="s">
        <v>6747</v>
      </c>
      <c r="C1959" s="9" t="s">
        <v>167</v>
      </c>
      <c r="D1959" s="9" t="s">
        <v>6756</v>
      </c>
      <c r="E1959" s="9" t="s">
        <v>81</v>
      </c>
      <c r="F1959" s="8">
        <v>50</v>
      </c>
      <c r="G1959" s="8" t="s">
        <v>18</v>
      </c>
      <c r="H1959" s="9" t="s">
        <v>19</v>
      </c>
      <c r="I1959" s="9" t="s">
        <v>6757</v>
      </c>
      <c r="J1959" s="9" t="s">
        <v>59</v>
      </c>
      <c r="K1959" s="9" t="s">
        <v>6750</v>
      </c>
      <c r="L1959" s="9" t="s">
        <v>6751</v>
      </c>
      <c r="M1959" s="12" t="s">
        <v>4879</v>
      </c>
    </row>
    <row r="1960" s="3" customFormat="1" ht="67.5" spans="1:13">
      <c r="A1960" s="8">
        <v>1958</v>
      </c>
      <c r="B1960" s="9" t="s">
        <v>6747</v>
      </c>
      <c r="C1960" s="9" t="s">
        <v>150</v>
      </c>
      <c r="D1960" s="9" t="s">
        <v>6758</v>
      </c>
      <c r="E1960" s="9" t="s">
        <v>32</v>
      </c>
      <c r="F1960" s="8">
        <v>50</v>
      </c>
      <c r="G1960" s="8" t="s">
        <v>18</v>
      </c>
      <c r="H1960" s="9" t="s">
        <v>19</v>
      </c>
      <c r="I1960" s="9" t="s">
        <v>6759</v>
      </c>
      <c r="J1960" s="9" t="s">
        <v>59</v>
      </c>
      <c r="K1960" s="9" t="s">
        <v>6750</v>
      </c>
      <c r="L1960" s="9" t="s">
        <v>6751</v>
      </c>
      <c r="M1960" s="12" t="s">
        <v>4879</v>
      </c>
    </row>
    <row r="1961" s="3" customFormat="1" ht="54" spans="1:13">
      <c r="A1961" s="8">
        <v>1959</v>
      </c>
      <c r="B1961" s="9" t="s">
        <v>6747</v>
      </c>
      <c r="C1961" s="9" t="s">
        <v>2252</v>
      </c>
      <c r="D1961" s="9" t="s">
        <v>6760</v>
      </c>
      <c r="E1961" s="9" t="s">
        <v>1501</v>
      </c>
      <c r="F1961" s="8">
        <v>50</v>
      </c>
      <c r="G1961" s="8" t="s">
        <v>18</v>
      </c>
      <c r="H1961" s="9" t="s">
        <v>19</v>
      </c>
      <c r="I1961" s="9" t="s">
        <v>6761</v>
      </c>
      <c r="J1961" s="9" t="s">
        <v>59</v>
      </c>
      <c r="K1961" s="9" t="s">
        <v>6750</v>
      </c>
      <c r="L1961" s="9" t="s">
        <v>6751</v>
      </c>
      <c r="M1961" s="12" t="s">
        <v>4879</v>
      </c>
    </row>
    <row r="1962" s="3" customFormat="1" ht="40.5" spans="1:13">
      <c r="A1962" s="8">
        <v>1960</v>
      </c>
      <c r="B1962" s="9" t="s">
        <v>6747</v>
      </c>
      <c r="C1962" s="9" t="s">
        <v>2838</v>
      </c>
      <c r="D1962" s="9" t="s">
        <v>6762</v>
      </c>
      <c r="E1962" s="9" t="s">
        <v>1501</v>
      </c>
      <c r="F1962" s="8">
        <v>50</v>
      </c>
      <c r="G1962" s="8" t="s">
        <v>18</v>
      </c>
      <c r="H1962" s="9" t="s">
        <v>19</v>
      </c>
      <c r="I1962" s="9" t="s">
        <v>6763</v>
      </c>
      <c r="J1962" s="9" t="s">
        <v>59</v>
      </c>
      <c r="K1962" s="9" t="s">
        <v>6750</v>
      </c>
      <c r="L1962" s="9" t="s">
        <v>6751</v>
      </c>
      <c r="M1962" s="12" t="s">
        <v>4879</v>
      </c>
    </row>
    <row r="1963" s="3" customFormat="1" ht="40.5" spans="1:13">
      <c r="A1963" s="8">
        <v>1961</v>
      </c>
      <c r="B1963" s="9" t="s">
        <v>6747</v>
      </c>
      <c r="C1963" s="9" t="s">
        <v>2791</v>
      </c>
      <c r="D1963" s="9" t="s">
        <v>6764</v>
      </c>
      <c r="E1963" s="9" t="s">
        <v>3775</v>
      </c>
      <c r="F1963" s="8">
        <v>50</v>
      </c>
      <c r="G1963" s="8" t="s">
        <v>18</v>
      </c>
      <c r="H1963" s="9" t="s">
        <v>19</v>
      </c>
      <c r="I1963" s="9" t="s">
        <v>6765</v>
      </c>
      <c r="J1963" s="9" t="s">
        <v>59</v>
      </c>
      <c r="K1963" s="9" t="s">
        <v>6750</v>
      </c>
      <c r="L1963" s="9" t="s">
        <v>6751</v>
      </c>
      <c r="M1963" s="12" t="s">
        <v>4879</v>
      </c>
    </row>
    <row r="1964" s="3" customFormat="1" ht="40.5" spans="1:13">
      <c r="A1964" s="8">
        <v>1962</v>
      </c>
      <c r="B1964" s="9" t="s">
        <v>6766</v>
      </c>
      <c r="C1964" s="9" t="s">
        <v>403</v>
      </c>
      <c r="D1964" s="9" t="s">
        <v>6767</v>
      </c>
      <c r="E1964" s="9" t="s">
        <v>996</v>
      </c>
      <c r="F1964" s="8">
        <v>1</v>
      </c>
      <c r="G1964" s="8" t="s">
        <v>18</v>
      </c>
      <c r="H1964" s="9" t="s">
        <v>76</v>
      </c>
      <c r="I1964" s="9" t="s">
        <v>6768</v>
      </c>
      <c r="J1964" s="9" t="s">
        <v>59</v>
      </c>
      <c r="K1964" s="9" t="s">
        <v>6769</v>
      </c>
      <c r="L1964" s="9" t="s">
        <v>6770</v>
      </c>
      <c r="M1964" s="12" t="s">
        <v>4879</v>
      </c>
    </row>
    <row r="1965" s="3" customFormat="1" ht="27" spans="1:13">
      <c r="A1965" s="8">
        <v>1963</v>
      </c>
      <c r="B1965" s="10" t="s">
        <v>6771</v>
      </c>
      <c r="C1965" s="10" t="s">
        <v>55</v>
      </c>
      <c r="D1965" s="10" t="s">
        <v>55</v>
      </c>
      <c r="E1965" s="10" t="s">
        <v>124</v>
      </c>
      <c r="F1965" s="11">
        <v>2</v>
      </c>
      <c r="G1965" s="11" t="s">
        <v>39</v>
      </c>
      <c r="H1965" s="10" t="s">
        <v>19</v>
      </c>
      <c r="I1965" s="10" t="s">
        <v>6772</v>
      </c>
      <c r="J1965" s="10" t="s">
        <v>40</v>
      </c>
      <c r="K1965" s="10" t="s">
        <v>6773</v>
      </c>
      <c r="L1965" s="10" t="s">
        <v>6774</v>
      </c>
      <c r="M1965" s="12" t="s">
        <v>4879</v>
      </c>
    </row>
    <row r="1966" s="3" customFormat="1" ht="27" spans="1:13">
      <c r="A1966" s="8">
        <v>1964</v>
      </c>
      <c r="B1966" s="10" t="s">
        <v>6775</v>
      </c>
      <c r="C1966" s="10" t="s">
        <v>37</v>
      </c>
      <c r="D1966" s="10" t="s">
        <v>6776</v>
      </c>
      <c r="E1966" s="10" t="s">
        <v>32</v>
      </c>
      <c r="F1966" s="11">
        <v>2</v>
      </c>
      <c r="G1966" s="11" t="s">
        <v>39</v>
      </c>
      <c r="H1966" s="10" t="s">
        <v>19</v>
      </c>
      <c r="I1966" s="10" t="s">
        <v>6777</v>
      </c>
      <c r="J1966" s="10" t="s">
        <v>34</v>
      </c>
      <c r="K1966" s="10" t="s">
        <v>6778</v>
      </c>
      <c r="L1966" s="10" t="s">
        <v>6779</v>
      </c>
      <c r="M1966" s="12" t="s">
        <v>4879</v>
      </c>
    </row>
    <row r="1967" s="3" customFormat="1" ht="108" spans="1:13">
      <c r="A1967" s="8">
        <v>1965</v>
      </c>
      <c r="B1967" s="9" t="s">
        <v>6780</v>
      </c>
      <c r="C1967" s="9" t="s">
        <v>150</v>
      </c>
      <c r="D1967" s="9" t="s">
        <v>6781</v>
      </c>
      <c r="E1967" s="9" t="s">
        <v>32</v>
      </c>
      <c r="F1967" s="8">
        <v>1</v>
      </c>
      <c r="G1967" s="8" t="s">
        <v>18</v>
      </c>
      <c r="H1967" s="9" t="s">
        <v>19</v>
      </c>
      <c r="I1967" s="9" t="s">
        <v>6782</v>
      </c>
      <c r="J1967" s="9" t="s">
        <v>34</v>
      </c>
      <c r="K1967" s="9" t="s">
        <v>6783</v>
      </c>
      <c r="L1967" s="9" t="s">
        <v>6784</v>
      </c>
      <c r="M1967" s="12" t="s">
        <v>4879</v>
      </c>
    </row>
    <row r="1968" s="3" customFormat="1" ht="148.5" spans="1:13">
      <c r="A1968" s="8">
        <v>1966</v>
      </c>
      <c r="B1968" s="9" t="s">
        <v>6780</v>
      </c>
      <c r="C1968" s="9" t="s">
        <v>37</v>
      </c>
      <c r="D1968" s="9" t="s">
        <v>6785</v>
      </c>
      <c r="E1968" s="9" t="s">
        <v>32</v>
      </c>
      <c r="F1968" s="8">
        <v>1</v>
      </c>
      <c r="G1968" s="8" t="s">
        <v>18</v>
      </c>
      <c r="H1968" s="9" t="s">
        <v>19</v>
      </c>
      <c r="I1968" s="9" t="s">
        <v>6786</v>
      </c>
      <c r="J1968" s="9" t="s">
        <v>34</v>
      </c>
      <c r="K1968" s="9" t="s">
        <v>6783</v>
      </c>
      <c r="L1968" s="9" t="s">
        <v>6784</v>
      </c>
      <c r="M1968" s="12" t="s">
        <v>4879</v>
      </c>
    </row>
    <row r="1969" s="3" customFormat="1" ht="135" spans="1:13">
      <c r="A1969" s="8">
        <v>1967</v>
      </c>
      <c r="B1969" s="9" t="s">
        <v>6780</v>
      </c>
      <c r="C1969" s="9" t="s">
        <v>37</v>
      </c>
      <c r="D1969" s="9" t="s">
        <v>6787</v>
      </c>
      <c r="E1969" s="9" t="s">
        <v>32</v>
      </c>
      <c r="F1969" s="8">
        <v>1</v>
      </c>
      <c r="G1969" s="8" t="s">
        <v>18</v>
      </c>
      <c r="H1969" s="9" t="s">
        <v>19</v>
      </c>
      <c r="I1969" s="9" t="s">
        <v>6788</v>
      </c>
      <c r="J1969" s="9" t="s">
        <v>34</v>
      </c>
      <c r="K1969" s="9" t="s">
        <v>6783</v>
      </c>
      <c r="L1969" s="9" t="s">
        <v>6784</v>
      </c>
      <c r="M1969" s="12" t="s">
        <v>4879</v>
      </c>
    </row>
    <row r="1970" s="3" customFormat="1" ht="121.5" spans="1:13">
      <c r="A1970" s="8">
        <v>1968</v>
      </c>
      <c r="B1970" s="9" t="s">
        <v>6780</v>
      </c>
      <c r="C1970" s="9" t="s">
        <v>37</v>
      </c>
      <c r="D1970" s="9" t="s">
        <v>6789</v>
      </c>
      <c r="E1970" s="9" t="s">
        <v>37</v>
      </c>
      <c r="F1970" s="8">
        <v>1</v>
      </c>
      <c r="G1970" s="8" t="s">
        <v>18</v>
      </c>
      <c r="H1970" s="9" t="s">
        <v>19</v>
      </c>
      <c r="I1970" s="9" t="s">
        <v>6790</v>
      </c>
      <c r="J1970" s="9" t="s">
        <v>34</v>
      </c>
      <c r="K1970" s="9" t="s">
        <v>6783</v>
      </c>
      <c r="L1970" s="9" t="s">
        <v>6784</v>
      </c>
      <c r="M1970" s="12" t="s">
        <v>4879</v>
      </c>
    </row>
    <row r="1971" s="3" customFormat="1" ht="108" spans="1:13">
      <c r="A1971" s="8">
        <v>1969</v>
      </c>
      <c r="B1971" s="9" t="s">
        <v>6791</v>
      </c>
      <c r="C1971" s="9" t="s">
        <v>37</v>
      </c>
      <c r="D1971" s="9" t="s">
        <v>6792</v>
      </c>
      <c r="E1971" s="9" t="s">
        <v>19</v>
      </c>
      <c r="F1971" s="8">
        <v>1</v>
      </c>
      <c r="G1971" s="8" t="s">
        <v>18</v>
      </c>
      <c r="H1971" s="9" t="s">
        <v>19</v>
      </c>
      <c r="I1971" s="9" t="s">
        <v>6793</v>
      </c>
      <c r="J1971" s="9" t="s">
        <v>59</v>
      </c>
      <c r="K1971" s="9" t="s">
        <v>6794</v>
      </c>
      <c r="L1971" s="9" t="s">
        <v>6795</v>
      </c>
      <c r="M1971" s="12" t="s">
        <v>4879</v>
      </c>
    </row>
    <row r="1972" s="3" customFormat="1" ht="121.5" spans="1:13">
      <c r="A1972" s="8">
        <v>1970</v>
      </c>
      <c r="B1972" s="9" t="s">
        <v>6791</v>
      </c>
      <c r="C1972" s="9" t="s">
        <v>37</v>
      </c>
      <c r="D1972" s="9" t="s">
        <v>6796</v>
      </c>
      <c r="E1972" s="9" t="s">
        <v>19</v>
      </c>
      <c r="F1972" s="8">
        <v>1</v>
      </c>
      <c r="G1972" s="8" t="s">
        <v>18</v>
      </c>
      <c r="H1972" s="9" t="s">
        <v>19</v>
      </c>
      <c r="I1972" s="9" t="s">
        <v>6797</v>
      </c>
      <c r="J1972" s="9" t="s">
        <v>59</v>
      </c>
      <c r="K1972" s="9" t="s">
        <v>6794</v>
      </c>
      <c r="L1972" s="9" t="s">
        <v>6795</v>
      </c>
      <c r="M1972" s="12" t="s">
        <v>4879</v>
      </c>
    </row>
    <row r="1973" s="3" customFormat="1" ht="27" spans="1:13">
      <c r="A1973" s="8">
        <v>1971</v>
      </c>
      <c r="B1973" s="9" t="s">
        <v>6798</v>
      </c>
      <c r="C1973" s="9" t="s">
        <v>55</v>
      </c>
      <c r="D1973" s="9" t="s">
        <v>6799</v>
      </c>
      <c r="E1973" s="9" t="s">
        <v>124</v>
      </c>
      <c r="F1973" s="8">
        <v>10</v>
      </c>
      <c r="G1973" s="8" t="s">
        <v>18</v>
      </c>
      <c r="H1973" s="9" t="s">
        <v>19</v>
      </c>
      <c r="I1973" s="9" t="s">
        <v>6800</v>
      </c>
      <c r="J1973" s="9" t="s">
        <v>59</v>
      </c>
      <c r="K1973" s="9" t="s">
        <v>3147</v>
      </c>
      <c r="L1973" s="9" t="s">
        <v>6801</v>
      </c>
      <c r="M1973" s="12" t="s">
        <v>4879</v>
      </c>
    </row>
    <row r="1974" s="3" customFormat="1" ht="81" spans="1:13">
      <c r="A1974" s="8">
        <v>1972</v>
      </c>
      <c r="B1974" s="9" t="s">
        <v>6802</v>
      </c>
      <c r="C1974" s="9" t="s">
        <v>150</v>
      </c>
      <c r="D1974" s="9" t="s">
        <v>6803</v>
      </c>
      <c r="E1974" s="9" t="s">
        <v>32</v>
      </c>
      <c r="F1974" s="8">
        <v>2</v>
      </c>
      <c r="G1974" s="8" t="s">
        <v>18</v>
      </c>
      <c r="H1974" s="9" t="s">
        <v>76</v>
      </c>
      <c r="I1974" s="9" t="s">
        <v>6804</v>
      </c>
      <c r="J1974" s="9" t="s">
        <v>70</v>
      </c>
      <c r="K1974" s="9" t="s">
        <v>6805</v>
      </c>
      <c r="L1974" s="9" t="str">
        <f>"15998653127"</f>
        <v>15998653127</v>
      </c>
      <c r="M1974" s="12" t="s">
        <v>4879</v>
      </c>
    </row>
    <row r="1975" s="3" customFormat="1" spans="1:13">
      <c r="A1975" s="8">
        <v>1973</v>
      </c>
      <c r="B1975" s="10" t="s">
        <v>6806</v>
      </c>
      <c r="C1975" s="10" t="s">
        <v>37</v>
      </c>
      <c r="D1975" s="10" t="s">
        <v>6807</v>
      </c>
      <c r="E1975" s="10" t="s">
        <v>37</v>
      </c>
      <c r="F1975" s="11">
        <v>3</v>
      </c>
      <c r="G1975" s="11" t="s">
        <v>633</v>
      </c>
      <c r="H1975" s="10" t="s">
        <v>19</v>
      </c>
      <c r="I1975" s="10" t="s">
        <v>6808</v>
      </c>
      <c r="J1975" s="10" t="s">
        <v>70</v>
      </c>
      <c r="K1975" s="10" t="s">
        <v>6809</v>
      </c>
      <c r="L1975" s="10" t="s">
        <v>6810</v>
      </c>
      <c r="M1975" s="12" t="s">
        <v>4879</v>
      </c>
    </row>
    <row r="1976" s="3" customFormat="1" ht="27" spans="1:13">
      <c r="A1976" s="8">
        <v>1974</v>
      </c>
      <c r="B1976" s="10" t="s">
        <v>6811</v>
      </c>
      <c r="C1976" s="10" t="s">
        <v>37</v>
      </c>
      <c r="D1976" s="10" t="s">
        <v>6812</v>
      </c>
      <c r="E1976" s="10" t="s">
        <v>32</v>
      </c>
      <c r="F1976" s="11">
        <v>2</v>
      </c>
      <c r="G1976" s="11" t="s">
        <v>43</v>
      </c>
      <c r="H1976" s="10" t="s">
        <v>19</v>
      </c>
      <c r="I1976" s="10" t="s">
        <v>6813</v>
      </c>
      <c r="J1976" s="10" t="s">
        <v>59</v>
      </c>
      <c r="K1976" s="10" t="s">
        <v>6814</v>
      </c>
      <c r="L1976" s="10" t="s">
        <v>6815</v>
      </c>
      <c r="M1976" s="12" t="s">
        <v>4879</v>
      </c>
    </row>
    <row r="1977" s="3" customFormat="1" ht="135" spans="1:13">
      <c r="A1977" s="8">
        <v>1975</v>
      </c>
      <c r="B1977" s="10" t="s">
        <v>6816</v>
      </c>
      <c r="C1977" s="10" t="s">
        <v>37</v>
      </c>
      <c r="D1977" s="10" t="s">
        <v>6817</v>
      </c>
      <c r="E1977" s="10" t="s">
        <v>19</v>
      </c>
      <c r="F1977" s="11">
        <v>2</v>
      </c>
      <c r="G1977" s="11" t="s">
        <v>633</v>
      </c>
      <c r="H1977" s="10" t="s">
        <v>19</v>
      </c>
      <c r="I1977" s="10" t="s">
        <v>6817</v>
      </c>
      <c r="J1977" s="10" t="s">
        <v>70</v>
      </c>
      <c r="K1977" s="10" t="s">
        <v>6818</v>
      </c>
      <c r="L1977" s="10" t="s">
        <v>6819</v>
      </c>
      <c r="M1977" s="12" t="s">
        <v>4879</v>
      </c>
    </row>
    <row r="1978" s="3" customFormat="1" ht="135" spans="1:13">
      <c r="A1978" s="8">
        <v>1976</v>
      </c>
      <c r="B1978" s="10" t="s">
        <v>6816</v>
      </c>
      <c r="C1978" s="10" t="s">
        <v>66</v>
      </c>
      <c r="D1978" s="10" t="s">
        <v>6820</v>
      </c>
      <c r="E1978" s="10" t="s">
        <v>19</v>
      </c>
      <c r="F1978" s="11">
        <v>3</v>
      </c>
      <c r="G1978" s="11" t="s">
        <v>633</v>
      </c>
      <c r="H1978" s="10" t="s">
        <v>19</v>
      </c>
      <c r="I1978" s="10" t="s">
        <v>6820</v>
      </c>
      <c r="J1978" s="10" t="s">
        <v>70</v>
      </c>
      <c r="K1978" s="10" t="s">
        <v>6818</v>
      </c>
      <c r="L1978" s="10" t="s">
        <v>6819</v>
      </c>
      <c r="M1978" s="12" t="s">
        <v>4879</v>
      </c>
    </row>
    <row r="1979" s="3" customFormat="1" ht="108" spans="1:13">
      <c r="A1979" s="8">
        <v>1977</v>
      </c>
      <c r="B1979" s="10" t="s">
        <v>6821</v>
      </c>
      <c r="C1979" s="10" t="s">
        <v>37</v>
      </c>
      <c r="D1979" s="10" t="s">
        <v>6822</v>
      </c>
      <c r="E1979" s="10" t="s">
        <v>19</v>
      </c>
      <c r="F1979" s="11">
        <v>2</v>
      </c>
      <c r="G1979" s="11" t="s">
        <v>633</v>
      </c>
      <c r="H1979" s="10" t="s">
        <v>19</v>
      </c>
      <c r="I1979" s="10" t="s">
        <v>6822</v>
      </c>
      <c r="J1979" s="10" t="s">
        <v>70</v>
      </c>
      <c r="K1979" s="10" t="s">
        <v>6823</v>
      </c>
      <c r="L1979" s="10" t="s">
        <v>6824</v>
      </c>
      <c r="M1979" s="12" t="s">
        <v>4879</v>
      </c>
    </row>
    <row r="1980" s="3" customFormat="1" ht="40.5" spans="1:13">
      <c r="A1980" s="8">
        <v>1978</v>
      </c>
      <c r="B1980" s="10" t="s">
        <v>6821</v>
      </c>
      <c r="C1980" s="10" t="s">
        <v>37</v>
      </c>
      <c r="D1980" s="10" t="s">
        <v>6825</v>
      </c>
      <c r="E1980" s="10" t="s">
        <v>19</v>
      </c>
      <c r="F1980" s="11">
        <v>2</v>
      </c>
      <c r="G1980" s="11" t="s">
        <v>633</v>
      </c>
      <c r="H1980" s="10" t="s">
        <v>19</v>
      </c>
      <c r="I1980" s="10" t="s">
        <v>6825</v>
      </c>
      <c r="J1980" s="10" t="s">
        <v>70</v>
      </c>
      <c r="K1980" s="10" t="s">
        <v>6823</v>
      </c>
      <c r="L1980" s="10" t="s">
        <v>6824</v>
      </c>
      <c r="M1980" s="12" t="s">
        <v>4879</v>
      </c>
    </row>
    <row r="1981" s="3" customFormat="1" ht="121.5" spans="1:13">
      <c r="A1981" s="8">
        <v>1979</v>
      </c>
      <c r="B1981" s="9" t="s">
        <v>6826</v>
      </c>
      <c r="C1981" s="9" t="s">
        <v>55</v>
      </c>
      <c r="D1981" s="10" t="s">
        <v>6827</v>
      </c>
      <c r="E1981" s="10" t="s">
        <v>17</v>
      </c>
      <c r="F1981" s="11">
        <v>30</v>
      </c>
      <c r="G1981" s="11" t="s">
        <v>18</v>
      </c>
      <c r="H1981" s="10" t="s">
        <v>19</v>
      </c>
      <c r="I1981" s="10" t="s">
        <v>6828</v>
      </c>
      <c r="J1981" s="9" t="s">
        <v>34</v>
      </c>
      <c r="K1981" s="9" t="s">
        <v>6829</v>
      </c>
      <c r="L1981" s="9" t="s">
        <v>6830</v>
      </c>
      <c r="M1981" s="12" t="s">
        <v>4879</v>
      </c>
    </row>
    <row r="1982" s="3" customFormat="1" ht="40.5" spans="1:13">
      <c r="A1982" s="8">
        <v>1980</v>
      </c>
      <c r="B1982" s="9" t="s">
        <v>6831</v>
      </c>
      <c r="C1982" s="9" t="s">
        <v>37</v>
      </c>
      <c r="D1982" s="9" t="s">
        <v>6832</v>
      </c>
      <c r="E1982" s="9" t="s">
        <v>19</v>
      </c>
      <c r="F1982" s="8">
        <v>2</v>
      </c>
      <c r="G1982" s="8" t="s">
        <v>18</v>
      </c>
      <c r="H1982" s="9" t="s">
        <v>19</v>
      </c>
      <c r="I1982" s="9" t="s">
        <v>6832</v>
      </c>
      <c r="J1982" s="9" t="s">
        <v>70</v>
      </c>
      <c r="K1982" s="9" t="s">
        <v>6833</v>
      </c>
      <c r="L1982" s="9" t="s">
        <v>6834</v>
      </c>
      <c r="M1982" s="12" t="s">
        <v>4879</v>
      </c>
    </row>
    <row r="1983" s="3" customFormat="1" ht="121.5" spans="1:13">
      <c r="A1983" s="8">
        <v>1981</v>
      </c>
      <c r="B1983" s="9" t="s">
        <v>6835</v>
      </c>
      <c r="C1983" s="9" t="s">
        <v>2206</v>
      </c>
      <c r="D1983" s="9" t="s">
        <v>6836</v>
      </c>
      <c r="E1983" s="9" t="s">
        <v>2233</v>
      </c>
      <c r="F1983" s="8">
        <v>1</v>
      </c>
      <c r="G1983" s="8" t="s">
        <v>18</v>
      </c>
      <c r="H1983" s="9" t="s">
        <v>19</v>
      </c>
      <c r="I1983" s="9" t="s">
        <v>6837</v>
      </c>
      <c r="J1983" s="9" t="s">
        <v>28</v>
      </c>
      <c r="K1983" s="9" t="s">
        <v>6838</v>
      </c>
      <c r="L1983" s="9" t="s">
        <v>6839</v>
      </c>
      <c r="M1983" s="12" t="s">
        <v>4879</v>
      </c>
    </row>
    <row r="1984" s="3" customFormat="1" ht="67.5" spans="1:13">
      <c r="A1984" s="8">
        <v>1982</v>
      </c>
      <c r="B1984" s="9" t="s">
        <v>6840</v>
      </c>
      <c r="C1984" s="9" t="s">
        <v>37</v>
      </c>
      <c r="D1984" s="10" t="s">
        <v>6841</v>
      </c>
      <c r="E1984" s="10" t="s">
        <v>32</v>
      </c>
      <c r="F1984" s="11">
        <v>1</v>
      </c>
      <c r="G1984" s="11" t="s">
        <v>18</v>
      </c>
      <c r="H1984" s="10" t="s">
        <v>19</v>
      </c>
      <c r="I1984" s="10" t="s">
        <v>6842</v>
      </c>
      <c r="J1984" s="9" t="s">
        <v>40</v>
      </c>
      <c r="K1984" s="9" t="s">
        <v>6843</v>
      </c>
      <c r="L1984" s="9" t="s">
        <v>6844</v>
      </c>
      <c r="M1984" s="12" t="s">
        <v>4879</v>
      </c>
    </row>
    <row r="1985" s="3" customFormat="1" ht="27" spans="1:13">
      <c r="A1985" s="8">
        <v>1983</v>
      </c>
      <c r="B1985" s="10" t="s">
        <v>6845</v>
      </c>
      <c r="C1985" s="10" t="s">
        <v>150</v>
      </c>
      <c r="D1985" s="10" t="s">
        <v>6846</v>
      </c>
      <c r="E1985" s="10" t="s">
        <v>32</v>
      </c>
      <c r="F1985" s="11">
        <v>1</v>
      </c>
      <c r="G1985" s="11" t="s">
        <v>43</v>
      </c>
      <c r="H1985" s="10" t="s">
        <v>19</v>
      </c>
      <c r="I1985" s="10" t="s">
        <v>6847</v>
      </c>
      <c r="J1985" s="10" t="s">
        <v>40</v>
      </c>
      <c r="K1985" s="10" t="s">
        <v>6848</v>
      </c>
      <c r="L1985" s="10" t="s">
        <v>6849</v>
      </c>
      <c r="M1985" s="12" t="s">
        <v>4879</v>
      </c>
    </row>
    <row r="1986" s="3" customFormat="1" ht="81" spans="1:13">
      <c r="A1986" s="8">
        <v>1984</v>
      </c>
      <c r="B1986" s="10" t="s">
        <v>6845</v>
      </c>
      <c r="C1986" s="10" t="s">
        <v>37</v>
      </c>
      <c r="D1986" s="10" t="s">
        <v>6850</v>
      </c>
      <c r="E1986" s="10" t="s">
        <v>152</v>
      </c>
      <c r="F1986" s="11">
        <v>1</v>
      </c>
      <c r="G1986" s="11" t="s">
        <v>43</v>
      </c>
      <c r="H1986" s="10" t="s">
        <v>19</v>
      </c>
      <c r="I1986" s="10" t="s">
        <v>6851</v>
      </c>
      <c r="J1986" s="10" t="s">
        <v>40</v>
      </c>
      <c r="K1986" s="10" t="s">
        <v>6848</v>
      </c>
      <c r="L1986" s="10" t="s">
        <v>6849</v>
      </c>
      <c r="M1986" s="12" t="s">
        <v>4879</v>
      </c>
    </row>
    <row r="1987" s="3" customFormat="1" ht="108" spans="1:13">
      <c r="A1987" s="8">
        <v>1985</v>
      </c>
      <c r="B1987" s="9" t="s">
        <v>6845</v>
      </c>
      <c r="C1987" s="9" t="s">
        <v>37</v>
      </c>
      <c r="D1987" s="9" t="s">
        <v>6852</v>
      </c>
      <c r="E1987" s="9" t="s">
        <v>364</v>
      </c>
      <c r="F1987" s="8">
        <v>1</v>
      </c>
      <c r="G1987" s="8" t="s">
        <v>18</v>
      </c>
      <c r="H1987" s="9" t="s">
        <v>19</v>
      </c>
      <c r="I1987" s="9" t="s">
        <v>6853</v>
      </c>
      <c r="J1987" s="9" t="s">
        <v>59</v>
      </c>
      <c r="K1987" s="9" t="s">
        <v>6848</v>
      </c>
      <c r="L1987" s="9" t="s">
        <v>6849</v>
      </c>
      <c r="M1987" s="12" t="s">
        <v>4879</v>
      </c>
    </row>
    <row r="1988" s="3" customFormat="1" ht="67.5" spans="1:13">
      <c r="A1988" s="8">
        <v>1986</v>
      </c>
      <c r="B1988" s="9" t="s">
        <v>6854</v>
      </c>
      <c r="C1988" s="9" t="s">
        <v>74</v>
      </c>
      <c r="D1988" s="9" t="s">
        <v>6855</v>
      </c>
      <c r="E1988" s="9" t="s">
        <v>85</v>
      </c>
      <c r="F1988" s="8">
        <v>10</v>
      </c>
      <c r="G1988" s="8" t="s">
        <v>18</v>
      </c>
      <c r="H1988" s="9" t="s">
        <v>19</v>
      </c>
      <c r="I1988" s="9" t="s">
        <v>6856</v>
      </c>
      <c r="J1988" s="9" t="s">
        <v>59</v>
      </c>
      <c r="K1988" s="9" t="s">
        <v>6857</v>
      </c>
      <c r="L1988" s="9" t="s">
        <v>6858</v>
      </c>
      <c r="M1988" s="12" t="s">
        <v>4879</v>
      </c>
    </row>
    <row r="1989" s="3" customFormat="1" ht="27" spans="1:13">
      <c r="A1989" s="8">
        <v>1987</v>
      </c>
      <c r="B1989" s="9" t="s">
        <v>6859</v>
      </c>
      <c r="C1989" s="9" t="s">
        <v>37</v>
      </c>
      <c r="D1989" s="9" t="s">
        <v>6860</v>
      </c>
      <c r="E1989" s="9" t="s">
        <v>258</v>
      </c>
      <c r="F1989" s="8">
        <v>20</v>
      </c>
      <c r="G1989" s="8" t="s">
        <v>18</v>
      </c>
      <c r="H1989" s="9" t="s">
        <v>19</v>
      </c>
      <c r="I1989" s="9" t="s">
        <v>6861</v>
      </c>
      <c r="J1989" s="9" t="s">
        <v>70</v>
      </c>
      <c r="K1989" s="9" t="s">
        <v>6862</v>
      </c>
      <c r="L1989" s="9" t="s">
        <v>6863</v>
      </c>
      <c r="M1989" s="12" t="s">
        <v>4879</v>
      </c>
    </row>
    <row r="1990" s="3" customFormat="1" ht="27" spans="1:13">
      <c r="A1990" s="8">
        <v>1988</v>
      </c>
      <c r="B1990" s="9" t="s">
        <v>6859</v>
      </c>
      <c r="C1990" s="9" t="s">
        <v>37</v>
      </c>
      <c r="D1990" s="9" t="s">
        <v>6860</v>
      </c>
      <c r="E1990" s="9" t="s">
        <v>2306</v>
      </c>
      <c r="F1990" s="8">
        <v>10</v>
      </c>
      <c r="G1990" s="8" t="s">
        <v>18</v>
      </c>
      <c r="H1990" s="9" t="s">
        <v>19</v>
      </c>
      <c r="I1990" s="9" t="s">
        <v>6861</v>
      </c>
      <c r="J1990" s="9" t="s">
        <v>70</v>
      </c>
      <c r="K1990" s="9" t="s">
        <v>6862</v>
      </c>
      <c r="L1990" s="9" t="s">
        <v>6863</v>
      </c>
      <c r="M1990" s="12" t="s">
        <v>4879</v>
      </c>
    </row>
    <row r="1991" s="3" customFormat="1" ht="27" spans="1:13">
      <c r="A1991" s="8">
        <v>1989</v>
      </c>
      <c r="B1991" s="9" t="s">
        <v>6859</v>
      </c>
      <c r="C1991" s="9" t="s">
        <v>37</v>
      </c>
      <c r="D1991" s="9" t="s">
        <v>6864</v>
      </c>
      <c r="E1991" s="9" t="s">
        <v>941</v>
      </c>
      <c r="F1991" s="8">
        <v>10</v>
      </c>
      <c r="G1991" s="8" t="s">
        <v>18</v>
      </c>
      <c r="H1991" s="9" t="s">
        <v>19</v>
      </c>
      <c r="I1991" s="9" t="s">
        <v>6865</v>
      </c>
      <c r="J1991" s="9" t="s">
        <v>70</v>
      </c>
      <c r="K1991" s="9" t="s">
        <v>6862</v>
      </c>
      <c r="L1991" s="9" t="s">
        <v>6863</v>
      </c>
      <c r="M1991" s="12" t="s">
        <v>4879</v>
      </c>
    </row>
    <row r="1992" s="3" customFormat="1" ht="27" spans="1:13">
      <c r="A1992" s="8">
        <v>1990</v>
      </c>
      <c r="B1992" s="9" t="s">
        <v>6859</v>
      </c>
      <c r="C1992" s="9" t="s">
        <v>37</v>
      </c>
      <c r="D1992" s="9" t="s">
        <v>6864</v>
      </c>
      <c r="E1992" s="9" t="s">
        <v>32</v>
      </c>
      <c r="F1992" s="8">
        <v>10</v>
      </c>
      <c r="G1992" s="8" t="s">
        <v>18</v>
      </c>
      <c r="H1992" s="9" t="s">
        <v>19</v>
      </c>
      <c r="I1992" s="9" t="s">
        <v>6861</v>
      </c>
      <c r="J1992" s="9" t="s">
        <v>70</v>
      </c>
      <c r="K1992" s="9" t="s">
        <v>6862</v>
      </c>
      <c r="L1992" s="9" t="s">
        <v>6863</v>
      </c>
      <c r="M1992" s="12" t="s">
        <v>4879</v>
      </c>
    </row>
    <row r="1993" s="3" customFormat="1" ht="94.5" spans="1:13">
      <c r="A1993" s="8">
        <v>1991</v>
      </c>
      <c r="B1993" s="9" t="s">
        <v>6866</v>
      </c>
      <c r="C1993" s="9" t="s">
        <v>83</v>
      </c>
      <c r="D1993" s="9" t="s">
        <v>6867</v>
      </c>
      <c r="E1993" s="9" t="s">
        <v>85</v>
      </c>
      <c r="F1993" s="8">
        <v>3</v>
      </c>
      <c r="G1993" s="8" t="s">
        <v>18</v>
      </c>
      <c r="H1993" s="9" t="s">
        <v>76</v>
      </c>
      <c r="I1993" s="9" t="s">
        <v>6868</v>
      </c>
      <c r="J1993" s="9" t="s">
        <v>59</v>
      </c>
      <c r="K1993" s="9" t="s">
        <v>6869</v>
      </c>
      <c r="L1993" s="9" t="s">
        <v>6870</v>
      </c>
      <c r="M1993" s="12" t="s">
        <v>4879</v>
      </c>
    </row>
    <row r="1994" s="3" customFormat="1" ht="40.5" spans="1:13">
      <c r="A1994" s="8">
        <v>1992</v>
      </c>
      <c r="B1994" s="9" t="s">
        <v>6871</v>
      </c>
      <c r="C1994" s="9" t="s">
        <v>167</v>
      </c>
      <c r="D1994" s="9" t="s">
        <v>6872</v>
      </c>
      <c r="E1994" s="9" t="s">
        <v>258</v>
      </c>
      <c r="F1994" s="8">
        <v>1</v>
      </c>
      <c r="G1994" s="8" t="s">
        <v>18</v>
      </c>
      <c r="H1994" s="9" t="s">
        <v>76</v>
      </c>
      <c r="I1994" s="9" t="s">
        <v>6873</v>
      </c>
      <c r="J1994" s="9" t="s">
        <v>40</v>
      </c>
      <c r="K1994" s="9" t="s">
        <v>6874</v>
      </c>
      <c r="L1994" s="9" t="s">
        <v>6875</v>
      </c>
      <c r="M1994" s="12" t="s">
        <v>4879</v>
      </c>
    </row>
    <row r="1995" s="3" customFormat="1" ht="121.5" spans="1:13">
      <c r="A1995" s="8">
        <v>1993</v>
      </c>
      <c r="B1995" s="9" t="s">
        <v>6876</v>
      </c>
      <c r="C1995" s="9" t="s">
        <v>55</v>
      </c>
      <c r="D1995" s="9" t="s">
        <v>5523</v>
      </c>
      <c r="E1995" s="9" t="s">
        <v>251</v>
      </c>
      <c r="F1995" s="8">
        <v>2</v>
      </c>
      <c r="G1995" s="8" t="s">
        <v>18</v>
      </c>
      <c r="H1995" s="9" t="s">
        <v>19</v>
      </c>
      <c r="I1995" s="9" t="s">
        <v>5524</v>
      </c>
      <c r="J1995" s="9" t="s">
        <v>59</v>
      </c>
      <c r="K1995" s="9" t="s">
        <v>5525</v>
      </c>
      <c r="L1995" s="9" t="s">
        <v>5526</v>
      </c>
      <c r="M1995" s="12" t="s">
        <v>4879</v>
      </c>
    </row>
    <row r="1996" s="3" customFormat="1" ht="135" spans="1:13">
      <c r="A1996" s="8">
        <v>1994</v>
      </c>
      <c r="B1996" s="10" t="s">
        <v>6877</v>
      </c>
      <c r="C1996" s="10" t="s">
        <v>485</v>
      </c>
      <c r="D1996" s="10" t="s">
        <v>6878</v>
      </c>
      <c r="E1996" s="10" t="s">
        <v>47</v>
      </c>
      <c r="F1996" s="11">
        <v>2</v>
      </c>
      <c r="G1996" s="11" t="s">
        <v>43</v>
      </c>
      <c r="H1996" s="10" t="s">
        <v>19</v>
      </c>
      <c r="I1996" s="10" t="s">
        <v>6879</v>
      </c>
      <c r="J1996" s="10" t="s">
        <v>59</v>
      </c>
      <c r="K1996" s="10" t="s">
        <v>6880</v>
      </c>
      <c r="L1996" s="10" t="s">
        <v>6881</v>
      </c>
      <c r="M1996" s="12" t="s">
        <v>4879</v>
      </c>
    </row>
    <row r="1997" s="3" customFormat="1" ht="81" spans="1:13">
      <c r="A1997" s="8">
        <v>1995</v>
      </c>
      <c r="B1997" s="10" t="s">
        <v>6877</v>
      </c>
      <c r="C1997" s="10" t="s">
        <v>45</v>
      </c>
      <c r="D1997" s="10" t="s">
        <v>6882</v>
      </c>
      <c r="E1997" s="10" t="s">
        <v>47</v>
      </c>
      <c r="F1997" s="11">
        <v>5</v>
      </c>
      <c r="G1997" s="11" t="s">
        <v>43</v>
      </c>
      <c r="H1997" s="10" t="s">
        <v>19</v>
      </c>
      <c r="I1997" s="10" t="s">
        <v>6883</v>
      </c>
      <c r="J1997" s="10" t="s">
        <v>40</v>
      </c>
      <c r="K1997" s="10" t="s">
        <v>6880</v>
      </c>
      <c r="L1997" s="10" t="s">
        <v>6881</v>
      </c>
      <c r="M1997" s="12" t="s">
        <v>4879</v>
      </c>
    </row>
    <row r="1998" s="3" customFormat="1" ht="135" spans="1:13">
      <c r="A1998" s="8">
        <v>1996</v>
      </c>
      <c r="B1998" s="9" t="s">
        <v>6884</v>
      </c>
      <c r="C1998" s="9" t="s">
        <v>448</v>
      </c>
      <c r="D1998" s="9" t="s">
        <v>6885</v>
      </c>
      <c r="E1998" s="9" t="s">
        <v>42</v>
      </c>
      <c r="F1998" s="8">
        <v>1</v>
      </c>
      <c r="G1998" s="8" t="s">
        <v>18</v>
      </c>
      <c r="H1998" s="9" t="s">
        <v>19</v>
      </c>
      <c r="I1998" s="9" t="s">
        <v>6886</v>
      </c>
      <c r="J1998" s="9" t="s">
        <v>28</v>
      </c>
      <c r="K1998" s="9" t="s">
        <v>4836</v>
      </c>
      <c r="L1998" s="9" t="s">
        <v>6887</v>
      </c>
      <c r="M1998" s="12" t="s">
        <v>4879</v>
      </c>
    </row>
    <row r="1999" s="3" customFormat="1" ht="108" spans="1:13">
      <c r="A1999" s="8">
        <v>1997</v>
      </c>
      <c r="B1999" s="9" t="s">
        <v>6888</v>
      </c>
      <c r="C1999" s="9" t="s">
        <v>37</v>
      </c>
      <c r="D1999" s="9" t="s">
        <v>6889</v>
      </c>
      <c r="E1999" s="9" t="s">
        <v>359</v>
      </c>
      <c r="F1999" s="8">
        <v>2</v>
      </c>
      <c r="G1999" s="8" t="s">
        <v>18</v>
      </c>
      <c r="H1999" s="9" t="s">
        <v>19</v>
      </c>
      <c r="I1999" s="9" t="s">
        <v>6890</v>
      </c>
      <c r="J1999" s="9" t="s">
        <v>59</v>
      </c>
      <c r="K1999" s="9" t="s">
        <v>6891</v>
      </c>
      <c r="L1999" s="9" t="s">
        <v>6892</v>
      </c>
      <c r="M1999" s="12" t="s">
        <v>4879</v>
      </c>
    </row>
    <row r="2000" s="3" customFormat="1" ht="108" spans="1:13">
      <c r="A2000" s="8">
        <v>1998</v>
      </c>
      <c r="B2000" s="9" t="s">
        <v>6888</v>
      </c>
      <c r="C2000" s="9" t="s">
        <v>37</v>
      </c>
      <c r="D2000" s="9" t="s">
        <v>6893</v>
      </c>
      <c r="E2000" s="9" t="s">
        <v>17</v>
      </c>
      <c r="F2000" s="8">
        <v>2</v>
      </c>
      <c r="G2000" s="8" t="s">
        <v>18</v>
      </c>
      <c r="H2000" s="9" t="s">
        <v>19</v>
      </c>
      <c r="I2000" s="9" t="s">
        <v>6894</v>
      </c>
      <c r="J2000" s="9" t="s">
        <v>59</v>
      </c>
      <c r="K2000" s="9" t="s">
        <v>6891</v>
      </c>
      <c r="L2000" s="9" t="s">
        <v>6892</v>
      </c>
      <c r="M2000" s="12" t="s">
        <v>4879</v>
      </c>
    </row>
    <row r="2001" s="3" customFormat="1" ht="108" spans="1:13">
      <c r="A2001" s="8">
        <v>1999</v>
      </c>
      <c r="B2001" s="9" t="s">
        <v>6895</v>
      </c>
      <c r="C2001" s="9" t="s">
        <v>150</v>
      </c>
      <c r="D2001" s="9" t="s">
        <v>6896</v>
      </c>
      <c r="E2001" s="9" t="s">
        <v>19</v>
      </c>
      <c r="F2001" s="8">
        <v>2</v>
      </c>
      <c r="G2001" s="8" t="s">
        <v>18</v>
      </c>
      <c r="H2001" s="9" t="s">
        <v>19</v>
      </c>
      <c r="I2001" s="9" t="s">
        <v>6897</v>
      </c>
      <c r="J2001" s="9" t="s">
        <v>34</v>
      </c>
      <c r="K2001" s="9" t="s">
        <v>6898</v>
      </c>
      <c r="L2001" s="9" t="s">
        <v>6899</v>
      </c>
      <c r="M2001" s="12" t="s">
        <v>4879</v>
      </c>
    </row>
    <row r="2002" s="3" customFormat="1" ht="27" spans="1:13">
      <c r="A2002" s="8">
        <v>2000</v>
      </c>
      <c r="B2002" s="10" t="s">
        <v>6900</v>
      </c>
      <c r="C2002" s="10" t="s">
        <v>37</v>
      </c>
      <c r="D2002" s="10" t="s">
        <v>6901</v>
      </c>
      <c r="E2002" s="10" t="s">
        <v>19</v>
      </c>
      <c r="F2002" s="11">
        <v>10</v>
      </c>
      <c r="G2002" s="11" t="s">
        <v>633</v>
      </c>
      <c r="H2002" s="10" t="s">
        <v>19</v>
      </c>
      <c r="I2002" s="10" t="s">
        <v>6902</v>
      </c>
      <c r="J2002" s="10" t="s">
        <v>40</v>
      </c>
      <c r="K2002" s="10" t="s">
        <v>6903</v>
      </c>
      <c r="L2002" s="10" t="s">
        <v>6904</v>
      </c>
      <c r="M2002" s="12" t="s">
        <v>4879</v>
      </c>
    </row>
    <row r="2003" s="3" customFormat="1" ht="27" spans="1:13">
      <c r="A2003" s="8">
        <v>2001</v>
      </c>
      <c r="B2003" s="10" t="s">
        <v>6900</v>
      </c>
      <c r="C2003" s="10" t="s">
        <v>37</v>
      </c>
      <c r="D2003" s="10" t="s">
        <v>6905</v>
      </c>
      <c r="E2003" s="10" t="s">
        <v>1724</v>
      </c>
      <c r="F2003" s="11">
        <v>2</v>
      </c>
      <c r="G2003" s="11" t="s">
        <v>43</v>
      </c>
      <c r="H2003" s="10" t="s">
        <v>19</v>
      </c>
      <c r="I2003" s="10" t="s">
        <v>6906</v>
      </c>
      <c r="J2003" s="10" t="s">
        <v>70</v>
      </c>
      <c r="K2003" s="10" t="s">
        <v>6903</v>
      </c>
      <c r="L2003" s="10" t="s">
        <v>6904</v>
      </c>
      <c r="M2003" s="12" t="s">
        <v>4879</v>
      </c>
    </row>
    <row r="2004" s="3" customFormat="1" ht="27" spans="1:13">
      <c r="A2004" s="8">
        <v>2002</v>
      </c>
      <c r="B2004" s="10" t="s">
        <v>6900</v>
      </c>
      <c r="C2004" s="10" t="s">
        <v>37</v>
      </c>
      <c r="D2004" s="10" t="s">
        <v>6907</v>
      </c>
      <c r="E2004" s="10" t="s">
        <v>19</v>
      </c>
      <c r="F2004" s="11">
        <v>2</v>
      </c>
      <c r="G2004" s="11" t="s">
        <v>633</v>
      </c>
      <c r="H2004" s="10" t="s">
        <v>19</v>
      </c>
      <c r="I2004" s="10" t="s">
        <v>6908</v>
      </c>
      <c r="J2004" s="10" t="s">
        <v>70</v>
      </c>
      <c r="K2004" s="10" t="s">
        <v>6903</v>
      </c>
      <c r="L2004" s="10" t="s">
        <v>6904</v>
      </c>
      <c r="M2004" s="12" t="s">
        <v>4879</v>
      </c>
    </row>
    <row r="2005" s="3" customFormat="1" ht="135" spans="1:13">
      <c r="A2005" s="8">
        <v>2003</v>
      </c>
      <c r="B2005" s="10" t="s">
        <v>6909</v>
      </c>
      <c r="C2005" s="10" t="s">
        <v>37</v>
      </c>
      <c r="D2005" s="10" t="s">
        <v>6910</v>
      </c>
      <c r="E2005" s="10" t="s">
        <v>19</v>
      </c>
      <c r="F2005" s="11">
        <v>2</v>
      </c>
      <c r="G2005" s="11" t="s">
        <v>43</v>
      </c>
      <c r="H2005" s="10" t="s">
        <v>19</v>
      </c>
      <c r="I2005" s="10" t="s">
        <v>6911</v>
      </c>
      <c r="J2005" s="10" t="s">
        <v>28</v>
      </c>
      <c r="K2005" s="10" t="s">
        <v>6912</v>
      </c>
      <c r="L2005" s="10" t="s">
        <v>6913</v>
      </c>
      <c r="M2005" s="12" t="s">
        <v>4879</v>
      </c>
    </row>
    <row r="2006" s="3" customFormat="1" ht="135" spans="1:13">
      <c r="A2006" s="8">
        <v>2004</v>
      </c>
      <c r="B2006" s="10" t="s">
        <v>6909</v>
      </c>
      <c r="C2006" s="10" t="s">
        <v>37</v>
      </c>
      <c r="D2006" s="10" t="s">
        <v>6914</v>
      </c>
      <c r="E2006" s="10" t="s">
        <v>37</v>
      </c>
      <c r="F2006" s="11">
        <v>3</v>
      </c>
      <c r="G2006" s="11" t="s">
        <v>43</v>
      </c>
      <c r="H2006" s="10" t="s">
        <v>19</v>
      </c>
      <c r="I2006" s="10" t="s">
        <v>6915</v>
      </c>
      <c r="J2006" s="10" t="s">
        <v>34</v>
      </c>
      <c r="K2006" s="10" t="s">
        <v>6912</v>
      </c>
      <c r="L2006" s="10" t="s">
        <v>6913</v>
      </c>
      <c r="M2006" s="12" t="s">
        <v>4879</v>
      </c>
    </row>
    <row r="2007" s="3" customFormat="1" ht="67.5" spans="1:13">
      <c r="A2007" s="8">
        <v>2005</v>
      </c>
      <c r="B2007" s="9" t="s">
        <v>6916</v>
      </c>
      <c r="C2007" s="9" t="s">
        <v>150</v>
      </c>
      <c r="D2007" s="10" t="s">
        <v>6917</v>
      </c>
      <c r="E2007" s="10" t="s">
        <v>364</v>
      </c>
      <c r="F2007" s="11">
        <v>3</v>
      </c>
      <c r="G2007" s="11" t="s">
        <v>18</v>
      </c>
      <c r="H2007" s="10" t="s">
        <v>474</v>
      </c>
      <c r="I2007" s="10" t="s">
        <v>6918</v>
      </c>
      <c r="J2007" s="9" t="s">
        <v>34</v>
      </c>
      <c r="K2007" s="9" t="s">
        <v>6919</v>
      </c>
      <c r="L2007" s="9" t="s">
        <v>6920</v>
      </c>
      <c r="M2007" s="12" t="s">
        <v>4879</v>
      </c>
    </row>
    <row r="2008" s="3" customFormat="1" ht="54" spans="1:13">
      <c r="A2008" s="8">
        <v>2006</v>
      </c>
      <c r="B2008" s="9" t="s">
        <v>6921</v>
      </c>
      <c r="C2008" s="9" t="s">
        <v>37</v>
      </c>
      <c r="D2008" s="9" t="s">
        <v>6922</v>
      </c>
      <c r="E2008" s="9" t="s">
        <v>137</v>
      </c>
      <c r="F2008" s="8">
        <v>2</v>
      </c>
      <c r="G2008" s="8" t="s">
        <v>18</v>
      </c>
      <c r="H2008" s="9" t="s">
        <v>19</v>
      </c>
      <c r="I2008" s="9" t="s">
        <v>6923</v>
      </c>
      <c r="J2008" s="9" t="s">
        <v>59</v>
      </c>
      <c r="K2008" s="9" t="s">
        <v>6924</v>
      </c>
      <c r="L2008" s="9" t="s">
        <v>6925</v>
      </c>
      <c r="M2008" s="12" t="s">
        <v>4879</v>
      </c>
    </row>
    <row r="2009" s="3" customFormat="1" ht="67.5" spans="1:13">
      <c r="A2009" s="8">
        <v>2007</v>
      </c>
      <c r="B2009" s="9" t="s">
        <v>6926</v>
      </c>
      <c r="C2009" s="9" t="s">
        <v>66</v>
      </c>
      <c r="D2009" s="9" t="s">
        <v>6927</v>
      </c>
      <c r="E2009" s="9" t="s">
        <v>32</v>
      </c>
      <c r="F2009" s="8">
        <v>10</v>
      </c>
      <c r="G2009" s="8" t="s">
        <v>18</v>
      </c>
      <c r="H2009" s="9" t="s">
        <v>19</v>
      </c>
      <c r="I2009" s="9" t="s">
        <v>6928</v>
      </c>
      <c r="J2009" s="9" t="s">
        <v>59</v>
      </c>
      <c r="K2009" s="9" t="s">
        <v>6929</v>
      </c>
      <c r="L2009" s="9" t="s">
        <v>6930</v>
      </c>
      <c r="M2009" s="12" t="s">
        <v>4879</v>
      </c>
    </row>
    <row r="2010" s="3" customFormat="1" ht="40.5" spans="1:13">
      <c r="A2010" s="8">
        <v>2008</v>
      </c>
      <c r="B2010" s="9" t="s">
        <v>6926</v>
      </c>
      <c r="C2010" s="9" t="s">
        <v>150</v>
      </c>
      <c r="D2010" s="9" t="s">
        <v>6931</v>
      </c>
      <c r="E2010" s="9" t="s">
        <v>32</v>
      </c>
      <c r="F2010" s="8">
        <v>10</v>
      </c>
      <c r="G2010" s="8" t="s">
        <v>18</v>
      </c>
      <c r="H2010" s="9" t="s">
        <v>19</v>
      </c>
      <c r="I2010" s="9" t="s">
        <v>6932</v>
      </c>
      <c r="J2010" s="9" t="s">
        <v>59</v>
      </c>
      <c r="K2010" s="9" t="s">
        <v>6929</v>
      </c>
      <c r="L2010" s="9" t="s">
        <v>6930</v>
      </c>
      <c r="M2010" s="12" t="s">
        <v>4879</v>
      </c>
    </row>
    <row r="2011" s="3" customFormat="1" ht="108" spans="1:13">
      <c r="A2011" s="8">
        <v>2009</v>
      </c>
      <c r="B2011" s="10" t="s">
        <v>6933</v>
      </c>
      <c r="C2011" s="10" t="s">
        <v>37</v>
      </c>
      <c r="D2011" s="10" t="s">
        <v>6934</v>
      </c>
      <c r="E2011" s="10" t="s">
        <v>32</v>
      </c>
      <c r="F2011" s="11">
        <v>1</v>
      </c>
      <c r="G2011" s="11" t="s">
        <v>43</v>
      </c>
      <c r="H2011" s="10" t="s">
        <v>19</v>
      </c>
      <c r="I2011" s="10" t="s">
        <v>6935</v>
      </c>
      <c r="J2011" s="10" t="s">
        <v>70</v>
      </c>
      <c r="K2011" s="10" t="s">
        <v>6936</v>
      </c>
      <c r="L2011" s="10" t="s">
        <v>6937</v>
      </c>
      <c r="M2011" s="12" t="s">
        <v>4879</v>
      </c>
    </row>
    <row r="2012" s="3" customFormat="1" ht="121.5" spans="1:13">
      <c r="A2012" s="8">
        <v>2010</v>
      </c>
      <c r="B2012" s="10" t="s">
        <v>6933</v>
      </c>
      <c r="C2012" s="10" t="s">
        <v>37</v>
      </c>
      <c r="D2012" s="10" t="s">
        <v>6938</v>
      </c>
      <c r="E2012" s="10" t="s">
        <v>19</v>
      </c>
      <c r="F2012" s="11">
        <v>3</v>
      </c>
      <c r="G2012" s="11" t="s">
        <v>43</v>
      </c>
      <c r="H2012" s="10" t="s">
        <v>19</v>
      </c>
      <c r="I2012" s="10" t="s">
        <v>6939</v>
      </c>
      <c r="J2012" s="10" t="s">
        <v>70</v>
      </c>
      <c r="K2012" s="10" t="s">
        <v>6936</v>
      </c>
      <c r="L2012" s="10" t="s">
        <v>6937</v>
      </c>
      <c r="M2012" s="12" t="s">
        <v>4879</v>
      </c>
    </row>
    <row r="2013" s="3" customFormat="1" ht="54" spans="1:13">
      <c r="A2013" s="8">
        <v>2011</v>
      </c>
      <c r="B2013" s="10" t="s">
        <v>6940</v>
      </c>
      <c r="C2013" s="10" t="s">
        <v>37</v>
      </c>
      <c r="D2013" s="10" t="s">
        <v>6941</v>
      </c>
      <c r="E2013" s="10" t="s">
        <v>81</v>
      </c>
      <c r="F2013" s="11">
        <v>5</v>
      </c>
      <c r="G2013" s="11" t="s">
        <v>39</v>
      </c>
      <c r="H2013" s="10" t="s">
        <v>19</v>
      </c>
      <c r="I2013" s="10" t="s">
        <v>6942</v>
      </c>
      <c r="J2013" s="10" t="s">
        <v>59</v>
      </c>
      <c r="K2013" s="10" t="s">
        <v>6943</v>
      </c>
      <c r="L2013" s="10" t="s">
        <v>6944</v>
      </c>
      <c r="M2013" s="12" t="s">
        <v>4879</v>
      </c>
    </row>
    <row r="2014" s="3" customFormat="1" ht="108" spans="1:13">
      <c r="A2014" s="8">
        <v>2012</v>
      </c>
      <c r="B2014" s="10" t="s">
        <v>6940</v>
      </c>
      <c r="C2014" s="10" t="s">
        <v>37</v>
      </c>
      <c r="D2014" s="10" t="s">
        <v>6945</v>
      </c>
      <c r="E2014" s="10" t="s">
        <v>364</v>
      </c>
      <c r="F2014" s="11">
        <v>5</v>
      </c>
      <c r="G2014" s="11" t="s">
        <v>39</v>
      </c>
      <c r="H2014" s="10" t="s">
        <v>19</v>
      </c>
      <c r="I2014" s="10" t="s">
        <v>6946</v>
      </c>
      <c r="J2014" s="10" t="s">
        <v>59</v>
      </c>
      <c r="K2014" s="10" t="s">
        <v>6943</v>
      </c>
      <c r="L2014" s="10" t="s">
        <v>6944</v>
      </c>
      <c r="M2014" s="12" t="s">
        <v>4879</v>
      </c>
    </row>
    <row r="2015" s="3" customFormat="1" ht="54" spans="1:13">
      <c r="A2015" s="8">
        <v>2013</v>
      </c>
      <c r="B2015" s="10" t="s">
        <v>6940</v>
      </c>
      <c r="C2015" s="10" t="s">
        <v>37</v>
      </c>
      <c r="D2015" s="10" t="s">
        <v>6947</v>
      </c>
      <c r="E2015" s="10" t="s">
        <v>364</v>
      </c>
      <c r="F2015" s="11">
        <v>5</v>
      </c>
      <c r="G2015" s="11" t="s">
        <v>39</v>
      </c>
      <c r="H2015" s="10" t="s">
        <v>19</v>
      </c>
      <c r="I2015" s="10" t="s">
        <v>6948</v>
      </c>
      <c r="J2015" s="10" t="s">
        <v>59</v>
      </c>
      <c r="K2015" s="10" t="s">
        <v>6943</v>
      </c>
      <c r="L2015" s="10" t="s">
        <v>6944</v>
      </c>
      <c r="M2015" s="12" t="s">
        <v>4879</v>
      </c>
    </row>
    <row r="2016" s="3" customFormat="1" ht="121.5" spans="1:13">
      <c r="A2016" s="8">
        <v>2014</v>
      </c>
      <c r="B2016" s="9" t="s">
        <v>6940</v>
      </c>
      <c r="C2016" s="9" t="s">
        <v>37</v>
      </c>
      <c r="D2016" s="9" t="s">
        <v>6949</v>
      </c>
      <c r="E2016" s="9" t="s">
        <v>81</v>
      </c>
      <c r="F2016" s="8">
        <v>2</v>
      </c>
      <c r="G2016" s="8" t="s">
        <v>18</v>
      </c>
      <c r="H2016" s="9" t="s">
        <v>19</v>
      </c>
      <c r="I2016" s="9" t="s">
        <v>6950</v>
      </c>
      <c r="J2016" s="9" t="s">
        <v>28</v>
      </c>
      <c r="K2016" s="9" t="s">
        <v>6943</v>
      </c>
      <c r="L2016" s="9" t="s">
        <v>6944</v>
      </c>
      <c r="M2016" s="12" t="s">
        <v>4879</v>
      </c>
    </row>
    <row r="2017" s="3" customFormat="1" ht="94.5" spans="1:13">
      <c r="A2017" s="8">
        <v>2015</v>
      </c>
      <c r="B2017" s="9" t="s">
        <v>6951</v>
      </c>
      <c r="C2017" s="9" t="s">
        <v>150</v>
      </c>
      <c r="D2017" s="9" t="s">
        <v>6952</v>
      </c>
      <c r="E2017" s="9" t="s">
        <v>32</v>
      </c>
      <c r="F2017" s="8">
        <v>6</v>
      </c>
      <c r="G2017" s="8" t="s">
        <v>18</v>
      </c>
      <c r="H2017" s="9" t="s">
        <v>19</v>
      </c>
      <c r="I2017" s="9" t="s">
        <v>6953</v>
      </c>
      <c r="J2017" s="9" t="s">
        <v>59</v>
      </c>
      <c r="K2017" s="9" t="s">
        <v>6954</v>
      </c>
      <c r="L2017" s="9" t="s">
        <v>6955</v>
      </c>
      <c r="M2017" s="12" t="s">
        <v>4879</v>
      </c>
    </row>
    <row r="2018" s="3" customFormat="1" ht="27" spans="1:13">
      <c r="A2018" s="8">
        <v>2016</v>
      </c>
      <c r="B2018" s="9" t="s">
        <v>6956</v>
      </c>
      <c r="C2018" s="9" t="s">
        <v>37</v>
      </c>
      <c r="D2018" s="9" t="s">
        <v>6957</v>
      </c>
      <c r="E2018" s="9" t="s">
        <v>32</v>
      </c>
      <c r="F2018" s="8">
        <v>2</v>
      </c>
      <c r="G2018" s="8" t="s">
        <v>18</v>
      </c>
      <c r="H2018" s="9" t="s">
        <v>19</v>
      </c>
      <c r="I2018" s="9" t="s">
        <v>6958</v>
      </c>
      <c r="J2018" s="9" t="s">
        <v>40</v>
      </c>
      <c r="K2018" s="9" t="s">
        <v>6959</v>
      </c>
      <c r="L2018" s="9" t="s">
        <v>6960</v>
      </c>
      <c r="M2018" s="12" t="s">
        <v>4879</v>
      </c>
    </row>
    <row r="2019" s="3" customFormat="1" ht="135" spans="1:13">
      <c r="A2019" s="8">
        <v>2017</v>
      </c>
      <c r="B2019" s="9" t="s">
        <v>6956</v>
      </c>
      <c r="C2019" s="9" t="s">
        <v>37</v>
      </c>
      <c r="D2019" s="9" t="s">
        <v>6961</v>
      </c>
      <c r="E2019" s="9" t="s">
        <v>2850</v>
      </c>
      <c r="F2019" s="8">
        <v>2</v>
      </c>
      <c r="G2019" s="8" t="s">
        <v>18</v>
      </c>
      <c r="H2019" s="9" t="s">
        <v>19</v>
      </c>
      <c r="I2019" s="9" t="s">
        <v>6962</v>
      </c>
      <c r="J2019" s="9" t="s">
        <v>40</v>
      </c>
      <c r="K2019" s="9" t="s">
        <v>6959</v>
      </c>
      <c r="L2019" s="9" t="s">
        <v>6960</v>
      </c>
      <c r="M2019" s="12" t="s">
        <v>4879</v>
      </c>
    </row>
    <row r="2020" s="3" customFormat="1" ht="135" spans="1:13">
      <c r="A2020" s="8">
        <v>2018</v>
      </c>
      <c r="B2020" s="9" t="s">
        <v>6956</v>
      </c>
      <c r="C2020" s="9" t="s">
        <v>141</v>
      </c>
      <c r="D2020" s="9" t="s">
        <v>6963</v>
      </c>
      <c r="E2020" s="9" t="s">
        <v>2850</v>
      </c>
      <c r="F2020" s="8">
        <v>1</v>
      </c>
      <c r="G2020" s="8" t="s">
        <v>18</v>
      </c>
      <c r="H2020" s="9" t="s">
        <v>19</v>
      </c>
      <c r="I2020" s="9" t="s">
        <v>6964</v>
      </c>
      <c r="J2020" s="9" t="s">
        <v>40</v>
      </c>
      <c r="K2020" s="9" t="s">
        <v>6959</v>
      </c>
      <c r="L2020" s="9" t="s">
        <v>6960</v>
      </c>
      <c r="M2020" s="12" t="s">
        <v>4879</v>
      </c>
    </row>
    <row r="2021" s="3" customFormat="1" ht="27" spans="1:13">
      <c r="A2021" s="8">
        <v>2019</v>
      </c>
      <c r="B2021" s="10" t="s">
        <v>6965</v>
      </c>
      <c r="C2021" s="10" t="s">
        <v>150</v>
      </c>
      <c r="D2021" s="10" t="s">
        <v>6966</v>
      </c>
      <c r="E2021" s="10" t="s">
        <v>32</v>
      </c>
      <c r="F2021" s="11">
        <v>2</v>
      </c>
      <c r="G2021" s="11" t="s">
        <v>43</v>
      </c>
      <c r="H2021" s="10" t="s">
        <v>19</v>
      </c>
      <c r="I2021" s="10" t="s">
        <v>6967</v>
      </c>
      <c r="J2021" s="10" t="s">
        <v>59</v>
      </c>
      <c r="K2021" s="10" t="s">
        <v>6968</v>
      </c>
      <c r="L2021" s="10" t="s">
        <v>6969</v>
      </c>
      <c r="M2021" s="12" t="s">
        <v>4879</v>
      </c>
    </row>
    <row r="2022" s="3" customFormat="1" ht="54" spans="1:13">
      <c r="A2022" s="8">
        <v>2020</v>
      </c>
      <c r="B2022" s="9" t="s">
        <v>6970</v>
      </c>
      <c r="C2022" s="9" t="s">
        <v>675</v>
      </c>
      <c r="D2022" s="9" t="s">
        <v>6971</v>
      </c>
      <c r="E2022" s="9" t="s">
        <v>119</v>
      </c>
      <c r="F2022" s="8">
        <v>2</v>
      </c>
      <c r="G2022" s="8" t="s">
        <v>18</v>
      </c>
      <c r="H2022" s="9" t="s">
        <v>19</v>
      </c>
      <c r="I2022" s="9" t="s">
        <v>2878</v>
      </c>
      <c r="J2022" s="9" t="s">
        <v>40</v>
      </c>
      <c r="K2022" s="9" t="s">
        <v>6972</v>
      </c>
      <c r="L2022" s="9" t="s">
        <v>6973</v>
      </c>
      <c r="M2022" s="12" t="s">
        <v>4879</v>
      </c>
    </row>
    <row r="2023" s="3" customFormat="1" ht="67.5" spans="1:13">
      <c r="A2023" s="8">
        <v>2021</v>
      </c>
      <c r="B2023" s="9" t="s">
        <v>6970</v>
      </c>
      <c r="C2023" s="9" t="s">
        <v>711</v>
      </c>
      <c r="D2023" s="9" t="s">
        <v>6974</v>
      </c>
      <c r="E2023" s="9" t="s">
        <v>364</v>
      </c>
      <c r="F2023" s="8">
        <v>3</v>
      </c>
      <c r="G2023" s="8" t="s">
        <v>18</v>
      </c>
      <c r="H2023" s="9" t="s">
        <v>19</v>
      </c>
      <c r="I2023" s="9" t="s">
        <v>2878</v>
      </c>
      <c r="J2023" s="9" t="s">
        <v>40</v>
      </c>
      <c r="K2023" s="9" t="s">
        <v>6972</v>
      </c>
      <c r="L2023" s="9" t="s">
        <v>6973</v>
      </c>
      <c r="M2023" s="12" t="s">
        <v>4879</v>
      </c>
    </row>
    <row r="2024" s="3" customFormat="1" ht="40.5" spans="1:13">
      <c r="A2024" s="8">
        <v>2022</v>
      </c>
      <c r="B2024" s="9" t="s">
        <v>6970</v>
      </c>
      <c r="C2024" s="9" t="s">
        <v>150</v>
      </c>
      <c r="D2024" s="9" t="s">
        <v>6975</v>
      </c>
      <c r="E2024" s="9" t="s">
        <v>364</v>
      </c>
      <c r="F2024" s="8">
        <v>3</v>
      </c>
      <c r="G2024" s="8" t="s">
        <v>18</v>
      </c>
      <c r="H2024" s="9" t="s">
        <v>19</v>
      </c>
      <c r="I2024" s="9" t="s">
        <v>6976</v>
      </c>
      <c r="J2024" s="9" t="s">
        <v>40</v>
      </c>
      <c r="K2024" s="9" t="s">
        <v>6972</v>
      </c>
      <c r="L2024" s="9" t="s">
        <v>6973</v>
      </c>
      <c r="M2024" s="12" t="s">
        <v>4879</v>
      </c>
    </row>
    <row r="2025" s="3" customFormat="1" ht="27" spans="1:13">
      <c r="A2025" s="8">
        <v>2023</v>
      </c>
      <c r="B2025" s="9" t="s">
        <v>6977</v>
      </c>
      <c r="C2025" s="9" t="s">
        <v>2963</v>
      </c>
      <c r="D2025" s="9" t="s">
        <v>6978</v>
      </c>
      <c r="E2025" s="9" t="s">
        <v>801</v>
      </c>
      <c r="F2025" s="8">
        <v>1</v>
      </c>
      <c r="G2025" s="8" t="s">
        <v>18</v>
      </c>
      <c r="H2025" s="9" t="s">
        <v>19</v>
      </c>
      <c r="I2025" s="9" t="s">
        <v>6979</v>
      </c>
      <c r="J2025" s="9" t="s">
        <v>70</v>
      </c>
      <c r="K2025" s="9" t="s">
        <v>6980</v>
      </c>
      <c r="L2025" s="9" t="str">
        <f>"15504948066"</f>
        <v>15504948066</v>
      </c>
      <c r="M2025" s="12" t="s">
        <v>4879</v>
      </c>
    </row>
    <row r="2026" s="3" customFormat="1" ht="27" spans="1:13">
      <c r="A2026" s="8">
        <v>2024</v>
      </c>
      <c r="B2026" s="9" t="s">
        <v>6977</v>
      </c>
      <c r="C2026" s="9" t="s">
        <v>150</v>
      </c>
      <c r="D2026" s="9" t="s">
        <v>6981</v>
      </c>
      <c r="E2026" s="9" t="s">
        <v>32</v>
      </c>
      <c r="F2026" s="8">
        <v>1</v>
      </c>
      <c r="G2026" s="8" t="s">
        <v>18</v>
      </c>
      <c r="H2026" s="9" t="s">
        <v>19</v>
      </c>
      <c r="I2026" s="9" t="s">
        <v>6982</v>
      </c>
      <c r="J2026" s="9" t="s">
        <v>70</v>
      </c>
      <c r="K2026" s="9" t="s">
        <v>6980</v>
      </c>
      <c r="L2026" s="9" t="str">
        <f>"15504948066"</f>
        <v>15504948066</v>
      </c>
      <c r="M2026" s="12" t="s">
        <v>4879</v>
      </c>
    </row>
    <row r="2027" s="3" customFormat="1" ht="40.5" spans="1:13">
      <c r="A2027" s="8">
        <v>2025</v>
      </c>
      <c r="B2027" s="10" t="s">
        <v>6983</v>
      </c>
      <c r="C2027" s="10" t="s">
        <v>66</v>
      </c>
      <c r="D2027" s="10" t="s">
        <v>6984</v>
      </c>
      <c r="E2027" s="10" t="s">
        <v>19</v>
      </c>
      <c r="F2027" s="11">
        <v>2</v>
      </c>
      <c r="G2027" s="11" t="s">
        <v>43</v>
      </c>
      <c r="H2027" s="10" t="s">
        <v>76</v>
      </c>
      <c r="I2027" s="10" t="s">
        <v>6985</v>
      </c>
      <c r="J2027" s="10" t="s">
        <v>59</v>
      </c>
      <c r="K2027" s="10" t="s">
        <v>6986</v>
      </c>
      <c r="L2027" s="10" t="s">
        <v>6987</v>
      </c>
      <c r="M2027" s="12" t="s">
        <v>4879</v>
      </c>
    </row>
    <row r="2028" s="3" customFormat="1" ht="27" spans="1:13">
      <c r="A2028" s="8">
        <v>2026</v>
      </c>
      <c r="B2028" s="10" t="s">
        <v>6988</v>
      </c>
      <c r="C2028" s="10" t="s">
        <v>66</v>
      </c>
      <c r="D2028" s="10" t="s">
        <v>6989</v>
      </c>
      <c r="E2028" s="10" t="s">
        <v>124</v>
      </c>
      <c r="F2028" s="11">
        <v>2</v>
      </c>
      <c r="G2028" s="11" t="s">
        <v>43</v>
      </c>
      <c r="H2028" s="10" t="s">
        <v>19</v>
      </c>
      <c r="I2028" s="10" t="s">
        <v>703</v>
      </c>
      <c r="J2028" s="10" t="s">
        <v>40</v>
      </c>
      <c r="K2028" s="10" t="s">
        <v>768</v>
      </c>
      <c r="L2028" s="10" t="s">
        <v>6990</v>
      </c>
      <c r="M2028" s="12" t="s">
        <v>4879</v>
      </c>
    </row>
    <row r="2029" s="3" customFormat="1" ht="27" spans="1:13">
      <c r="A2029" s="8">
        <v>2027</v>
      </c>
      <c r="B2029" s="10" t="s">
        <v>6991</v>
      </c>
      <c r="C2029" s="10" t="s">
        <v>167</v>
      </c>
      <c r="D2029" s="10" t="s">
        <v>6992</v>
      </c>
      <c r="E2029" s="10" t="s">
        <v>19</v>
      </c>
      <c r="F2029" s="11">
        <v>2</v>
      </c>
      <c r="G2029" s="11" t="s">
        <v>43</v>
      </c>
      <c r="H2029" s="10" t="s">
        <v>19</v>
      </c>
      <c r="I2029" s="10" t="s">
        <v>6993</v>
      </c>
      <c r="J2029" s="10" t="s">
        <v>28</v>
      </c>
      <c r="K2029" s="10" t="s">
        <v>6994</v>
      </c>
      <c r="L2029" s="10" t="s">
        <v>6995</v>
      </c>
      <c r="M2029" s="12" t="s">
        <v>4879</v>
      </c>
    </row>
    <row r="2030" s="3" customFormat="1" ht="27" spans="1:13">
      <c r="A2030" s="8">
        <v>2028</v>
      </c>
      <c r="B2030" s="10" t="s">
        <v>6991</v>
      </c>
      <c r="C2030" s="10" t="s">
        <v>150</v>
      </c>
      <c r="D2030" s="10" t="s">
        <v>6996</v>
      </c>
      <c r="E2030" s="10" t="s">
        <v>32</v>
      </c>
      <c r="F2030" s="11">
        <v>2</v>
      </c>
      <c r="G2030" s="11" t="s">
        <v>43</v>
      </c>
      <c r="H2030" s="10" t="s">
        <v>19</v>
      </c>
      <c r="I2030" s="10" t="s">
        <v>6997</v>
      </c>
      <c r="J2030" s="10" t="s">
        <v>28</v>
      </c>
      <c r="K2030" s="10" t="s">
        <v>6994</v>
      </c>
      <c r="L2030" s="10" t="s">
        <v>6995</v>
      </c>
      <c r="M2030" s="12" t="s">
        <v>4879</v>
      </c>
    </row>
    <row r="2031" s="3" customFormat="1" ht="54" spans="1:13">
      <c r="A2031" s="8">
        <v>2029</v>
      </c>
      <c r="B2031" s="10" t="s">
        <v>6991</v>
      </c>
      <c r="C2031" s="10" t="s">
        <v>30</v>
      </c>
      <c r="D2031" s="10" t="s">
        <v>6998</v>
      </c>
      <c r="E2031" s="10" t="s">
        <v>119</v>
      </c>
      <c r="F2031" s="11">
        <v>10</v>
      </c>
      <c r="G2031" s="11" t="s">
        <v>43</v>
      </c>
      <c r="H2031" s="10" t="s">
        <v>19</v>
      </c>
      <c r="I2031" s="10" t="s">
        <v>6999</v>
      </c>
      <c r="J2031" s="10" t="s">
        <v>28</v>
      </c>
      <c r="K2031" s="10" t="s">
        <v>6994</v>
      </c>
      <c r="L2031" s="10" t="s">
        <v>6995</v>
      </c>
      <c r="M2031" s="12" t="s">
        <v>4879</v>
      </c>
    </row>
    <row r="2032" s="3" customFormat="1" ht="54" spans="1:13">
      <c r="A2032" s="8">
        <v>2030</v>
      </c>
      <c r="B2032" s="10" t="s">
        <v>6991</v>
      </c>
      <c r="C2032" s="10" t="s">
        <v>66</v>
      </c>
      <c r="D2032" s="10" t="s">
        <v>6998</v>
      </c>
      <c r="E2032" s="10" t="s">
        <v>119</v>
      </c>
      <c r="F2032" s="11">
        <v>10</v>
      </c>
      <c r="G2032" s="11" t="s">
        <v>43</v>
      </c>
      <c r="H2032" s="10" t="s">
        <v>19</v>
      </c>
      <c r="I2032" s="10" t="s">
        <v>6999</v>
      </c>
      <c r="J2032" s="10" t="s">
        <v>28</v>
      </c>
      <c r="K2032" s="10" t="s">
        <v>6994</v>
      </c>
      <c r="L2032" s="10" t="s">
        <v>6995</v>
      </c>
      <c r="M2032" s="12" t="s">
        <v>4879</v>
      </c>
    </row>
    <row r="2033" s="3" customFormat="1" ht="27" spans="1:13">
      <c r="A2033" s="8">
        <v>2031</v>
      </c>
      <c r="B2033" s="10" t="s">
        <v>7000</v>
      </c>
      <c r="C2033" s="10" t="s">
        <v>37</v>
      </c>
      <c r="D2033" s="10" t="s">
        <v>7001</v>
      </c>
      <c r="E2033" s="10" t="s">
        <v>37</v>
      </c>
      <c r="F2033" s="11">
        <v>8</v>
      </c>
      <c r="G2033" s="11" t="s">
        <v>39</v>
      </c>
      <c r="H2033" s="10" t="s">
        <v>19</v>
      </c>
      <c r="I2033" s="10" t="s">
        <v>7002</v>
      </c>
      <c r="J2033" s="10" t="s">
        <v>70</v>
      </c>
      <c r="K2033" s="10" t="s">
        <v>7003</v>
      </c>
      <c r="L2033" s="10" t="s">
        <v>7004</v>
      </c>
      <c r="M2033" s="12" t="s">
        <v>4879</v>
      </c>
    </row>
    <row r="2034" s="3" customFormat="1" ht="27" spans="1:13">
      <c r="A2034" s="8">
        <v>2032</v>
      </c>
      <c r="B2034" s="10" t="s">
        <v>7005</v>
      </c>
      <c r="C2034" s="10" t="s">
        <v>37</v>
      </c>
      <c r="D2034" s="10" t="s">
        <v>7006</v>
      </c>
      <c r="E2034" s="10" t="s">
        <v>32</v>
      </c>
      <c r="F2034" s="11">
        <v>5</v>
      </c>
      <c r="G2034" s="11" t="s">
        <v>39</v>
      </c>
      <c r="H2034" s="10" t="s">
        <v>19</v>
      </c>
      <c r="I2034" s="10" t="s">
        <v>7007</v>
      </c>
      <c r="J2034" s="10" t="s">
        <v>59</v>
      </c>
      <c r="K2034" s="10" t="s">
        <v>7008</v>
      </c>
      <c r="L2034" s="10" t="s">
        <v>7009</v>
      </c>
      <c r="M2034" s="12" t="s">
        <v>4879</v>
      </c>
    </row>
    <row r="2035" s="3" customFormat="1" ht="27" spans="1:13">
      <c r="A2035" s="8">
        <v>2033</v>
      </c>
      <c r="B2035" s="10" t="s">
        <v>7005</v>
      </c>
      <c r="C2035" s="10" t="s">
        <v>675</v>
      </c>
      <c r="D2035" s="10" t="s">
        <v>7010</v>
      </c>
      <c r="E2035" s="10" t="s">
        <v>111</v>
      </c>
      <c r="F2035" s="11">
        <v>2</v>
      </c>
      <c r="G2035" s="11" t="s">
        <v>633</v>
      </c>
      <c r="H2035" s="10" t="s">
        <v>19</v>
      </c>
      <c r="I2035" s="10" t="s">
        <v>7011</v>
      </c>
      <c r="J2035" s="10" t="s">
        <v>591</v>
      </c>
      <c r="K2035" s="10" t="s">
        <v>7008</v>
      </c>
      <c r="L2035" s="10" t="s">
        <v>7009</v>
      </c>
      <c r="M2035" s="12" t="s">
        <v>4879</v>
      </c>
    </row>
    <row r="2036" s="3" customFormat="1" ht="40.5" spans="1:13">
      <c r="A2036" s="8">
        <v>2034</v>
      </c>
      <c r="B2036" s="10" t="s">
        <v>7012</v>
      </c>
      <c r="C2036" s="10" t="s">
        <v>66</v>
      </c>
      <c r="D2036" s="10" t="s">
        <v>7013</v>
      </c>
      <c r="E2036" s="10" t="s">
        <v>19</v>
      </c>
      <c r="F2036" s="11">
        <v>2</v>
      </c>
      <c r="G2036" s="11" t="s">
        <v>43</v>
      </c>
      <c r="H2036" s="10" t="s">
        <v>76</v>
      </c>
      <c r="I2036" s="10" t="s">
        <v>7014</v>
      </c>
      <c r="J2036" s="10" t="s">
        <v>59</v>
      </c>
      <c r="K2036" s="10" t="s">
        <v>6986</v>
      </c>
      <c r="L2036" s="10" t="s">
        <v>7015</v>
      </c>
      <c r="M2036" s="12" t="s">
        <v>4879</v>
      </c>
    </row>
    <row r="2037" s="3" customFormat="1" spans="1:13">
      <c r="A2037" s="8">
        <v>2035</v>
      </c>
      <c r="B2037" s="10" t="s">
        <v>7016</v>
      </c>
      <c r="C2037" s="10" t="s">
        <v>37</v>
      </c>
      <c r="D2037" s="10" t="s">
        <v>7017</v>
      </c>
      <c r="E2037" s="10" t="s">
        <v>19</v>
      </c>
      <c r="F2037" s="11">
        <v>50</v>
      </c>
      <c r="G2037" s="11" t="s">
        <v>633</v>
      </c>
      <c r="H2037" s="10" t="s">
        <v>19</v>
      </c>
      <c r="I2037" s="10" t="s">
        <v>7018</v>
      </c>
      <c r="J2037" s="10" t="s">
        <v>40</v>
      </c>
      <c r="K2037" s="10" t="s">
        <v>7019</v>
      </c>
      <c r="L2037" s="10" t="s">
        <v>7020</v>
      </c>
      <c r="M2037" s="12" t="s">
        <v>4879</v>
      </c>
    </row>
    <row r="2038" s="3" customFormat="1" ht="40.5" spans="1:13">
      <c r="A2038" s="8">
        <v>2036</v>
      </c>
      <c r="B2038" s="10" t="s">
        <v>7021</v>
      </c>
      <c r="C2038" s="10" t="s">
        <v>7022</v>
      </c>
      <c r="D2038" s="10" t="s">
        <v>7023</v>
      </c>
      <c r="E2038" s="10" t="s">
        <v>32</v>
      </c>
      <c r="F2038" s="11">
        <v>1</v>
      </c>
      <c r="G2038" s="11" t="s">
        <v>39</v>
      </c>
      <c r="H2038" s="10" t="s">
        <v>76</v>
      </c>
      <c r="I2038" s="10" t="s">
        <v>7024</v>
      </c>
      <c r="J2038" s="10" t="s">
        <v>70</v>
      </c>
      <c r="K2038" s="10" t="s">
        <v>7025</v>
      </c>
      <c r="L2038" s="10" t="s">
        <v>7026</v>
      </c>
      <c r="M2038" s="12" t="s">
        <v>4879</v>
      </c>
    </row>
    <row r="2039" s="3" customFormat="1" ht="81" spans="1:13">
      <c r="A2039" s="8">
        <v>2037</v>
      </c>
      <c r="B2039" s="10" t="s">
        <v>7027</v>
      </c>
      <c r="C2039" s="10" t="s">
        <v>37</v>
      </c>
      <c r="D2039" s="10" t="s">
        <v>7028</v>
      </c>
      <c r="E2039" s="10" t="s">
        <v>1356</v>
      </c>
      <c r="F2039" s="11">
        <v>1</v>
      </c>
      <c r="G2039" s="11" t="s">
        <v>43</v>
      </c>
      <c r="H2039" s="10" t="s">
        <v>19</v>
      </c>
      <c r="I2039" s="10" t="s">
        <v>7029</v>
      </c>
      <c r="J2039" s="10" t="s">
        <v>40</v>
      </c>
      <c r="K2039" s="10" t="s">
        <v>7030</v>
      </c>
      <c r="L2039" s="10" t="s">
        <v>7031</v>
      </c>
      <c r="M2039" s="12" t="s">
        <v>4879</v>
      </c>
    </row>
    <row r="2040" s="3" customFormat="1" ht="67.5" spans="1:13">
      <c r="A2040" s="8">
        <v>2038</v>
      </c>
      <c r="B2040" s="9" t="s">
        <v>7032</v>
      </c>
      <c r="C2040" s="9" t="s">
        <v>167</v>
      </c>
      <c r="D2040" s="9" t="s">
        <v>7033</v>
      </c>
      <c r="E2040" s="9" t="s">
        <v>81</v>
      </c>
      <c r="F2040" s="8">
        <v>2</v>
      </c>
      <c r="G2040" s="8" t="s">
        <v>18</v>
      </c>
      <c r="H2040" s="9" t="s">
        <v>19</v>
      </c>
      <c r="I2040" s="9" t="s">
        <v>7034</v>
      </c>
      <c r="J2040" s="9" t="s">
        <v>70</v>
      </c>
      <c r="K2040" s="9" t="s">
        <v>7035</v>
      </c>
      <c r="L2040" s="9" t="str">
        <f>"15566888238"</f>
        <v>15566888238</v>
      </c>
      <c r="M2040" s="12" t="s">
        <v>4879</v>
      </c>
    </row>
    <row r="2041" s="3" customFormat="1" ht="67.5" spans="1:13">
      <c r="A2041" s="8">
        <v>2039</v>
      </c>
      <c r="B2041" s="10" t="s">
        <v>7036</v>
      </c>
      <c r="C2041" s="10" t="s">
        <v>37</v>
      </c>
      <c r="D2041" s="10" t="s">
        <v>7037</v>
      </c>
      <c r="E2041" s="10" t="s">
        <v>7038</v>
      </c>
      <c r="F2041" s="11">
        <v>5</v>
      </c>
      <c r="G2041" s="11" t="s">
        <v>43</v>
      </c>
      <c r="H2041" s="10" t="s">
        <v>76</v>
      </c>
      <c r="I2041" s="10" t="s">
        <v>19</v>
      </c>
      <c r="J2041" s="10" t="s">
        <v>59</v>
      </c>
      <c r="K2041" s="10" t="s">
        <v>6986</v>
      </c>
      <c r="L2041" s="10" t="s">
        <v>6987</v>
      </c>
      <c r="M2041" s="12" t="s">
        <v>4879</v>
      </c>
    </row>
    <row r="2042" s="3" customFormat="1" ht="54" spans="1:13">
      <c r="A2042" s="8">
        <v>2040</v>
      </c>
      <c r="B2042" s="10" t="s">
        <v>7039</v>
      </c>
      <c r="C2042" s="10" t="s">
        <v>66</v>
      </c>
      <c r="D2042" s="10" t="s">
        <v>7040</v>
      </c>
      <c r="E2042" s="10" t="s">
        <v>19</v>
      </c>
      <c r="F2042" s="11">
        <v>2</v>
      </c>
      <c r="G2042" s="11" t="s">
        <v>43</v>
      </c>
      <c r="H2042" s="10" t="s">
        <v>19</v>
      </c>
      <c r="I2042" s="10" t="s">
        <v>7041</v>
      </c>
      <c r="J2042" s="10" t="s">
        <v>70</v>
      </c>
      <c r="K2042" s="10" t="s">
        <v>7042</v>
      </c>
      <c r="L2042" s="10" t="s">
        <v>7043</v>
      </c>
      <c r="M2042" s="12" t="s">
        <v>4879</v>
      </c>
    </row>
    <row r="2043" s="3" customFormat="1" ht="40.5" spans="1:13">
      <c r="A2043" s="8">
        <v>2041</v>
      </c>
      <c r="B2043" s="9" t="s">
        <v>7044</v>
      </c>
      <c r="C2043" s="9" t="s">
        <v>167</v>
      </c>
      <c r="D2043" s="9" t="s">
        <v>7045</v>
      </c>
      <c r="E2043" s="9" t="s">
        <v>258</v>
      </c>
      <c r="F2043" s="8">
        <v>2</v>
      </c>
      <c r="G2043" s="8" t="s">
        <v>18</v>
      </c>
      <c r="H2043" s="9" t="s">
        <v>76</v>
      </c>
      <c r="I2043" s="9" t="s">
        <v>5250</v>
      </c>
      <c r="J2043" s="9" t="s">
        <v>40</v>
      </c>
      <c r="K2043" s="9" t="s">
        <v>7046</v>
      </c>
      <c r="L2043" s="9" t="s">
        <v>7047</v>
      </c>
      <c r="M2043" s="12" t="s">
        <v>4879</v>
      </c>
    </row>
    <row r="2044" s="3" customFormat="1" ht="121.5" spans="1:13">
      <c r="A2044" s="8">
        <v>2042</v>
      </c>
      <c r="B2044" s="9" t="s">
        <v>7048</v>
      </c>
      <c r="C2044" s="9" t="s">
        <v>150</v>
      </c>
      <c r="D2044" s="9" t="s">
        <v>7049</v>
      </c>
      <c r="E2044" s="9" t="s">
        <v>32</v>
      </c>
      <c r="F2044" s="8">
        <v>50</v>
      </c>
      <c r="G2044" s="8" t="s">
        <v>18</v>
      </c>
      <c r="H2044" s="9" t="s">
        <v>19</v>
      </c>
      <c r="I2044" s="9" t="s">
        <v>7050</v>
      </c>
      <c r="J2044" s="9" t="s">
        <v>7051</v>
      </c>
      <c r="K2044" s="9" t="s">
        <v>7052</v>
      </c>
      <c r="L2044" s="9" t="s">
        <v>7053</v>
      </c>
      <c r="M2044" s="12" t="s">
        <v>4879</v>
      </c>
    </row>
    <row r="2045" s="3" customFormat="1" ht="108" spans="1:13">
      <c r="A2045" s="8">
        <v>2043</v>
      </c>
      <c r="B2045" s="10" t="s">
        <v>7054</v>
      </c>
      <c r="C2045" s="10" t="s">
        <v>37</v>
      </c>
      <c r="D2045" s="10" t="s">
        <v>7055</v>
      </c>
      <c r="E2045" s="10" t="s">
        <v>37</v>
      </c>
      <c r="F2045" s="11">
        <v>1</v>
      </c>
      <c r="G2045" s="11" t="s">
        <v>43</v>
      </c>
      <c r="H2045" s="10" t="s">
        <v>19</v>
      </c>
      <c r="I2045" s="10" t="s">
        <v>7056</v>
      </c>
      <c r="J2045" s="10" t="s">
        <v>70</v>
      </c>
      <c r="K2045" s="10" t="s">
        <v>7057</v>
      </c>
      <c r="L2045" s="10" t="s">
        <v>7058</v>
      </c>
      <c r="M2045" s="12" t="s">
        <v>4879</v>
      </c>
    </row>
    <row r="2046" s="3" customFormat="1" ht="135" spans="1:13">
      <c r="A2046" s="8">
        <v>2044</v>
      </c>
      <c r="B2046" s="9" t="s">
        <v>7054</v>
      </c>
      <c r="C2046" s="9" t="s">
        <v>37</v>
      </c>
      <c r="D2046" s="9" t="s">
        <v>7059</v>
      </c>
      <c r="E2046" s="9" t="s">
        <v>4972</v>
      </c>
      <c r="F2046" s="8">
        <v>1</v>
      </c>
      <c r="G2046" s="8" t="s">
        <v>18</v>
      </c>
      <c r="H2046" s="9" t="s">
        <v>19</v>
      </c>
      <c r="I2046" s="9" t="s">
        <v>7060</v>
      </c>
      <c r="J2046" s="9" t="s">
        <v>70</v>
      </c>
      <c r="K2046" s="9" t="s">
        <v>7057</v>
      </c>
      <c r="L2046" s="9" t="str">
        <f>"13842655231"</f>
        <v>13842655231</v>
      </c>
      <c r="M2046" s="12" t="s">
        <v>4879</v>
      </c>
    </row>
    <row r="2047" s="3" customFormat="1" ht="94.5" spans="1:13">
      <c r="A2047" s="8">
        <v>2045</v>
      </c>
      <c r="B2047" s="9" t="s">
        <v>7054</v>
      </c>
      <c r="C2047" s="9" t="s">
        <v>37</v>
      </c>
      <c r="D2047" s="9" t="s">
        <v>7061</v>
      </c>
      <c r="E2047" s="9" t="s">
        <v>32</v>
      </c>
      <c r="F2047" s="8">
        <v>2</v>
      </c>
      <c r="G2047" s="8" t="s">
        <v>18</v>
      </c>
      <c r="H2047" s="9" t="s">
        <v>19</v>
      </c>
      <c r="I2047" s="9" t="s">
        <v>7062</v>
      </c>
      <c r="J2047" s="9" t="s">
        <v>70</v>
      </c>
      <c r="K2047" s="9" t="s">
        <v>7057</v>
      </c>
      <c r="L2047" s="9" t="str">
        <f>"13842655231"</f>
        <v>13842655231</v>
      </c>
      <c r="M2047" s="12" t="s">
        <v>4879</v>
      </c>
    </row>
    <row r="2048" s="3" customFormat="1" ht="54" spans="1:13">
      <c r="A2048" s="8">
        <v>2046</v>
      </c>
      <c r="B2048" s="9" t="s">
        <v>7063</v>
      </c>
      <c r="C2048" s="9" t="s">
        <v>37</v>
      </c>
      <c r="D2048" s="9" t="s">
        <v>7064</v>
      </c>
      <c r="E2048" s="9" t="s">
        <v>32</v>
      </c>
      <c r="F2048" s="8">
        <v>1</v>
      </c>
      <c r="G2048" s="8" t="s">
        <v>18</v>
      </c>
      <c r="H2048" s="9" t="s">
        <v>19</v>
      </c>
      <c r="I2048" s="9" t="s">
        <v>7065</v>
      </c>
      <c r="J2048" s="9" t="s">
        <v>40</v>
      </c>
      <c r="K2048" s="9" t="s">
        <v>7066</v>
      </c>
      <c r="L2048" s="9" t="s">
        <v>7067</v>
      </c>
      <c r="M2048" s="12" t="s">
        <v>4879</v>
      </c>
    </row>
    <row r="2049" s="3" customFormat="1" ht="40.5" spans="1:13">
      <c r="A2049" s="8">
        <v>2047</v>
      </c>
      <c r="B2049" s="10" t="s">
        <v>7068</v>
      </c>
      <c r="C2049" s="10" t="s">
        <v>37</v>
      </c>
      <c r="D2049" s="10" t="s">
        <v>7069</v>
      </c>
      <c r="E2049" s="10" t="s">
        <v>32</v>
      </c>
      <c r="F2049" s="11">
        <v>5</v>
      </c>
      <c r="G2049" s="11" t="s">
        <v>43</v>
      </c>
      <c r="H2049" s="10" t="s">
        <v>474</v>
      </c>
      <c r="I2049" s="10" t="s">
        <v>7070</v>
      </c>
      <c r="J2049" s="10" t="s">
        <v>40</v>
      </c>
      <c r="K2049" s="10" t="s">
        <v>7071</v>
      </c>
      <c r="L2049" s="10" t="s">
        <v>7072</v>
      </c>
      <c r="M2049" s="12" t="s">
        <v>4879</v>
      </c>
    </row>
    <row r="2050" s="3" customFormat="1" ht="108" spans="1:13">
      <c r="A2050" s="8">
        <v>2048</v>
      </c>
      <c r="B2050" s="9" t="s">
        <v>7073</v>
      </c>
      <c r="C2050" s="9" t="s">
        <v>30</v>
      </c>
      <c r="D2050" s="9" t="s">
        <v>7074</v>
      </c>
      <c r="E2050" s="9" t="s">
        <v>32</v>
      </c>
      <c r="F2050" s="8">
        <v>5</v>
      </c>
      <c r="G2050" s="8" t="s">
        <v>18</v>
      </c>
      <c r="H2050" s="9" t="s">
        <v>19</v>
      </c>
      <c r="I2050" s="9" t="s">
        <v>7075</v>
      </c>
      <c r="J2050" s="9" t="s">
        <v>7051</v>
      </c>
      <c r="K2050" s="9" t="s">
        <v>7052</v>
      </c>
      <c r="L2050" s="9" t="s">
        <v>7053</v>
      </c>
      <c r="M2050" s="12" t="s">
        <v>4879</v>
      </c>
    </row>
    <row r="2051" s="3" customFormat="1" ht="121.5" spans="1:13">
      <c r="A2051" s="8">
        <v>2049</v>
      </c>
      <c r="B2051" s="9" t="s">
        <v>7073</v>
      </c>
      <c r="C2051" s="9" t="s">
        <v>150</v>
      </c>
      <c r="D2051" s="9" t="s">
        <v>7076</v>
      </c>
      <c r="E2051" s="9" t="s">
        <v>32</v>
      </c>
      <c r="F2051" s="8">
        <v>80</v>
      </c>
      <c r="G2051" s="8" t="s">
        <v>18</v>
      </c>
      <c r="H2051" s="9" t="s">
        <v>19</v>
      </c>
      <c r="I2051" s="9" t="s">
        <v>7050</v>
      </c>
      <c r="J2051" s="9" t="s">
        <v>7051</v>
      </c>
      <c r="K2051" s="9" t="s">
        <v>7052</v>
      </c>
      <c r="L2051" s="9" t="s">
        <v>7053</v>
      </c>
      <c r="M2051" s="12" t="s">
        <v>4879</v>
      </c>
    </row>
    <row r="2052" s="3" customFormat="1" ht="67.5" spans="1:13">
      <c r="A2052" s="8">
        <v>2050</v>
      </c>
      <c r="B2052" s="10" t="s">
        <v>7077</v>
      </c>
      <c r="C2052" s="10" t="s">
        <v>37</v>
      </c>
      <c r="D2052" s="10" t="s">
        <v>7078</v>
      </c>
      <c r="E2052" s="10" t="s">
        <v>364</v>
      </c>
      <c r="F2052" s="11">
        <v>6</v>
      </c>
      <c r="G2052" s="11" t="s">
        <v>43</v>
      </c>
      <c r="H2052" s="10" t="s">
        <v>19</v>
      </c>
      <c r="I2052" s="10" t="s">
        <v>7079</v>
      </c>
      <c r="J2052" s="10" t="s">
        <v>59</v>
      </c>
      <c r="K2052" s="10" t="s">
        <v>7080</v>
      </c>
      <c r="L2052" s="10" t="s">
        <v>7081</v>
      </c>
      <c r="M2052" s="12" t="s">
        <v>4879</v>
      </c>
    </row>
    <row r="2053" s="3" customFormat="1" ht="40.5" spans="1:13">
      <c r="A2053" s="8">
        <v>2051</v>
      </c>
      <c r="B2053" s="10" t="s">
        <v>7082</v>
      </c>
      <c r="C2053" s="10" t="s">
        <v>141</v>
      </c>
      <c r="D2053" s="10" t="s">
        <v>7083</v>
      </c>
      <c r="E2053" s="10" t="s">
        <v>137</v>
      </c>
      <c r="F2053" s="11">
        <v>4</v>
      </c>
      <c r="G2053" s="11" t="s">
        <v>43</v>
      </c>
      <c r="H2053" s="10" t="s">
        <v>19</v>
      </c>
      <c r="I2053" s="10" t="s">
        <v>7083</v>
      </c>
      <c r="J2053" s="10" t="s">
        <v>59</v>
      </c>
      <c r="K2053" s="10" t="s">
        <v>7084</v>
      </c>
      <c r="L2053" s="10" t="s">
        <v>7085</v>
      </c>
      <c r="M2053" s="12" t="s">
        <v>4879</v>
      </c>
    </row>
    <row r="2054" s="3" customFormat="1" ht="54" spans="1:13">
      <c r="A2054" s="8">
        <v>2052</v>
      </c>
      <c r="B2054" s="10" t="s">
        <v>7082</v>
      </c>
      <c r="C2054" s="10" t="s">
        <v>574</v>
      </c>
      <c r="D2054" s="10" t="s">
        <v>7086</v>
      </c>
      <c r="E2054" s="10" t="s">
        <v>251</v>
      </c>
      <c r="F2054" s="11">
        <v>3</v>
      </c>
      <c r="G2054" s="11" t="s">
        <v>43</v>
      </c>
      <c r="H2054" s="10" t="s">
        <v>19</v>
      </c>
      <c r="I2054" s="10" t="s">
        <v>7086</v>
      </c>
      <c r="J2054" s="10" t="s">
        <v>59</v>
      </c>
      <c r="K2054" s="10" t="s">
        <v>7084</v>
      </c>
      <c r="L2054" s="10" t="s">
        <v>7085</v>
      </c>
      <c r="M2054" s="12" t="s">
        <v>4879</v>
      </c>
    </row>
    <row r="2055" s="3" customFormat="1" ht="108" spans="1:13">
      <c r="A2055" s="8">
        <v>2053</v>
      </c>
      <c r="B2055" s="10" t="s">
        <v>7087</v>
      </c>
      <c r="C2055" s="10" t="s">
        <v>607</v>
      </c>
      <c r="D2055" s="10" t="s">
        <v>7088</v>
      </c>
      <c r="E2055" s="10" t="s">
        <v>1127</v>
      </c>
      <c r="F2055" s="11">
        <v>1</v>
      </c>
      <c r="G2055" s="11" t="s">
        <v>43</v>
      </c>
      <c r="H2055" s="10" t="s">
        <v>19</v>
      </c>
      <c r="I2055" s="10" t="s">
        <v>7089</v>
      </c>
      <c r="J2055" s="10" t="s">
        <v>70</v>
      </c>
      <c r="K2055" s="10" t="s">
        <v>7090</v>
      </c>
      <c r="L2055" s="10" t="s">
        <v>7091</v>
      </c>
      <c r="M2055" s="12" t="s">
        <v>4879</v>
      </c>
    </row>
    <row r="2056" s="3" customFormat="1" ht="135" spans="1:13">
      <c r="A2056" s="8">
        <v>2054</v>
      </c>
      <c r="B2056" s="9" t="s">
        <v>7092</v>
      </c>
      <c r="C2056" s="9" t="s">
        <v>37</v>
      </c>
      <c r="D2056" s="9" t="s">
        <v>7093</v>
      </c>
      <c r="E2056" s="9" t="s">
        <v>119</v>
      </c>
      <c r="F2056" s="8">
        <v>2</v>
      </c>
      <c r="G2056" s="8" t="s">
        <v>18</v>
      </c>
      <c r="H2056" s="9" t="s">
        <v>19</v>
      </c>
      <c r="I2056" s="9" t="s">
        <v>7094</v>
      </c>
      <c r="J2056" s="9" t="s">
        <v>34</v>
      </c>
      <c r="K2056" s="9" t="s">
        <v>7095</v>
      </c>
      <c r="L2056" s="9" t="s">
        <v>7096</v>
      </c>
      <c r="M2056" s="12" t="s">
        <v>4879</v>
      </c>
    </row>
    <row r="2057" s="3" customFormat="1" ht="40.5" spans="1:13">
      <c r="A2057" s="8">
        <v>2055</v>
      </c>
      <c r="B2057" s="9" t="s">
        <v>7097</v>
      </c>
      <c r="C2057" s="9" t="s">
        <v>448</v>
      </c>
      <c r="D2057" s="9" t="s">
        <v>7098</v>
      </c>
      <c r="E2057" s="9" t="s">
        <v>19</v>
      </c>
      <c r="F2057" s="8">
        <v>2</v>
      </c>
      <c r="G2057" s="8" t="s">
        <v>18</v>
      </c>
      <c r="H2057" s="9" t="s">
        <v>76</v>
      </c>
      <c r="I2057" s="9" t="s">
        <v>7099</v>
      </c>
      <c r="J2057" s="9" t="s">
        <v>34</v>
      </c>
      <c r="K2057" s="9" t="s">
        <v>7100</v>
      </c>
      <c r="L2057" s="9" t="s">
        <v>7101</v>
      </c>
      <c r="M2057" s="12" t="s">
        <v>4879</v>
      </c>
    </row>
    <row r="2058" s="3" customFormat="1" ht="40.5" spans="1:13">
      <c r="A2058" s="8">
        <v>2056</v>
      </c>
      <c r="B2058" s="9" t="s">
        <v>7097</v>
      </c>
      <c r="C2058" s="9" t="s">
        <v>150</v>
      </c>
      <c r="D2058" s="9" t="s">
        <v>7102</v>
      </c>
      <c r="E2058" s="9" t="s">
        <v>19</v>
      </c>
      <c r="F2058" s="8">
        <v>2</v>
      </c>
      <c r="G2058" s="8" t="s">
        <v>18</v>
      </c>
      <c r="H2058" s="9" t="s">
        <v>76</v>
      </c>
      <c r="I2058" s="9" t="s">
        <v>7103</v>
      </c>
      <c r="J2058" s="9" t="s">
        <v>34</v>
      </c>
      <c r="K2058" s="9" t="s">
        <v>7100</v>
      </c>
      <c r="L2058" s="9" t="s">
        <v>7101</v>
      </c>
      <c r="M2058" s="12" t="s">
        <v>4879</v>
      </c>
    </row>
    <row r="2059" s="3" customFormat="1" ht="108" spans="1:13">
      <c r="A2059" s="8">
        <v>2057</v>
      </c>
      <c r="B2059" s="9" t="s">
        <v>7104</v>
      </c>
      <c r="C2059" s="9" t="s">
        <v>37</v>
      </c>
      <c r="D2059" s="9" t="s">
        <v>7105</v>
      </c>
      <c r="E2059" s="9" t="s">
        <v>1724</v>
      </c>
      <c r="F2059" s="8">
        <v>1</v>
      </c>
      <c r="G2059" s="8" t="s">
        <v>18</v>
      </c>
      <c r="H2059" s="9" t="s">
        <v>19</v>
      </c>
      <c r="I2059" s="9" t="s">
        <v>7106</v>
      </c>
      <c r="J2059" s="9" t="s">
        <v>34</v>
      </c>
      <c r="K2059" s="9" t="s">
        <v>7107</v>
      </c>
      <c r="L2059" s="9" t="s">
        <v>7108</v>
      </c>
      <c r="M2059" s="12" t="s">
        <v>4879</v>
      </c>
    </row>
    <row r="2060" s="3" customFormat="1" ht="121.5" spans="1:13">
      <c r="A2060" s="8">
        <v>2058</v>
      </c>
      <c r="B2060" s="9" t="s">
        <v>7104</v>
      </c>
      <c r="C2060" s="9" t="s">
        <v>37</v>
      </c>
      <c r="D2060" s="9" t="s">
        <v>7109</v>
      </c>
      <c r="E2060" s="9" t="s">
        <v>1724</v>
      </c>
      <c r="F2060" s="8">
        <v>1</v>
      </c>
      <c r="G2060" s="8" t="s">
        <v>18</v>
      </c>
      <c r="H2060" s="9" t="s">
        <v>19</v>
      </c>
      <c r="I2060" s="9" t="s">
        <v>7110</v>
      </c>
      <c r="J2060" s="9" t="s">
        <v>34</v>
      </c>
      <c r="K2060" s="9" t="s">
        <v>7107</v>
      </c>
      <c r="L2060" s="9" t="s">
        <v>7108</v>
      </c>
      <c r="M2060" s="12" t="s">
        <v>4879</v>
      </c>
    </row>
    <row r="2061" s="3" customFormat="1" ht="67.5" spans="1:13">
      <c r="A2061" s="8">
        <v>2059</v>
      </c>
      <c r="B2061" s="10" t="s">
        <v>7111</v>
      </c>
      <c r="C2061" s="10" t="s">
        <v>37</v>
      </c>
      <c r="D2061" s="10" t="s">
        <v>7112</v>
      </c>
      <c r="E2061" s="10" t="s">
        <v>3894</v>
      </c>
      <c r="F2061" s="11">
        <v>4</v>
      </c>
      <c r="G2061" s="11" t="s">
        <v>43</v>
      </c>
      <c r="H2061" s="10" t="s">
        <v>19</v>
      </c>
      <c r="I2061" s="10" t="s">
        <v>7113</v>
      </c>
      <c r="J2061" s="10" t="s">
        <v>34</v>
      </c>
      <c r="K2061" s="10" t="s">
        <v>7114</v>
      </c>
      <c r="L2061" s="10" t="s">
        <v>7115</v>
      </c>
      <c r="M2061" s="12" t="s">
        <v>4879</v>
      </c>
    </row>
    <row r="2062" s="3" customFormat="1" ht="81" spans="1:13">
      <c r="A2062" s="8">
        <v>2060</v>
      </c>
      <c r="B2062" s="10" t="s">
        <v>7111</v>
      </c>
      <c r="C2062" s="10" t="s">
        <v>37</v>
      </c>
      <c r="D2062" s="10" t="s">
        <v>7116</v>
      </c>
      <c r="E2062" s="10" t="s">
        <v>3150</v>
      </c>
      <c r="F2062" s="11">
        <v>4</v>
      </c>
      <c r="G2062" s="11" t="s">
        <v>43</v>
      </c>
      <c r="H2062" s="10" t="s">
        <v>19</v>
      </c>
      <c r="I2062" s="10" t="s">
        <v>703</v>
      </c>
      <c r="J2062" s="10" t="s">
        <v>59</v>
      </c>
      <c r="K2062" s="10" t="s">
        <v>7114</v>
      </c>
      <c r="L2062" s="10" t="s">
        <v>7115</v>
      </c>
      <c r="M2062" s="12" t="s">
        <v>4879</v>
      </c>
    </row>
    <row r="2063" s="3" customFormat="1" ht="67.5" spans="1:13">
      <c r="A2063" s="8">
        <v>2061</v>
      </c>
      <c r="B2063" s="9" t="s">
        <v>7117</v>
      </c>
      <c r="C2063" s="9" t="s">
        <v>55</v>
      </c>
      <c r="D2063" s="9" t="s">
        <v>7118</v>
      </c>
      <c r="E2063" s="9" t="s">
        <v>57</v>
      </c>
      <c r="F2063" s="8">
        <v>10</v>
      </c>
      <c r="G2063" s="8" t="s">
        <v>18</v>
      </c>
      <c r="H2063" s="9" t="s">
        <v>19</v>
      </c>
      <c r="I2063" s="9" t="s">
        <v>782</v>
      </c>
      <c r="J2063" s="9" t="s">
        <v>70</v>
      </c>
      <c r="K2063" s="9" t="s">
        <v>7119</v>
      </c>
      <c r="L2063" s="9" t="str">
        <f>"13842804615"</f>
        <v>13842804615</v>
      </c>
      <c r="M2063" s="12" t="s">
        <v>4879</v>
      </c>
    </row>
    <row r="2064" s="3" customFormat="1" ht="67.5" spans="1:13">
      <c r="A2064" s="8">
        <v>2062</v>
      </c>
      <c r="B2064" s="10" t="s">
        <v>7120</v>
      </c>
      <c r="C2064" s="10" t="s">
        <v>141</v>
      </c>
      <c r="D2064" s="10" t="s">
        <v>7121</v>
      </c>
      <c r="E2064" s="10" t="s">
        <v>19</v>
      </c>
      <c r="F2064" s="11">
        <v>10</v>
      </c>
      <c r="G2064" s="11" t="s">
        <v>633</v>
      </c>
      <c r="H2064" s="10" t="s">
        <v>19</v>
      </c>
      <c r="I2064" s="10" t="s">
        <v>665</v>
      </c>
      <c r="J2064" s="10" t="s">
        <v>70</v>
      </c>
      <c r="K2064" s="10" t="s">
        <v>7122</v>
      </c>
      <c r="L2064" s="10" t="s">
        <v>7123</v>
      </c>
      <c r="M2064" s="12" t="s">
        <v>4879</v>
      </c>
    </row>
    <row r="2065" s="3" customFormat="1" ht="67.5" spans="1:13">
      <c r="A2065" s="8">
        <v>2063</v>
      </c>
      <c r="B2065" s="9" t="s">
        <v>7120</v>
      </c>
      <c r="C2065" s="9" t="s">
        <v>37</v>
      </c>
      <c r="D2065" s="9" t="s">
        <v>7124</v>
      </c>
      <c r="E2065" s="9" t="s">
        <v>19</v>
      </c>
      <c r="F2065" s="8">
        <v>10</v>
      </c>
      <c r="G2065" s="8" t="s">
        <v>18</v>
      </c>
      <c r="H2065" s="9" t="s">
        <v>19</v>
      </c>
      <c r="I2065" s="9" t="s">
        <v>7124</v>
      </c>
      <c r="J2065" s="9" t="s">
        <v>70</v>
      </c>
      <c r="K2065" s="9" t="s">
        <v>7122</v>
      </c>
      <c r="L2065" s="9" t="str">
        <f>"15164040160"</f>
        <v>15164040160</v>
      </c>
      <c r="M2065" s="12" t="s">
        <v>4879</v>
      </c>
    </row>
    <row r="2066" s="3" customFormat="1" ht="121.5" spans="1:13">
      <c r="A2066" s="8">
        <v>2064</v>
      </c>
      <c r="B2066" s="10" t="s">
        <v>7125</v>
      </c>
      <c r="C2066" s="10" t="s">
        <v>66</v>
      </c>
      <c r="D2066" s="10" t="s">
        <v>7126</v>
      </c>
      <c r="E2066" s="10" t="s">
        <v>32</v>
      </c>
      <c r="F2066" s="11">
        <v>3</v>
      </c>
      <c r="G2066" s="11" t="s">
        <v>43</v>
      </c>
      <c r="H2066" s="10" t="s">
        <v>19</v>
      </c>
      <c r="I2066" s="10" t="s">
        <v>7127</v>
      </c>
      <c r="J2066" s="10" t="s">
        <v>59</v>
      </c>
      <c r="K2066" s="10" t="s">
        <v>6298</v>
      </c>
      <c r="L2066" s="10" t="s">
        <v>7128</v>
      </c>
      <c r="M2066" s="12" t="s">
        <v>4879</v>
      </c>
    </row>
    <row r="2067" s="3" customFormat="1" ht="94.5" spans="1:13">
      <c r="A2067" s="8">
        <v>2065</v>
      </c>
      <c r="B2067" s="10" t="s">
        <v>7129</v>
      </c>
      <c r="C2067" s="10" t="s">
        <v>66</v>
      </c>
      <c r="D2067" s="10" t="s">
        <v>7130</v>
      </c>
      <c r="E2067" s="10" t="s">
        <v>119</v>
      </c>
      <c r="F2067" s="11">
        <v>2</v>
      </c>
      <c r="G2067" s="11" t="s">
        <v>43</v>
      </c>
      <c r="H2067" s="10" t="s">
        <v>19</v>
      </c>
      <c r="I2067" s="10" t="s">
        <v>7131</v>
      </c>
      <c r="J2067" s="10" t="s">
        <v>70</v>
      </c>
      <c r="K2067" s="10" t="s">
        <v>7132</v>
      </c>
      <c r="L2067" s="10" t="s">
        <v>7133</v>
      </c>
      <c r="M2067" s="12" t="s">
        <v>4879</v>
      </c>
    </row>
    <row r="2068" s="3" customFormat="1" ht="54" spans="1:13">
      <c r="A2068" s="8">
        <v>2066</v>
      </c>
      <c r="B2068" s="9" t="s">
        <v>7134</v>
      </c>
      <c r="C2068" s="9" t="s">
        <v>537</v>
      </c>
      <c r="D2068" s="9" t="s">
        <v>7135</v>
      </c>
      <c r="E2068" s="9" t="s">
        <v>7136</v>
      </c>
      <c r="F2068" s="8">
        <v>3</v>
      </c>
      <c r="G2068" s="8" t="s">
        <v>18</v>
      </c>
      <c r="H2068" s="9" t="s">
        <v>19</v>
      </c>
      <c r="I2068" s="9" t="s">
        <v>7137</v>
      </c>
      <c r="J2068" s="9" t="s">
        <v>28</v>
      </c>
      <c r="K2068" s="9" t="s">
        <v>7138</v>
      </c>
      <c r="L2068" s="9" t="s">
        <v>7139</v>
      </c>
      <c r="M2068" s="12" t="s">
        <v>4879</v>
      </c>
    </row>
    <row r="2069" s="3" customFormat="1" ht="67.5" spans="1:13">
      <c r="A2069" s="8">
        <v>2067</v>
      </c>
      <c r="B2069" s="10" t="s">
        <v>7140</v>
      </c>
      <c r="C2069" s="10" t="s">
        <v>37</v>
      </c>
      <c r="D2069" s="10" t="s">
        <v>7141</v>
      </c>
      <c r="E2069" s="10" t="s">
        <v>32</v>
      </c>
      <c r="F2069" s="11">
        <v>1</v>
      </c>
      <c r="G2069" s="11" t="s">
        <v>39</v>
      </c>
      <c r="H2069" s="10" t="s">
        <v>19</v>
      </c>
      <c r="I2069" s="10" t="s">
        <v>7142</v>
      </c>
      <c r="J2069" s="10" t="s">
        <v>40</v>
      </c>
      <c r="K2069" s="10" t="s">
        <v>22</v>
      </c>
      <c r="L2069" s="10" t="s">
        <v>7143</v>
      </c>
      <c r="M2069" s="12" t="s">
        <v>4879</v>
      </c>
    </row>
    <row r="2070" s="3" customFormat="1" ht="67.5" spans="1:13">
      <c r="A2070" s="8">
        <v>2068</v>
      </c>
      <c r="B2070" s="10" t="s">
        <v>7140</v>
      </c>
      <c r="C2070" s="10" t="s">
        <v>66</v>
      </c>
      <c r="D2070" s="10" t="s">
        <v>7144</v>
      </c>
      <c r="E2070" s="10" t="s">
        <v>119</v>
      </c>
      <c r="F2070" s="11">
        <v>1</v>
      </c>
      <c r="G2070" s="11" t="s">
        <v>43</v>
      </c>
      <c r="H2070" s="10" t="s">
        <v>19</v>
      </c>
      <c r="I2070" s="10" t="s">
        <v>7145</v>
      </c>
      <c r="J2070" s="10" t="s">
        <v>40</v>
      </c>
      <c r="K2070" s="10" t="s">
        <v>22</v>
      </c>
      <c r="L2070" s="10" t="s">
        <v>7143</v>
      </c>
      <c r="M2070" s="12" t="s">
        <v>4879</v>
      </c>
    </row>
    <row r="2071" s="3" customFormat="1" ht="94.5" spans="1:13">
      <c r="A2071" s="8">
        <v>2069</v>
      </c>
      <c r="B2071" s="10" t="s">
        <v>7146</v>
      </c>
      <c r="C2071" s="10" t="s">
        <v>4550</v>
      </c>
      <c r="D2071" s="10" t="s">
        <v>7147</v>
      </c>
      <c r="E2071" s="10" t="s">
        <v>3702</v>
      </c>
      <c r="F2071" s="11">
        <v>5</v>
      </c>
      <c r="G2071" s="11" t="s">
        <v>43</v>
      </c>
      <c r="H2071" s="10" t="s">
        <v>19</v>
      </c>
      <c r="I2071" s="10" t="s">
        <v>7148</v>
      </c>
      <c r="J2071" s="10" t="s">
        <v>40</v>
      </c>
      <c r="K2071" s="10" t="s">
        <v>7149</v>
      </c>
      <c r="L2071" s="10" t="s">
        <v>7150</v>
      </c>
      <c r="M2071" s="12" t="s">
        <v>4879</v>
      </c>
    </row>
    <row r="2072" s="3" customFormat="1" ht="121.5" spans="1:13">
      <c r="A2072" s="8">
        <v>2070</v>
      </c>
      <c r="B2072" s="9" t="s">
        <v>7146</v>
      </c>
      <c r="C2072" s="9" t="s">
        <v>1040</v>
      </c>
      <c r="D2072" s="9" t="s">
        <v>7151</v>
      </c>
      <c r="E2072" s="9" t="s">
        <v>5659</v>
      </c>
      <c r="F2072" s="8">
        <v>3</v>
      </c>
      <c r="G2072" s="8" t="s">
        <v>18</v>
      </c>
      <c r="H2072" s="9" t="s">
        <v>19</v>
      </c>
      <c r="I2072" s="9" t="s">
        <v>7152</v>
      </c>
      <c r="J2072" s="9" t="s">
        <v>59</v>
      </c>
      <c r="K2072" s="9" t="s">
        <v>7149</v>
      </c>
      <c r="L2072" s="9" t="s">
        <v>7150</v>
      </c>
      <c r="M2072" s="12" t="s">
        <v>4879</v>
      </c>
    </row>
    <row r="2073" s="3" customFormat="1" ht="67.5" spans="1:13">
      <c r="A2073" s="8">
        <v>2071</v>
      </c>
      <c r="B2073" s="9" t="s">
        <v>7153</v>
      </c>
      <c r="C2073" s="9" t="s">
        <v>358</v>
      </c>
      <c r="D2073" s="9" t="s">
        <v>7154</v>
      </c>
      <c r="E2073" s="9" t="s">
        <v>19</v>
      </c>
      <c r="F2073" s="8">
        <v>3</v>
      </c>
      <c r="G2073" s="8" t="s">
        <v>18</v>
      </c>
      <c r="H2073" s="9" t="s">
        <v>19</v>
      </c>
      <c r="I2073" s="9" t="s">
        <v>7155</v>
      </c>
      <c r="J2073" s="9" t="s">
        <v>70</v>
      </c>
      <c r="K2073" s="9" t="s">
        <v>7156</v>
      </c>
      <c r="L2073" s="9" t="str">
        <f>"18101137530"</f>
        <v>18101137530</v>
      </c>
      <c r="M2073" s="12" t="s">
        <v>4879</v>
      </c>
    </row>
    <row r="2074" s="3" customFormat="1" ht="54" spans="1:13">
      <c r="A2074" s="8">
        <v>2072</v>
      </c>
      <c r="B2074" s="9" t="s">
        <v>7157</v>
      </c>
      <c r="C2074" s="9" t="s">
        <v>55</v>
      </c>
      <c r="D2074" s="9" t="s">
        <v>7158</v>
      </c>
      <c r="E2074" s="9" t="s">
        <v>57</v>
      </c>
      <c r="F2074" s="8">
        <v>10</v>
      </c>
      <c r="G2074" s="8" t="s">
        <v>18</v>
      </c>
      <c r="H2074" s="9" t="s">
        <v>19</v>
      </c>
      <c r="I2074" s="9" t="s">
        <v>7159</v>
      </c>
      <c r="J2074" s="9" t="s">
        <v>34</v>
      </c>
      <c r="K2074" s="9" t="s">
        <v>7160</v>
      </c>
      <c r="L2074" s="9" t="s">
        <v>7161</v>
      </c>
      <c r="M2074" s="12" t="s">
        <v>4879</v>
      </c>
    </row>
    <row r="2075" s="3" customFormat="1" ht="54" spans="1:13">
      <c r="A2075" s="8">
        <v>2073</v>
      </c>
      <c r="B2075" s="9" t="s">
        <v>7157</v>
      </c>
      <c r="C2075" s="9" t="s">
        <v>167</v>
      </c>
      <c r="D2075" s="9" t="s">
        <v>7162</v>
      </c>
      <c r="E2075" s="9" t="s">
        <v>81</v>
      </c>
      <c r="F2075" s="8">
        <v>20</v>
      </c>
      <c r="G2075" s="8" t="s">
        <v>18</v>
      </c>
      <c r="H2075" s="9" t="s">
        <v>19</v>
      </c>
      <c r="I2075" s="9" t="s">
        <v>7159</v>
      </c>
      <c r="J2075" s="9" t="s">
        <v>34</v>
      </c>
      <c r="K2075" s="9" t="s">
        <v>7160</v>
      </c>
      <c r="L2075" s="9" t="s">
        <v>7161</v>
      </c>
      <c r="M2075" s="12" t="s">
        <v>4879</v>
      </c>
    </row>
    <row r="2076" s="3" customFormat="1" ht="54" spans="1:13">
      <c r="A2076" s="8">
        <v>2074</v>
      </c>
      <c r="B2076" s="9" t="s">
        <v>7157</v>
      </c>
      <c r="C2076" s="9" t="s">
        <v>150</v>
      </c>
      <c r="D2076" s="9" t="s">
        <v>7162</v>
      </c>
      <c r="E2076" s="9" t="s">
        <v>32</v>
      </c>
      <c r="F2076" s="8">
        <v>20</v>
      </c>
      <c r="G2076" s="8" t="s">
        <v>18</v>
      </c>
      <c r="H2076" s="9" t="s">
        <v>19</v>
      </c>
      <c r="I2076" s="9" t="s">
        <v>7159</v>
      </c>
      <c r="J2076" s="9" t="s">
        <v>34</v>
      </c>
      <c r="K2076" s="9" t="s">
        <v>7160</v>
      </c>
      <c r="L2076" s="9" t="s">
        <v>7161</v>
      </c>
      <c r="M2076" s="12" t="s">
        <v>4879</v>
      </c>
    </row>
    <row r="2077" s="3" customFormat="1" ht="27" spans="1:13">
      <c r="A2077" s="8">
        <v>2075</v>
      </c>
      <c r="B2077" s="9" t="s">
        <v>7163</v>
      </c>
      <c r="C2077" s="9" t="s">
        <v>150</v>
      </c>
      <c r="D2077" s="9" t="s">
        <v>7164</v>
      </c>
      <c r="E2077" s="9" t="s">
        <v>32</v>
      </c>
      <c r="F2077" s="8">
        <v>20</v>
      </c>
      <c r="G2077" s="8" t="s">
        <v>18</v>
      </c>
      <c r="H2077" s="9" t="s">
        <v>19</v>
      </c>
      <c r="I2077" s="9" t="s">
        <v>7165</v>
      </c>
      <c r="J2077" s="9" t="s">
        <v>59</v>
      </c>
      <c r="K2077" s="9" t="s">
        <v>7166</v>
      </c>
      <c r="L2077" s="9" t="s">
        <v>7167</v>
      </c>
      <c r="M2077" s="12" t="s">
        <v>4879</v>
      </c>
    </row>
    <row r="2078" s="3" customFormat="1" ht="121.5" spans="1:13">
      <c r="A2078" s="8">
        <v>2076</v>
      </c>
      <c r="B2078" s="10" t="s">
        <v>7168</v>
      </c>
      <c r="C2078" s="10" t="s">
        <v>256</v>
      </c>
      <c r="D2078" s="10" t="s">
        <v>7169</v>
      </c>
      <c r="E2078" s="10" t="s">
        <v>81</v>
      </c>
      <c r="F2078" s="11">
        <v>4</v>
      </c>
      <c r="G2078" s="11" t="s">
        <v>39</v>
      </c>
      <c r="H2078" s="10" t="s">
        <v>19</v>
      </c>
      <c r="I2078" s="10" t="s">
        <v>7170</v>
      </c>
      <c r="J2078" s="10" t="s">
        <v>40</v>
      </c>
      <c r="K2078" s="10" t="s">
        <v>7171</v>
      </c>
      <c r="L2078" s="10" t="s">
        <v>7172</v>
      </c>
      <c r="M2078" s="12" t="s">
        <v>4879</v>
      </c>
    </row>
    <row r="2079" s="3" customFormat="1" ht="81" spans="1:13">
      <c r="A2079" s="8">
        <v>2077</v>
      </c>
      <c r="B2079" s="9" t="s">
        <v>7173</v>
      </c>
      <c r="C2079" s="9" t="s">
        <v>55</v>
      </c>
      <c r="D2079" s="9" t="s">
        <v>7174</v>
      </c>
      <c r="E2079" s="9" t="s">
        <v>57</v>
      </c>
      <c r="F2079" s="8">
        <v>1</v>
      </c>
      <c r="G2079" s="8" t="s">
        <v>18</v>
      </c>
      <c r="H2079" s="9" t="s">
        <v>19</v>
      </c>
      <c r="I2079" s="9" t="s">
        <v>7175</v>
      </c>
      <c r="J2079" s="9" t="s">
        <v>70</v>
      </c>
      <c r="K2079" s="9" t="s">
        <v>7176</v>
      </c>
      <c r="L2079" s="9" t="s">
        <v>7177</v>
      </c>
      <c r="M2079" s="12" t="s">
        <v>4879</v>
      </c>
    </row>
    <row r="2080" s="3" customFormat="1" ht="94.5" spans="1:13">
      <c r="A2080" s="8">
        <v>2078</v>
      </c>
      <c r="B2080" s="9" t="s">
        <v>7178</v>
      </c>
      <c r="C2080" s="9" t="s">
        <v>66</v>
      </c>
      <c r="D2080" s="9" t="s">
        <v>7179</v>
      </c>
      <c r="E2080" s="9" t="s">
        <v>19</v>
      </c>
      <c r="F2080" s="8">
        <v>85</v>
      </c>
      <c r="G2080" s="8" t="s">
        <v>18</v>
      </c>
      <c r="H2080" s="9" t="s">
        <v>19</v>
      </c>
      <c r="I2080" s="9" t="s">
        <v>7180</v>
      </c>
      <c r="J2080" s="9" t="s">
        <v>59</v>
      </c>
      <c r="K2080" s="9" t="s">
        <v>7181</v>
      </c>
      <c r="L2080" s="9" t="s">
        <v>7182</v>
      </c>
      <c r="M2080" s="12" t="s">
        <v>4879</v>
      </c>
    </row>
    <row r="2081" s="3" customFormat="1" ht="27" spans="1:13">
      <c r="A2081" s="8">
        <v>2079</v>
      </c>
      <c r="B2081" s="9" t="s">
        <v>7183</v>
      </c>
      <c r="C2081" s="9" t="s">
        <v>37</v>
      </c>
      <c r="D2081" s="9" t="s">
        <v>7184</v>
      </c>
      <c r="E2081" s="9" t="s">
        <v>241</v>
      </c>
      <c r="F2081" s="8">
        <v>20</v>
      </c>
      <c r="G2081" s="8" t="s">
        <v>18</v>
      </c>
      <c r="H2081" s="9" t="s">
        <v>19</v>
      </c>
      <c r="I2081" s="9" t="s">
        <v>7185</v>
      </c>
      <c r="J2081" s="9" t="s">
        <v>34</v>
      </c>
      <c r="K2081" s="9" t="s">
        <v>7186</v>
      </c>
      <c r="L2081" s="9" t="s">
        <v>7187</v>
      </c>
      <c r="M2081" s="12" t="s">
        <v>4879</v>
      </c>
    </row>
    <row r="2082" s="3" customFormat="1" ht="40.5" spans="1:13">
      <c r="A2082" s="8">
        <v>2080</v>
      </c>
      <c r="B2082" s="9" t="s">
        <v>7183</v>
      </c>
      <c r="C2082" s="9" t="s">
        <v>135</v>
      </c>
      <c r="D2082" s="9" t="s">
        <v>7188</v>
      </c>
      <c r="E2082" s="9" t="s">
        <v>3884</v>
      </c>
      <c r="F2082" s="8">
        <v>10</v>
      </c>
      <c r="G2082" s="8" t="s">
        <v>18</v>
      </c>
      <c r="H2082" s="9" t="s">
        <v>19</v>
      </c>
      <c r="I2082" s="9" t="s">
        <v>7189</v>
      </c>
      <c r="J2082" s="9" t="s">
        <v>34</v>
      </c>
      <c r="K2082" s="9" t="s">
        <v>7186</v>
      </c>
      <c r="L2082" s="9" t="s">
        <v>7187</v>
      </c>
      <c r="M2082" s="12" t="s">
        <v>4879</v>
      </c>
    </row>
    <row r="2083" s="3" customFormat="1" ht="27" spans="1:13">
      <c r="A2083" s="8">
        <v>2081</v>
      </c>
      <c r="B2083" s="10" t="s">
        <v>7190</v>
      </c>
      <c r="C2083" s="10" t="s">
        <v>5738</v>
      </c>
      <c r="D2083" s="10" t="s">
        <v>7191</v>
      </c>
      <c r="E2083" s="10" t="s">
        <v>1724</v>
      </c>
      <c r="F2083" s="11">
        <v>80</v>
      </c>
      <c r="G2083" s="11" t="s">
        <v>43</v>
      </c>
      <c r="H2083" s="10" t="s">
        <v>19</v>
      </c>
      <c r="I2083" s="10" t="s">
        <v>7192</v>
      </c>
      <c r="J2083" s="10" t="s">
        <v>28</v>
      </c>
      <c r="K2083" s="10" t="s">
        <v>7193</v>
      </c>
      <c r="L2083" s="10" t="s">
        <v>7194</v>
      </c>
      <c r="M2083" s="12" t="s">
        <v>4879</v>
      </c>
    </row>
    <row r="2084" s="3" customFormat="1" ht="27" spans="1:13">
      <c r="A2084" s="8">
        <v>2082</v>
      </c>
      <c r="B2084" s="9" t="s">
        <v>7190</v>
      </c>
      <c r="C2084" s="9" t="s">
        <v>5738</v>
      </c>
      <c r="D2084" s="9" t="s">
        <v>7195</v>
      </c>
      <c r="E2084" s="9" t="s">
        <v>1009</v>
      </c>
      <c r="F2084" s="8">
        <v>30</v>
      </c>
      <c r="G2084" s="8" t="s">
        <v>18</v>
      </c>
      <c r="H2084" s="9" t="s">
        <v>19</v>
      </c>
      <c r="I2084" s="9" t="s">
        <v>7192</v>
      </c>
      <c r="J2084" s="9" t="s">
        <v>28</v>
      </c>
      <c r="K2084" s="9" t="s">
        <v>7193</v>
      </c>
      <c r="L2084" s="9" t="s">
        <v>7194</v>
      </c>
      <c r="M2084" s="12" t="s">
        <v>4879</v>
      </c>
    </row>
    <row r="2085" s="3" customFormat="1" ht="27" spans="1:13">
      <c r="A2085" s="8">
        <v>2083</v>
      </c>
      <c r="B2085" s="9" t="s">
        <v>7196</v>
      </c>
      <c r="C2085" s="9" t="s">
        <v>66</v>
      </c>
      <c r="D2085" s="9" t="s">
        <v>7197</v>
      </c>
      <c r="E2085" s="9" t="s">
        <v>375</v>
      </c>
      <c r="F2085" s="8">
        <v>100</v>
      </c>
      <c r="G2085" s="8" t="s">
        <v>18</v>
      </c>
      <c r="H2085" s="9" t="s">
        <v>19</v>
      </c>
      <c r="I2085" s="9" t="s">
        <v>7198</v>
      </c>
      <c r="J2085" s="9" t="s">
        <v>40</v>
      </c>
      <c r="K2085" s="9" t="s">
        <v>7199</v>
      </c>
      <c r="L2085" s="9" t="s">
        <v>7200</v>
      </c>
      <c r="M2085" s="12" t="s">
        <v>4879</v>
      </c>
    </row>
    <row r="2086" s="3" customFormat="1" ht="54" spans="1:13">
      <c r="A2086" s="8">
        <v>2084</v>
      </c>
      <c r="B2086" s="9" t="s">
        <v>7201</v>
      </c>
      <c r="C2086" s="9" t="s">
        <v>55</v>
      </c>
      <c r="D2086" s="9" t="s">
        <v>7202</v>
      </c>
      <c r="E2086" s="9" t="s">
        <v>251</v>
      </c>
      <c r="F2086" s="8">
        <v>3</v>
      </c>
      <c r="G2086" s="8" t="s">
        <v>18</v>
      </c>
      <c r="H2086" s="9" t="s">
        <v>19</v>
      </c>
      <c r="I2086" s="9" t="s">
        <v>7203</v>
      </c>
      <c r="J2086" s="9" t="s">
        <v>59</v>
      </c>
      <c r="K2086" s="9" t="s">
        <v>7204</v>
      </c>
      <c r="L2086" s="9" t="s">
        <v>7205</v>
      </c>
      <c r="M2086" s="12" t="s">
        <v>4879</v>
      </c>
    </row>
    <row r="2087" s="3" customFormat="1" ht="67.5" spans="1:13">
      <c r="A2087" s="8">
        <v>2085</v>
      </c>
      <c r="B2087" s="9" t="s">
        <v>7206</v>
      </c>
      <c r="C2087" s="9" t="s">
        <v>37</v>
      </c>
      <c r="D2087" s="9" t="s">
        <v>7207</v>
      </c>
      <c r="E2087" s="9" t="s">
        <v>2253</v>
      </c>
      <c r="F2087" s="8">
        <v>10</v>
      </c>
      <c r="G2087" s="8" t="s">
        <v>18</v>
      </c>
      <c r="H2087" s="9" t="s">
        <v>19</v>
      </c>
      <c r="I2087" s="9" t="s">
        <v>7208</v>
      </c>
      <c r="J2087" s="9" t="s">
        <v>59</v>
      </c>
      <c r="K2087" s="9" t="s">
        <v>269</v>
      </c>
      <c r="L2087" s="9" t="s">
        <v>7209</v>
      </c>
      <c r="M2087" s="12" t="s">
        <v>4879</v>
      </c>
    </row>
    <row r="2088" s="3" customFormat="1" ht="108" spans="1:13">
      <c r="A2088" s="8">
        <v>2086</v>
      </c>
      <c r="B2088" s="10" t="s">
        <v>7210</v>
      </c>
      <c r="C2088" s="10" t="s">
        <v>37</v>
      </c>
      <c r="D2088" s="10" t="s">
        <v>7211</v>
      </c>
      <c r="E2088" s="10" t="s">
        <v>32</v>
      </c>
      <c r="F2088" s="11">
        <v>5</v>
      </c>
      <c r="G2088" s="11" t="s">
        <v>43</v>
      </c>
      <c r="H2088" s="10" t="s">
        <v>19</v>
      </c>
      <c r="I2088" s="10" t="s">
        <v>7212</v>
      </c>
      <c r="J2088" s="10" t="s">
        <v>70</v>
      </c>
      <c r="K2088" s="10" t="s">
        <v>7213</v>
      </c>
      <c r="L2088" s="10" t="s">
        <v>7214</v>
      </c>
      <c r="M2088" s="12" t="s">
        <v>4879</v>
      </c>
    </row>
    <row r="2089" s="3" customFormat="1" ht="67.5" spans="1:13">
      <c r="A2089" s="8">
        <v>2087</v>
      </c>
      <c r="B2089" s="9" t="s">
        <v>7210</v>
      </c>
      <c r="C2089" s="9" t="s">
        <v>37</v>
      </c>
      <c r="D2089" s="9" t="s">
        <v>7215</v>
      </c>
      <c r="E2089" s="9" t="s">
        <v>7216</v>
      </c>
      <c r="F2089" s="8">
        <v>2</v>
      </c>
      <c r="G2089" s="8" t="s">
        <v>18</v>
      </c>
      <c r="H2089" s="9" t="s">
        <v>19</v>
      </c>
      <c r="I2089" s="9" t="s">
        <v>7217</v>
      </c>
      <c r="J2089" s="9" t="s">
        <v>70</v>
      </c>
      <c r="K2089" s="9" t="s">
        <v>7213</v>
      </c>
      <c r="L2089" s="9" t="s">
        <v>7214</v>
      </c>
      <c r="M2089" s="12" t="s">
        <v>4879</v>
      </c>
    </row>
    <row r="2090" s="3" customFormat="1" ht="108" spans="1:13">
      <c r="A2090" s="8">
        <v>2088</v>
      </c>
      <c r="B2090" s="9" t="s">
        <v>7210</v>
      </c>
      <c r="C2090" s="9" t="s">
        <v>37</v>
      </c>
      <c r="D2090" s="9" t="s">
        <v>7218</v>
      </c>
      <c r="E2090" s="9" t="s">
        <v>4972</v>
      </c>
      <c r="F2090" s="8">
        <v>1</v>
      </c>
      <c r="G2090" s="8" t="s">
        <v>18</v>
      </c>
      <c r="H2090" s="9" t="s">
        <v>19</v>
      </c>
      <c r="I2090" s="9" t="s">
        <v>7219</v>
      </c>
      <c r="J2090" s="9" t="s">
        <v>70</v>
      </c>
      <c r="K2090" s="9" t="s">
        <v>7213</v>
      </c>
      <c r="L2090" s="9" t="s">
        <v>7214</v>
      </c>
      <c r="M2090" s="12" t="s">
        <v>4879</v>
      </c>
    </row>
    <row r="2091" s="3" customFormat="1" ht="27" spans="1:13">
      <c r="A2091" s="8">
        <v>2089</v>
      </c>
      <c r="B2091" s="10" t="s">
        <v>7220</v>
      </c>
      <c r="C2091" s="10" t="s">
        <v>55</v>
      </c>
      <c r="D2091" s="10" t="s">
        <v>6240</v>
      </c>
      <c r="E2091" s="10" t="s">
        <v>124</v>
      </c>
      <c r="F2091" s="11">
        <v>5</v>
      </c>
      <c r="G2091" s="11" t="s">
        <v>43</v>
      </c>
      <c r="H2091" s="10" t="s">
        <v>19</v>
      </c>
      <c r="I2091" s="10" t="s">
        <v>5509</v>
      </c>
      <c r="J2091" s="10" t="s">
        <v>40</v>
      </c>
      <c r="K2091" s="10" t="s">
        <v>6943</v>
      </c>
      <c r="L2091" s="10" t="s">
        <v>7221</v>
      </c>
      <c r="M2091" s="12" t="s">
        <v>4879</v>
      </c>
    </row>
    <row r="2092" s="3" customFormat="1" ht="27" spans="1:13">
      <c r="A2092" s="8">
        <v>2090</v>
      </c>
      <c r="B2092" s="10" t="s">
        <v>7222</v>
      </c>
      <c r="C2092" s="10" t="s">
        <v>7223</v>
      </c>
      <c r="D2092" s="10" t="s">
        <v>7224</v>
      </c>
      <c r="E2092" s="10" t="s">
        <v>2840</v>
      </c>
      <c r="F2092" s="11">
        <v>5</v>
      </c>
      <c r="G2092" s="11" t="s">
        <v>43</v>
      </c>
      <c r="H2092" s="10" t="s">
        <v>19</v>
      </c>
      <c r="I2092" s="10" t="s">
        <v>7225</v>
      </c>
      <c r="J2092" s="10" t="s">
        <v>40</v>
      </c>
      <c r="K2092" s="10" t="s">
        <v>7226</v>
      </c>
      <c r="L2092" s="10" t="s">
        <v>7227</v>
      </c>
      <c r="M2092" s="12" t="s">
        <v>7228</v>
      </c>
    </row>
    <row r="2093" s="3" customFormat="1" ht="27" spans="1:13">
      <c r="A2093" s="8">
        <v>2091</v>
      </c>
      <c r="B2093" s="10" t="s">
        <v>7222</v>
      </c>
      <c r="C2093" s="10" t="s">
        <v>2440</v>
      </c>
      <c r="D2093" s="10" t="s">
        <v>7229</v>
      </c>
      <c r="E2093" s="10" t="s">
        <v>2840</v>
      </c>
      <c r="F2093" s="11">
        <v>10</v>
      </c>
      <c r="G2093" s="11" t="s">
        <v>43</v>
      </c>
      <c r="H2093" s="10" t="s">
        <v>19</v>
      </c>
      <c r="I2093" s="10" t="s">
        <v>7225</v>
      </c>
      <c r="J2093" s="10" t="s">
        <v>40</v>
      </c>
      <c r="K2093" s="10" t="s">
        <v>7226</v>
      </c>
      <c r="L2093" s="10" t="s">
        <v>7227</v>
      </c>
      <c r="M2093" s="12" t="s">
        <v>7228</v>
      </c>
    </row>
    <row r="2094" s="3" customFormat="1" ht="27" spans="1:13">
      <c r="A2094" s="8">
        <v>2092</v>
      </c>
      <c r="B2094" s="10" t="s">
        <v>7230</v>
      </c>
      <c r="C2094" s="10" t="s">
        <v>37</v>
      </c>
      <c r="D2094" s="10" t="s">
        <v>7231</v>
      </c>
      <c r="E2094" s="10" t="s">
        <v>32</v>
      </c>
      <c r="F2094" s="11">
        <v>3</v>
      </c>
      <c r="G2094" s="11" t="s">
        <v>43</v>
      </c>
      <c r="H2094" s="10" t="s">
        <v>19</v>
      </c>
      <c r="I2094" s="10" t="s">
        <v>7232</v>
      </c>
      <c r="J2094" s="10" t="s">
        <v>59</v>
      </c>
      <c r="K2094" s="10" t="s">
        <v>3828</v>
      </c>
      <c r="L2094" s="10" t="s">
        <v>7233</v>
      </c>
      <c r="M2094" s="12" t="s">
        <v>7228</v>
      </c>
    </row>
    <row r="2095" s="3" customFormat="1" ht="67.5" spans="1:13">
      <c r="A2095" s="8">
        <v>2093</v>
      </c>
      <c r="B2095" s="10" t="s">
        <v>7234</v>
      </c>
      <c r="C2095" s="10" t="s">
        <v>37</v>
      </c>
      <c r="D2095" s="10" t="s">
        <v>7235</v>
      </c>
      <c r="E2095" s="10" t="s">
        <v>19</v>
      </c>
      <c r="F2095" s="11">
        <v>10</v>
      </c>
      <c r="G2095" s="11" t="s">
        <v>633</v>
      </c>
      <c r="H2095" s="10" t="s">
        <v>19</v>
      </c>
      <c r="I2095" s="10" t="s">
        <v>7236</v>
      </c>
      <c r="J2095" s="10" t="s">
        <v>40</v>
      </c>
      <c r="K2095" s="10" t="s">
        <v>7237</v>
      </c>
      <c r="L2095" s="10" t="s">
        <v>7238</v>
      </c>
      <c r="M2095" s="12" t="s">
        <v>7228</v>
      </c>
    </row>
    <row r="2096" s="3" customFormat="1" ht="67.5" spans="1:13">
      <c r="A2096" s="8">
        <v>2094</v>
      </c>
      <c r="B2096" s="10" t="s">
        <v>7234</v>
      </c>
      <c r="C2096" s="10" t="s">
        <v>37</v>
      </c>
      <c r="D2096" s="10" t="s">
        <v>7235</v>
      </c>
      <c r="E2096" s="10" t="s">
        <v>19</v>
      </c>
      <c r="F2096" s="11">
        <v>10</v>
      </c>
      <c r="G2096" s="11" t="s">
        <v>633</v>
      </c>
      <c r="H2096" s="10" t="s">
        <v>19</v>
      </c>
      <c r="I2096" s="10" t="s">
        <v>7239</v>
      </c>
      <c r="J2096" s="10" t="s">
        <v>40</v>
      </c>
      <c r="K2096" s="10" t="s">
        <v>7237</v>
      </c>
      <c r="L2096" s="10" t="s">
        <v>7238</v>
      </c>
      <c r="M2096" s="12" t="s">
        <v>7228</v>
      </c>
    </row>
    <row r="2097" s="3" customFormat="1" ht="67.5" spans="1:13">
      <c r="A2097" s="8">
        <v>2095</v>
      </c>
      <c r="B2097" s="10" t="s">
        <v>7234</v>
      </c>
      <c r="C2097" s="10" t="s">
        <v>37</v>
      </c>
      <c r="D2097" s="10" t="s">
        <v>7235</v>
      </c>
      <c r="E2097" s="10" t="s">
        <v>19</v>
      </c>
      <c r="F2097" s="11">
        <v>10</v>
      </c>
      <c r="G2097" s="11" t="s">
        <v>39</v>
      </c>
      <c r="H2097" s="10" t="s">
        <v>19</v>
      </c>
      <c r="I2097" s="10" t="s">
        <v>7240</v>
      </c>
      <c r="J2097" s="10" t="s">
        <v>40</v>
      </c>
      <c r="K2097" s="10" t="s">
        <v>7237</v>
      </c>
      <c r="L2097" s="10" t="s">
        <v>7238</v>
      </c>
      <c r="M2097" s="12" t="s">
        <v>7228</v>
      </c>
    </row>
    <row r="2098" s="3" customFormat="1" ht="94.5" spans="1:13">
      <c r="A2098" s="8">
        <v>2096</v>
      </c>
      <c r="B2098" s="9" t="s">
        <v>7234</v>
      </c>
      <c r="C2098" s="9" t="s">
        <v>150</v>
      </c>
      <c r="D2098" s="9" t="s">
        <v>7241</v>
      </c>
      <c r="E2098" s="9" t="s">
        <v>32</v>
      </c>
      <c r="F2098" s="8">
        <v>10</v>
      </c>
      <c r="G2098" s="8" t="s">
        <v>18</v>
      </c>
      <c r="H2098" s="9" t="s">
        <v>19</v>
      </c>
      <c r="I2098" s="9" t="s">
        <v>7242</v>
      </c>
      <c r="J2098" s="9" t="s">
        <v>59</v>
      </c>
      <c r="K2098" s="9" t="s">
        <v>7237</v>
      </c>
      <c r="L2098" s="9" t="str">
        <f>"15354512998"</f>
        <v>15354512998</v>
      </c>
      <c r="M2098" s="12" t="s">
        <v>7228</v>
      </c>
    </row>
    <row r="2099" s="3" customFormat="1" ht="108" spans="1:13">
      <c r="A2099" s="8">
        <v>2097</v>
      </c>
      <c r="B2099" s="9" t="s">
        <v>7234</v>
      </c>
      <c r="C2099" s="9" t="s">
        <v>167</v>
      </c>
      <c r="D2099" s="9" t="s">
        <v>7243</v>
      </c>
      <c r="E2099" s="9" t="s">
        <v>32</v>
      </c>
      <c r="F2099" s="8">
        <v>10</v>
      </c>
      <c r="G2099" s="8" t="s">
        <v>18</v>
      </c>
      <c r="H2099" s="9" t="s">
        <v>19</v>
      </c>
      <c r="I2099" s="9" t="s">
        <v>7244</v>
      </c>
      <c r="J2099" s="9" t="s">
        <v>59</v>
      </c>
      <c r="K2099" s="9" t="s">
        <v>7237</v>
      </c>
      <c r="L2099" s="9" t="str">
        <f>"15354512998"</f>
        <v>15354512998</v>
      </c>
      <c r="M2099" s="12" t="s">
        <v>7228</v>
      </c>
    </row>
    <row r="2100" s="3" customFormat="1" spans="1:13">
      <c r="A2100" s="8">
        <v>2098</v>
      </c>
      <c r="B2100" s="10" t="s">
        <v>7245</v>
      </c>
      <c r="C2100" s="10" t="s">
        <v>37</v>
      </c>
      <c r="D2100" s="10" t="s">
        <v>7246</v>
      </c>
      <c r="E2100" s="10" t="s">
        <v>37</v>
      </c>
      <c r="F2100" s="11">
        <v>1</v>
      </c>
      <c r="G2100" s="11" t="s">
        <v>633</v>
      </c>
      <c r="H2100" s="10" t="s">
        <v>19</v>
      </c>
      <c r="I2100" s="10" t="s">
        <v>7247</v>
      </c>
      <c r="J2100" s="10" t="s">
        <v>40</v>
      </c>
      <c r="K2100" s="10" t="s">
        <v>7248</v>
      </c>
      <c r="L2100" s="10" t="s">
        <v>7249</v>
      </c>
      <c r="M2100" s="12" t="s">
        <v>7228</v>
      </c>
    </row>
    <row r="2101" s="3" customFormat="1" ht="54" spans="1:13">
      <c r="A2101" s="8">
        <v>2099</v>
      </c>
      <c r="B2101" s="10" t="s">
        <v>7250</v>
      </c>
      <c r="C2101" s="10" t="s">
        <v>37</v>
      </c>
      <c r="D2101" s="10" t="s">
        <v>7251</v>
      </c>
      <c r="E2101" s="10" t="s">
        <v>37</v>
      </c>
      <c r="F2101" s="11">
        <v>3</v>
      </c>
      <c r="G2101" s="11" t="s">
        <v>633</v>
      </c>
      <c r="H2101" s="10" t="s">
        <v>19</v>
      </c>
      <c r="I2101" s="10" t="s">
        <v>7252</v>
      </c>
      <c r="J2101" s="10" t="s">
        <v>40</v>
      </c>
      <c r="K2101" s="10" t="s">
        <v>7253</v>
      </c>
      <c r="L2101" s="10" t="s">
        <v>7254</v>
      </c>
      <c r="M2101" s="12" t="s">
        <v>7228</v>
      </c>
    </row>
    <row r="2102" s="3" customFormat="1" ht="54" spans="1:13">
      <c r="A2102" s="8">
        <v>2100</v>
      </c>
      <c r="B2102" s="9" t="s">
        <v>7255</v>
      </c>
      <c r="C2102" s="9" t="s">
        <v>30</v>
      </c>
      <c r="D2102" s="9" t="s">
        <v>7256</v>
      </c>
      <c r="E2102" s="9" t="s">
        <v>19</v>
      </c>
      <c r="F2102" s="8">
        <v>1</v>
      </c>
      <c r="G2102" s="8" t="s">
        <v>18</v>
      </c>
      <c r="H2102" s="9" t="s">
        <v>19</v>
      </c>
      <c r="I2102" s="9" t="s">
        <v>7257</v>
      </c>
      <c r="J2102" s="9" t="s">
        <v>59</v>
      </c>
      <c r="K2102" s="9" t="s">
        <v>7258</v>
      </c>
      <c r="L2102" s="9" t="str">
        <f>"15841293005"</f>
        <v>15841293005</v>
      </c>
      <c r="M2102" s="12" t="s">
        <v>7228</v>
      </c>
    </row>
    <row r="2103" s="3" customFormat="1" spans="1:13">
      <c r="A2103" s="8">
        <v>2101</v>
      </c>
      <c r="B2103" s="9" t="s">
        <v>7259</v>
      </c>
      <c r="C2103" s="9" t="s">
        <v>37</v>
      </c>
      <c r="D2103" s="9" t="s">
        <v>7260</v>
      </c>
      <c r="E2103" s="9" t="s">
        <v>37</v>
      </c>
      <c r="F2103" s="8">
        <v>2</v>
      </c>
      <c r="G2103" s="8" t="s">
        <v>18</v>
      </c>
      <c r="H2103" s="9" t="s">
        <v>19</v>
      </c>
      <c r="I2103" s="9" t="s">
        <v>7261</v>
      </c>
      <c r="J2103" s="9" t="s">
        <v>70</v>
      </c>
      <c r="K2103" s="9" t="s">
        <v>7262</v>
      </c>
      <c r="L2103" s="9" t="s">
        <v>7263</v>
      </c>
      <c r="M2103" s="12" t="s">
        <v>7228</v>
      </c>
    </row>
    <row r="2104" s="3" customFormat="1" ht="67.5" spans="1:13">
      <c r="A2104" s="8">
        <v>2102</v>
      </c>
      <c r="B2104" s="9" t="s">
        <v>7264</v>
      </c>
      <c r="C2104" s="9" t="s">
        <v>37</v>
      </c>
      <c r="D2104" s="9" t="s">
        <v>7265</v>
      </c>
      <c r="E2104" s="9" t="s">
        <v>37</v>
      </c>
      <c r="F2104" s="8">
        <v>5</v>
      </c>
      <c r="G2104" s="8" t="s">
        <v>18</v>
      </c>
      <c r="H2104" s="9" t="s">
        <v>19</v>
      </c>
      <c r="I2104" s="9" t="s">
        <v>7225</v>
      </c>
      <c r="J2104" s="9" t="s">
        <v>40</v>
      </c>
      <c r="K2104" s="9" t="s">
        <v>7266</v>
      </c>
      <c r="L2104" s="9" t="str">
        <f>"13841270301"</f>
        <v>13841270301</v>
      </c>
      <c r="M2104" s="12" t="s">
        <v>7228</v>
      </c>
    </row>
    <row r="2105" s="3" customFormat="1" ht="40.5" spans="1:13">
      <c r="A2105" s="8">
        <v>2103</v>
      </c>
      <c r="B2105" s="10" t="s">
        <v>7267</v>
      </c>
      <c r="C2105" s="10" t="s">
        <v>37</v>
      </c>
      <c r="D2105" s="10" t="s">
        <v>7268</v>
      </c>
      <c r="E2105" s="10" t="s">
        <v>924</v>
      </c>
      <c r="F2105" s="11">
        <v>1</v>
      </c>
      <c r="G2105" s="11" t="s">
        <v>43</v>
      </c>
      <c r="H2105" s="10" t="s">
        <v>19</v>
      </c>
      <c r="I2105" s="10" t="s">
        <v>7269</v>
      </c>
      <c r="J2105" s="10" t="s">
        <v>70</v>
      </c>
      <c r="K2105" s="10" t="s">
        <v>7270</v>
      </c>
      <c r="L2105" s="10" t="s">
        <v>7271</v>
      </c>
      <c r="M2105" s="12" t="s">
        <v>7228</v>
      </c>
    </row>
    <row r="2106" s="3" customFormat="1" ht="135" spans="1:13">
      <c r="A2106" s="8">
        <v>2104</v>
      </c>
      <c r="B2106" s="10" t="s">
        <v>7272</v>
      </c>
      <c r="C2106" s="10" t="s">
        <v>167</v>
      </c>
      <c r="D2106" s="10" t="s">
        <v>7273</v>
      </c>
      <c r="E2106" s="10" t="s">
        <v>1176</v>
      </c>
      <c r="F2106" s="11">
        <v>3</v>
      </c>
      <c r="G2106" s="11" t="s">
        <v>43</v>
      </c>
      <c r="H2106" s="10" t="s">
        <v>19</v>
      </c>
      <c r="I2106" s="10" t="s">
        <v>7274</v>
      </c>
      <c r="J2106" s="10" t="s">
        <v>70</v>
      </c>
      <c r="K2106" s="10" t="s">
        <v>7275</v>
      </c>
      <c r="L2106" s="10" t="s">
        <v>7276</v>
      </c>
      <c r="M2106" s="12" t="s">
        <v>7228</v>
      </c>
    </row>
    <row r="2107" s="3" customFormat="1" spans="1:13">
      <c r="A2107" s="8">
        <v>2105</v>
      </c>
      <c r="B2107" s="9" t="s">
        <v>7277</v>
      </c>
      <c r="C2107" s="9" t="s">
        <v>30</v>
      </c>
      <c r="D2107" s="9" t="s">
        <v>70</v>
      </c>
      <c r="E2107" s="9" t="s">
        <v>2840</v>
      </c>
      <c r="F2107" s="8">
        <v>1</v>
      </c>
      <c r="G2107" s="8" t="s">
        <v>18</v>
      </c>
      <c r="H2107" s="9" t="s">
        <v>19</v>
      </c>
      <c r="I2107" s="9" t="s">
        <v>70</v>
      </c>
      <c r="J2107" s="9" t="s">
        <v>70</v>
      </c>
      <c r="K2107" s="9" t="s">
        <v>7278</v>
      </c>
      <c r="L2107" s="9" t="s">
        <v>7279</v>
      </c>
      <c r="M2107" s="12" t="s">
        <v>7228</v>
      </c>
    </row>
    <row r="2108" s="3" customFormat="1" ht="27" spans="1:13">
      <c r="A2108" s="8">
        <v>2106</v>
      </c>
      <c r="B2108" s="9" t="s">
        <v>7280</v>
      </c>
      <c r="C2108" s="9" t="s">
        <v>1719</v>
      </c>
      <c r="D2108" s="9" t="s">
        <v>7281</v>
      </c>
      <c r="E2108" s="9" t="s">
        <v>1887</v>
      </c>
      <c r="F2108" s="8">
        <v>3</v>
      </c>
      <c r="G2108" s="8" t="s">
        <v>18</v>
      </c>
      <c r="H2108" s="9" t="s">
        <v>19</v>
      </c>
      <c r="I2108" s="9" t="s">
        <v>7282</v>
      </c>
      <c r="J2108" s="9" t="s">
        <v>40</v>
      </c>
      <c r="K2108" s="9" t="s">
        <v>7283</v>
      </c>
      <c r="L2108" s="9" t="str">
        <f>"15841234659"</f>
        <v>15841234659</v>
      </c>
      <c r="M2108" s="12" t="s">
        <v>7228</v>
      </c>
    </row>
    <row r="2109" s="3" customFormat="1" ht="27" spans="1:13">
      <c r="A2109" s="8">
        <v>2107</v>
      </c>
      <c r="B2109" s="9" t="s">
        <v>7284</v>
      </c>
      <c r="C2109" s="9" t="s">
        <v>37</v>
      </c>
      <c r="D2109" s="9" t="s">
        <v>7285</v>
      </c>
      <c r="E2109" s="9" t="s">
        <v>1772</v>
      </c>
      <c r="F2109" s="8">
        <v>5</v>
      </c>
      <c r="G2109" s="8" t="s">
        <v>18</v>
      </c>
      <c r="H2109" s="9" t="s">
        <v>19</v>
      </c>
      <c r="I2109" s="9" t="s">
        <v>7286</v>
      </c>
      <c r="J2109" s="9" t="s">
        <v>59</v>
      </c>
      <c r="K2109" s="9" t="s">
        <v>7287</v>
      </c>
      <c r="L2109" s="9" t="s">
        <v>7288</v>
      </c>
      <c r="M2109" s="12" t="s">
        <v>7228</v>
      </c>
    </row>
    <row r="2110" s="3" customFormat="1" ht="27" spans="1:13">
      <c r="A2110" s="8">
        <v>2108</v>
      </c>
      <c r="B2110" s="10" t="s">
        <v>7289</v>
      </c>
      <c r="C2110" s="10" t="s">
        <v>37</v>
      </c>
      <c r="D2110" s="10" t="s">
        <v>7290</v>
      </c>
      <c r="E2110" s="10" t="s">
        <v>37</v>
      </c>
      <c r="F2110" s="11">
        <v>3</v>
      </c>
      <c r="G2110" s="11" t="s">
        <v>633</v>
      </c>
      <c r="H2110" s="10" t="s">
        <v>19</v>
      </c>
      <c r="I2110" s="10" t="s">
        <v>7225</v>
      </c>
      <c r="J2110" s="10" t="s">
        <v>70</v>
      </c>
      <c r="K2110" s="10" t="s">
        <v>7291</v>
      </c>
      <c r="L2110" s="10" t="s">
        <v>7292</v>
      </c>
      <c r="M2110" s="12" t="s">
        <v>7228</v>
      </c>
    </row>
    <row r="2111" s="3" customFormat="1" ht="27" spans="1:13">
      <c r="A2111" s="8">
        <v>2109</v>
      </c>
      <c r="B2111" s="10" t="s">
        <v>7289</v>
      </c>
      <c r="C2111" s="10" t="s">
        <v>37</v>
      </c>
      <c r="D2111" s="10" t="s">
        <v>7290</v>
      </c>
      <c r="E2111" s="10" t="s">
        <v>37</v>
      </c>
      <c r="F2111" s="11">
        <v>3</v>
      </c>
      <c r="G2111" s="11" t="s">
        <v>633</v>
      </c>
      <c r="H2111" s="10" t="s">
        <v>19</v>
      </c>
      <c r="I2111" s="10" t="s">
        <v>7225</v>
      </c>
      <c r="J2111" s="10" t="s">
        <v>70</v>
      </c>
      <c r="K2111" s="10" t="s">
        <v>7291</v>
      </c>
      <c r="L2111" s="10" t="s">
        <v>7292</v>
      </c>
      <c r="M2111" s="12" t="s">
        <v>7228</v>
      </c>
    </row>
    <row r="2112" s="3" customFormat="1" ht="27" spans="1:13">
      <c r="A2112" s="8">
        <v>2110</v>
      </c>
      <c r="B2112" s="10" t="s">
        <v>7293</v>
      </c>
      <c r="C2112" s="10" t="s">
        <v>37</v>
      </c>
      <c r="D2112" s="10" t="s">
        <v>7294</v>
      </c>
      <c r="E2112" s="10" t="s">
        <v>19</v>
      </c>
      <c r="F2112" s="11">
        <v>5</v>
      </c>
      <c r="G2112" s="11" t="s">
        <v>633</v>
      </c>
      <c r="H2112" s="10" t="s">
        <v>19</v>
      </c>
      <c r="I2112" s="10" t="s">
        <v>7295</v>
      </c>
      <c r="J2112" s="10" t="s">
        <v>40</v>
      </c>
      <c r="K2112" s="10" t="s">
        <v>7296</v>
      </c>
      <c r="L2112" s="10" t="s">
        <v>7297</v>
      </c>
      <c r="M2112" s="12" t="s">
        <v>7228</v>
      </c>
    </row>
    <row r="2113" s="3" customFormat="1" ht="27" spans="1:13">
      <c r="A2113" s="8">
        <v>2111</v>
      </c>
      <c r="B2113" s="10" t="s">
        <v>7293</v>
      </c>
      <c r="C2113" s="10" t="s">
        <v>37</v>
      </c>
      <c r="D2113" s="10" t="s">
        <v>7298</v>
      </c>
      <c r="E2113" s="10" t="s">
        <v>19</v>
      </c>
      <c r="F2113" s="11">
        <v>5</v>
      </c>
      <c r="G2113" s="11" t="s">
        <v>633</v>
      </c>
      <c r="H2113" s="10" t="s">
        <v>19</v>
      </c>
      <c r="I2113" s="10" t="s">
        <v>7299</v>
      </c>
      <c r="J2113" s="10" t="s">
        <v>59</v>
      </c>
      <c r="K2113" s="10" t="s">
        <v>7296</v>
      </c>
      <c r="L2113" s="10" t="s">
        <v>7297</v>
      </c>
      <c r="M2113" s="12" t="s">
        <v>7228</v>
      </c>
    </row>
    <row r="2114" s="3" customFormat="1" ht="54" spans="1:13">
      <c r="A2114" s="8">
        <v>2112</v>
      </c>
      <c r="B2114" s="10" t="s">
        <v>7300</v>
      </c>
      <c r="C2114" s="10" t="s">
        <v>37</v>
      </c>
      <c r="D2114" s="10" t="s">
        <v>7301</v>
      </c>
      <c r="E2114" s="10" t="s">
        <v>19</v>
      </c>
      <c r="F2114" s="11">
        <v>1</v>
      </c>
      <c r="G2114" s="11" t="s">
        <v>633</v>
      </c>
      <c r="H2114" s="10" t="s">
        <v>19</v>
      </c>
      <c r="I2114" s="10" t="s">
        <v>7302</v>
      </c>
      <c r="J2114" s="10" t="s">
        <v>70</v>
      </c>
      <c r="K2114" s="10" t="s">
        <v>7303</v>
      </c>
      <c r="L2114" s="10" t="s">
        <v>7304</v>
      </c>
      <c r="M2114" s="12" t="s">
        <v>7228</v>
      </c>
    </row>
    <row r="2115" s="3" customFormat="1" ht="27" spans="1:13">
      <c r="A2115" s="8">
        <v>2113</v>
      </c>
      <c r="B2115" s="10" t="s">
        <v>7300</v>
      </c>
      <c r="C2115" s="10" t="s">
        <v>37</v>
      </c>
      <c r="D2115" s="10" t="s">
        <v>7305</v>
      </c>
      <c r="E2115" s="10" t="s">
        <v>37</v>
      </c>
      <c r="F2115" s="11">
        <v>1</v>
      </c>
      <c r="G2115" s="11" t="s">
        <v>39</v>
      </c>
      <c r="H2115" s="10" t="s">
        <v>19</v>
      </c>
      <c r="I2115" s="10" t="s">
        <v>7306</v>
      </c>
      <c r="J2115" s="10" t="s">
        <v>70</v>
      </c>
      <c r="K2115" s="10" t="s">
        <v>7303</v>
      </c>
      <c r="L2115" s="10" t="s">
        <v>7304</v>
      </c>
      <c r="M2115" s="12" t="s">
        <v>7228</v>
      </c>
    </row>
    <row r="2116" s="3" customFormat="1" ht="108" spans="1:13">
      <c r="A2116" s="8">
        <v>2114</v>
      </c>
      <c r="B2116" s="9" t="s">
        <v>7307</v>
      </c>
      <c r="C2116" s="9" t="s">
        <v>2833</v>
      </c>
      <c r="D2116" s="9" t="s">
        <v>7308</v>
      </c>
      <c r="E2116" s="9" t="s">
        <v>1041</v>
      </c>
      <c r="F2116" s="8">
        <v>5</v>
      </c>
      <c r="G2116" s="8" t="s">
        <v>18</v>
      </c>
      <c r="H2116" s="9" t="s">
        <v>19</v>
      </c>
      <c r="I2116" s="9" t="s">
        <v>7309</v>
      </c>
      <c r="J2116" s="9" t="s">
        <v>40</v>
      </c>
      <c r="K2116" s="9" t="s">
        <v>7310</v>
      </c>
      <c r="L2116" s="9" t="str">
        <f>"13942209327"</f>
        <v>13942209327</v>
      </c>
      <c r="M2116" s="12" t="s">
        <v>7228</v>
      </c>
    </row>
    <row r="2117" s="3" customFormat="1" ht="27" spans="1:13">
      <c r="A2117" s="8">
        <v>2115</v>
      </c>
      <c r="B2117" s="10" t="s">
        <v>7311</v>
      </c>
      <c r="C2117" s="10" t="s">
        <v>37</v>
      </c>
      <c r="D2117" s="10" t="s">
        <v>7312</v>
      </c>
      <c r="E2117" s="10" t="s">
        <v>37</v>
      </c>
      <c r="F2117" s="11">
        <v>1</v>
      </c>
      <c r="G2117" s="11" t="s">
        <v>633</v>
      </c>
      <c r="H2117" s="10" t="s">
        <v>19</v>
      </c>
      <c r="I2117" s="10" t="s">
        <v>7225</v>
      </c>
      <c r="J2117" s="10" t="s">
        <v>591</v>
      </c>
      <c r="K2117" s="10" t="s">
        <v>7313</v>
      </c>
      <c r="L2117" s="10" t="s">
        <v>7314</v>
      </c>
      <c r="M2117" s="12" t="s">
        <v>7228</v>
      </c>
    </row>
    <row r="2118" s="3" customFormat="1" ht="27" spans="1:13">
      <c r="A2118" s="8">
        <v>2116</v>
      </c>
      <c r="B2118" s="10" t="s">
        <v>7311</v>
      </c>
      <c r="C2118" s="10" t="s">
        <v>37</v>
      </c>
      <c r="D2118" s="10" t="s">
        <v>7312</v>
      </c>
      <c r="E2118" s="10" t="s">
        <v>37</v>
      </c>
      <c r="F2118" s="11">
        <v>1</v>
      </c>
      <c r="G2118" s="11" t="s">
        <v>633</v>
      </c>
      <c r="H2118" s="10" t="s">
        <v>19</v>
      </c>
      <c r="I2118" s="10" t="s">
        <v>7225</v>
      </c>
      <c r="J2118" s="10" t="s">
        <v>591</v>
      </c>
      <c r="K2118" s="10" t="s">
        <v>7313</v>
      </c>
      <c r="L2118" s="10" t="s">
        <v>7314</v>
      </c>
      <c r="M2118" s="12" t="s">
        <v>7228</v>
      </c>
    </row>
    <row r="2119" s="3" customFormat="1" ht="27" spans="1:13">
      <c r="A2119" s="8">
        <v>2117</v>
      </c>
      <c r="B2119" s="10" t="s">
        <v>7315</v>
      </c>
      <c r="C2119" s="10" t="s">
        <v>37</v>
      </c>
      <c r="D2119" s="10" t="s">
        <v>7316</v>
      </c>
      <c r="E2119" s="10" t="s">
        <v>37</v>
      </c>
      <c r="F2119" s="11">
        <v>2</v>
      </c>
      <c r="G2119" s="11" t="s">
        <v>43</v>
      </c>
      <c r="H2119" s="10" t="s">
        <v>19</v>
      </c>
      <c r="I2119" s="10" t="s">
        <v>7316</v>
      </c>
      <c r="J2119" s="10" t="s">
        <v>40</v>
      </c>
      <c r="K2119" s="10" t="s">
        <v>7317</v>
      </c>
      <c r="L2119" s="10" t="s">
        <v>7318</v>
      </c>
      <c r="M2119" s="12" t="s">
        <v>7228</v>
      </c>
    </row>
    <row r="2120" s="3" customFormat="1" ht="81" spans="1:13">
      <c r="A2120" s="8">
        <v>2118</v>
      </c>
      <c r="B2120" s="9" t="s">
        <v>7319</v>
      </c>
      <c r="C2120" s="9" t="s">
        <v>55</v>
      </c>
      <c r="D2120" s="9" t="s">
        <v>7320</v>
      </c>
      <c r="E2120" s="9" t="s">
        <v>57</v>
      </c>
      <c r="F2120" s="8">
        <v>3</v>
      </c>
      <c r="G2120" s="8" t="s">
        <v>18</v>
      </c>
      <c r="H2120" s="9" t="s">
        <v>19</v>
      </c>
      <c r="I2120" s="9" t="s">
        <v>7321</v>
      </c>
      <c r="J2120" s="9" t="s">
        <v>59</v>
      </c>
      <c r="K2120" s="9" t="s">
        <v>7322</v>
      </c>
      <c r="L2120" s="9" t="str">
        <f>"15541237087"</f>
        <v>15541237087</v>
      </c>
      <c r="M2120" s="12" t="s">
        <v>7228</v>
      </c>
    </row>
    <row r="2121" s="3" customFormat="1" ht="108" spans="1:13">
      <c r="A2121" s="8">
        <v>2119</v>
      </c>
      <c r="B2121" s="9" t="s">
        <v>7319</v>
      </c>
      <c r="C2121" s="9" t="s">
        <v>1526</v>
      </c>
      <c r="D2121" s="9" t="s">
        <v>7323</v>
      </c>
      <c r="E2121" s="9" t="s">
        <v>3065</v>
      </c>
      <c r="F2121" s="8">
        <v>5</v>
      </c>
      <c r="G2121" s="8" t="s">
        <v>18</v>
      </c>
      <c r="H2121" s="9" t="s">
        <v>19</v>
      </c>
      <c r="I2121" s="9" t="s">
        <v>7324</v>
      </c>
      <c r="J2121" s="9" t="s">
        <v>59</v>
      </c>
      <c r="K2121" s="9" t="s">
        <v>7322</v>
      </c>
      <c r="L2121" s="9" t="str">
        <f>"15541237087"</f>
        <v>15541237087</v>
      </c>
      <c r="M2121" s="12" t="s">
        <v>7228</v>
      </c>
    </row>
    <row r="2122" s="3" customFormat="1" ht="27" spans="1:13">
      <c r="A2122" s="8">
        <v>2120</v>
      </c>
      <c r="B2122" s="10" t="s">
        <v>7325</v>
      </c>
      <c r="C2122" s="10" t="s">
        <v>37</v>
      </c>
      <c r="D2122" s="10" t="s">
        <v>7326</v>
      </c>
      <c r="E2122" s="10" t="s">
        <v>32</v>
      </c>
      <c r="F2122" s="11">
        <v>2</v>
      </c>
      <c r="G2122" s="11" t="s">
        <v>43</v>
      </c>
      <c r="H2122" s="10" t="s">
        <v>19</v>
      </c>
      <c r="I2122" s="10" t="s">
        <v>7327</v>
      </c>
      <c r="J2122" s="10" t="s">
        <v>40</v>
      </c>
      <c r="K2122" s="10" t="s">
        <v>7328</v>
      </c>
      <c r="L2122" s="10" t="s">
        <v>7329</v>
      </c>
      <c r="M2122" s="12" t="s">
        <v>7228</v>
      </c>
    </row>
    <row r="2123" s="3" customFormat="1" ht="27" spans="1:13">
      <c r="A2123" s="8">
        <v>2121</v>
      </c>
      <c r="B2123" s="10" t="s">
        <v>7330</v>
      </c>
      <c r="C2123" s="10" t="s">
        <v>37</v>
      </c>
      <c r="D2123" s="10" t="s">
        <v>7331</v>
      </c>
      <c r="E2123" s="10" t="s">
        <v>111</v>
      </c>
      <c r="F2123" s="11">
        <v>1</v>
      </c>
      <c r="G2123" s="11" t="s">
        <v>43</v>
      </c>
      <c r="H2123" s="10" t="s">
        <v>19</v>
      </c>
      <c r="I2123" s="10" t="s">
        <v>7332</v>
      </c>
      <c r="J2123" s="10" t="s">
        <v>70</v>
      </c>
      <c r="K2123" s="10" t="s">
        <v>7333</v>
      </c>
      <c r="L2123" s="10" t="s">
        <v>7334</v>
      </c>
      <c r="M2123" s="12" t="s">
        <v>7228</v>
      </c>
    </row>
    <row r="2124" s="3" customFormat="1" ht="40.5" spans="1:13">
      <c r="A2124" s="8">
        <v>2122</v>
      </c>
      <c r="B2124" s="10" t="s">
        <v>7335</v>
      </c>
      <c r="C2124" s="10" t="s">
        <v>150</v>
      </c>
      <c r="D2124" s="10" t="s">
        <v>7336</v>
      </c>
      <c r="E2124" s="10" t="s">
        <v>152</v>
      </c>
      <c r="F2124" s="11">
        <v>1</v>
      </c>
      <c r="G2124" s="11" t="s">
        <v>43</v>
      </c>
      <c r="H2124" s="10" t="s">
        <v>19</v>
      </c>
      <c r="I2124" s="10" t="s">
        <v>7337</v>
      </c>
      <c r="J2124" s="10" t="s">
        <v>40</v>
      </c>
      <c r="K2124" s="10" t="s">
        <v>7338</v>
      </c>
      <c r="L2124" s="10" t="s">
        <v>7339</v>
      </c>
      <c r="M2124" s="12" t="s">
        <v>7228</v>
      </c>
    </row>
    <row r="2125" s="3" customFormat="1" ht="40.5" spans="1:13">
      <c r="A2125" s="8">
        <v>2123</v>
      </c>
      <c r="B2125" s="9" t="s">
        <v>7340</v>
      </c>
      <c r="C2125" s="9" t="s">
        <v>37</v>
      </c>
      <c r="D2125" s="9" t="s">
        <v>7341</v>
      </c>
      <c r="E2125" s="9" t="s">
        <v>37</v>
      </c>
      <c r="F2125" s="8">
        <v>3</v>
      </c>
      <c r="G2125" s="8" t="s">
        <v>18</v>
      </c>
      <c r="H2125" s="9" t="s">
        <v>76</v>
      </c>
      <c r="I2125" s="9" t="s">
        <v>7225</v>
      </c>
      <c r="J2125" s="9" t="s">
        <v>28</v>
      </c>
      <c r="K2125" s="9" t="s">
        <v>7342</v>
      </c>
      <c r="L2125" s="9" t="s">
        <v>7343</v>
      </c>
      <c r="M2125" s="12" t="s">
        <v>7228</v>
      </c>
    </row>
    <row r="2126" s="3" customFormat="1" ht="108" spans="1:13">
      <c r="A2126" s="8">
        <v>2124</v>
      </c>
      <c r="B2126" s="10" t="s">
        <v>7344</v>
      </c>
      <c r="C2126" s="10" t="s">
        <v>37</v>
      </c>
      <c r="D2126" s="10" t="s">
        <v>7345</v>
      </c>
      <c r="E2126" s="10" t="s">
        <v>32</v>
      </c>
      <c r="F2126" s="11">
        <v>2</v>
      </c>
      <c r="G2126" s="11" t="s">
        <v>39</v>
      </c>
      <c r="H2126" s="10" t="s">
        <v>76</v>
      </c>
      <c r="I2126" s="10" t="s">
        <v>7346</v>
      </c>
      <c r="J2126" s="10" t="s">
        <v>40</v>
      </c>
      <c r="K2126" s="10" t="s">
        <v>7347</v>
      </c>
      <c r="L2126" s="10" t="s">
        <v>7348</v>
      </c>
      <c r="M2126" s="12" t="s">
        <v>7228</v>
      </c>
    </row>
    <row r="2127" s="3" customFormat="1" spans="1:13">
      <c r="A2127" s="8">
        <v>2125</v>
      </c>
      <c r="B2127" s="9" t="s">
        <v>7349</v>
      </c>
      <c r="C2127" s="9" t="s">
        <v>74</v>
      </c>
      <c r="D2127" s="9" t="s">
        <v>7350</v>
      </c>
      <c r="E2127" s="9" t="s">
        <v>1356</v>
      </c>
      <c r="F2127" s="8">
        <v>1</v>
      </c>
      <c r="G2127" s="8" t="s">
        <v>18</v>
      </c>
      <c r="H2127" s="9" t="s">
        <v>19</v>
      </c>
      <c r="I2127" s="9" t="s">
        <v>2878</v>
      </c>
      <c r="J2127" s="9" t="s">
        <v>40</v>
      </c>
      <c r="K2127" s="9" t="s">
        <v>7351</v>
      </c>
      <c r="L2127" s="9" t="s">
        <v>7352</v>
      </c>
      <c r="M2127" s="12" t="s">
        <v>7228</v>
      </c>
    </row>
    <row r="2128" s="3" customFormat="1" ht="40.5" spans="1:13">
      <c r="A2128" s="8">
        <v>2126</v>
      </c>
      <c r="B2128" s="9" t="s">
        <v>7353</v>
      </c>
      <c r="C2128" s="9" t="s">
        <v>1781</v>
      </c>
      <c r="D2128" s="9" t="s">
        <v>7354</v>
      </c>
      <c r="E2128" s="9" t="s">
        <v>251</v>
      </c>
      <c r="F2128" s="8">
        <v>1</v>
      </c>
      <c r="G2128" s="8" t="s">
        <v>18</v>
      </c>
      <c r="H2128" s="9" t="s">
        <v>19</v>
      </c>
      <c r="I2128" s="9" t="s">
        <v>7355</v>
      </c>
      <c r="J2128" s="9" t="s">
        <v>40</v>
      </c>
      <c r="K2128" s="9" t="s">
        <v>7356</v>
      </c>
      <c r="L2128" s="9" t="str">
        <f>"18804123328"</f>
        <v>18804123328</v>
      </c>
      <c r="M2128" s="12" t="s">
        <v>7228</v>
      </c>
    </row>
    <row r="2129" s="3" customFormat="1" spans="1:13">
      <c r="A2129" s="8">
        <v>2127</v>
      </c>
      <c r="B2129" s="10" t="s">
        <v>7357</v>
      </c>
      <c r="C2129" s="10" t="s">
        <v>135</v>
      </c>
      <c r="D2129" s="10" t="s">
        <v>7358</v>
      </c>
      <c r="E2129" s="10" t="s">
        <v>19</v>
      </c>
      <c r="F2129" s="11">
        <v>1</v>
      </c>
      <c r="G2129" s="11" t="s">
        <v>633</v>
      </c>
      <c r="H2129" s="10" t="s">
        <v>19</v>
      </c>
      <c r="I2129" s="10" t="s">
        <v>7359</v>
      </c>
      <c r="J2129" s="10" t="s">
        <v>59</v>
      </c>
      <c r="K2129" s="10" t="s">
        <v>7360</v>
      </c>
      <c r="L2129" s="10" t="s">
        <v>7361</v>
      </c>
      <c r="M2129" s="12" t="s">
        <v>7228</v>
      </c>
    </row>
    <row r="2130" s="3" customFormat="1" ht="54" spans="1:13">
      <c r="A2130" s="8">
        <v>2128</v>
      </c>
      <c r="B2130" s="10" t="s">
        <v>7362</v>
      </c>
      <c r="C2130" s="10" t="s">
        <v>1302</v>
      </c>
      <c r="D2130" s="10" t="s">
        <v>7363</v>
      </c>
      <c r="E2130" s="10" t="s">
        <v>5740</v>
      </c>
      <c r="F2130" s="11">
        <v>1</v>
      </c>
      <c r="G2130" s="11" t="s">
        <v>43</v>
      </c>
      <c r="H2130" s="10" t="s">
        <v>19</v>
      </c>
      <c r="I2130" s="10" t="s">
        <v>7364</v>
      </c>
      <c r="J2130" s="10" t="s">
        <v>59</v>
      </c>
      <c r="K2130" s="10" t="s">
        <v>7365</v>
      </c>
      <c r="L2130" s="10" t="s">
        <v>7366</v>
      </c>
      <c r="M2130" s="12" t="s">
        <v>7228</v>
      </c>
    </row>
    <row r="2131" s="3" customFormat="1" spans="1:13">
      <c r="A2131" s="8">
        <v>2129</v>
      </c>
      <c r="B2131" s="9" t="s">
        <v>7367</v>
      </c>
      <c r="C2131" s="9" t="s">
        <v>37</v>
      </c>
      <c r="D2131" s="9" t="s">
        <v>37</v>
      </c>
      <c r="E2131" s="9" t="s">
        <v>37</v>
      </c>
      <c r="F2131" s="8">
        <v>1</v>
      </c>
      <c r="G2131" s="8" t="s">
        <v>18</v>
      </c>
      <c r="H2131" s="9" t="s">
        <v>19</v>
      </c>
      <c r="I2131" s="9" t="s">
        <v>37</v>
      </c>
      <c r="J2131" s="9" t="s">
        <v>70</v>
      </c>
      <c r="K2131" s="9" t="s">
        <v>7368</v>
      </c>
      <c r="L2131" s="9" t="s">
        <v>7369</v>
      </c>
      <c r="M2131" s="12" t="s">
        <v>7228</v>
      </c>
    </row>
    <row r="2132" s="3" customFormat="1" ht="148.5" spans="1:13">
      <c r="A2132" s="8">
        <v>2130</v>
      </c>
      <c r="B2132" s="10" t="s">
        <v>7370</v>
      </c>
      <c r="C2132" s="10" t="s">
        <v>1526</v>
      </c>
      <c r="D2132" s="10" t="s">
        <v>7371</v>
      </c>
      <c r="E2132" s="10" t="s">
        <v>258</v>
      </c>
      <c r="F2132" s="11">
        <v>5</v>
      </c>
      <c r="G2132" s="11" t="s">
        <v>43</v>
      </c>
      <c r="H2132" s="10" t="s">
        <v>19</v>
      </c>
      <c r="I2132" s="10" t="s">
        <v>7372</v>
      </c>
      <c r="J2132" s="10" t="s">
        <v>59</v>
      </c>
      <c r="K2132" s="10" t="s">
        <v>7373</v>
      </c>
      <c r="L2132" s="10" t="s">
        <v>7374</v>
      </c>
      <c r="M2132" s="12" t="s">
        <v>7228</v>
      </c>
    </row>
    <row r="2133" s="3" customFormat="1" ht="40.5" spans="1:13">
      <c r="A2133" s="8">
        <v>2131</v>
      </c>
      <c r="B2133" s="10" t="s">
        <v>7375</v>
      </c>
      <c r="C2133" s="10" t="s">
        <v>1302</v>
      </c>
      <c r="D2133" s="10" t="s">
        <v>7376</v>
      </c>
      <c r="E2133" s="10" t="s">
        <v>5740</v>
      </c>
      <c r="F2133" s="11">
        <v>5</v>
      </c>
      <c r="G2133" s="11" t="s">
        <v>43</v>
      </c>
      <c r="H2133" s="10" t="s">
        <v>19</v>
      </c>
      <c r="I2133" s="10" t="s">
        <v>7377</v>
      </c>
      <c r="J2133" s="10" t="s">
        <v>70</v>
      </c>
      <c r="K2133" s="10" t="s">
        <v>7378</v>
      </c>
      <c r="L2133" s="10" t="s">
        <v>7379</v>
      </c>
      <c r="M2133" s="12" t="s">
        <v>7228</v>
      </c>
    </row>
    <row r="2134" s="3" customFormat="1" ht="148.5" spans="1:13">
      <c r="A2134" s="8">
        <v>2132</v>
      </c>
      <c r="B2134" s="10" t="s">
        <v>7380</v>
      </c>
      <c r="C2134" s="10" t="s">
        <v>55</v>
      </c>
      <c r="D2134" s="10" t="s">
        <v>7381</v>
      </c>
      <c r="E2134" s="10" t="s">
        <v>124</v>
      </c>
      <c r="F2134" s="11">
        <v>5</v>
      </c>
      <c r="G2134" s="11" t="s">
        <v>43</v>
      </c>
      <c r="H2134" s="10" t="s">
        <v>19</v>
      </c>
      <c r="I2134" s="10" t="s">
        <v>7382</v>
      </c>
      <c r="J2134" s="10" t="s">
        <v>70</v>
      </c>
      <c r="K2134" s="10" t="s">
        <v>7383</v>
      </c>
      <c r="L2134" s="10" t="s">
        <v>7384</v>
      </c>
      <c r="M2134" s="12" t="s">
        <v>7228</v>
      </c>
    </row>
    <row r="2135" s="3" customFormat="1" ht="67.5" spans="1:13">
      <c r="A2135" s="8">
        <v>2133</v>
      </c>
      <c r="B2135" s="10" t="s">
        <v>7380</v>
      </c>
      <c r="C2135" s="10" t="s">
        <v>2595</v>
      </c>
      <c r="D2135" s="10" t="s">
        <v>7385</v>
      </c>
      <c r="E2135" s="10" t="s">
        <v>81</v>
      </c>
      <c r="F2135" s="11">
        <v>6</v>
      </c>
      <c r="G2135" s="11" t="s">
        <v>43</v>
      </c>
      <c r="H2135" s="10" t="s">
        <v>19</v>
      </c>
      <c r="I2135" s="10" t="s">
        <v>7385</v>
      </c>
      <c r="J2135" s="10" t="s">
        <v>70</v>
      </c>
      <c r="K2135" s="10" t="s">
        <v>7383</v>
      </c>
      <c r="L2135" s="10" t="s">
        <v>7384</v>
      </c>
      <c r="M2135" s="12" t="s">
        <v>7228</v>
      </c>
    </row>
    <row r="2136" s="3" customFormat="1" ht="135" spans="1:13">
      <c r="A2136" s="8">
        <v>2134</v>
      </c>
      <c r="B2136" s="9" t="s">
        <v>7380</v>
      </c>
      <c r="C2136" s="9" t="s">
        <v>150</v>
      </c>
      <c r="D2136" s="9" t="s">
        <v>7386</v>
      </c>
      <c r="E2136" s="9" t="s">
        <v>32</v>
      </c>
      <c r="F2136" s="8">
        <v>5</v>
      </c>
      <c r="G2136" s="8" t="s">
        <v>18</v>
      </c>
      <c r="H2136" s="9" t="s">
        <v>19</v>
      </c>
      <c r="I2136" s="9" t="s">
        <v>7386</v>
      </c>
      <c r="J2136" s="9" t="s">
        <v>70</v>
      </c>
      <c r="K2136" s="9" t="s">
        <v>7383</v>
      </c>
      <c r="L2136" s="9" t="s">
        <v>7384</v>
      </c>
      <c r="M2136" s="12" t="s">
        <v>7228</v>
      </c>
    </row>
    <row r="2137" s="3" customFormat="1" ht="94.5" spans="1:13">
      <c r="A2137" s="8">
        <v>2135</v>
      </c>
      <c r="B2137" s="9" t="s">
        <v>7387</v>
      </c>
      <c r="C2137" s="9" t="s">
        <v>37</v>
      </c>
      <c r="D2137" s="9" t="s">
        <v>7388</v>
      </c>
      <c r="E2137" s="9" t="s">
        <v>7389</v>
      </c>
      <c r="F2137" s="8">
        <v>1</v>
      </c>
      <c r="G2137" s="8" t="s">
        <v>18</v>
      </c>
      <c r="H2137" s="9" t="s">
        <v>19</v>
      </c>
      <c r="I2137" s="9" t="s">
        <v>7390</v>
      </c>
      <c r="J2137" s="9" t="s">
        <v>59</v>
      </c>
      <c r="K2137" s="9" t="s">
        <v>7391</v>
      </c>
      <c r="L2137" s="9" t="str">
        <f>"13050090877"</f>
        <v>13050090877</v>
      </c>
      <c r="M2137" s="12" t="s">
        <v>7228</v>
      </c>
    </row>
    <row r="2138" s="3" customFormat="1" ht="121.5" spans="1:13">
      <c r="A2138" s="8">
        <v>2136</v>
      </c>
      <c r="B2138" s="9" t="s">
        <v>7387</v>
      </c>
      <c r="C2138" s="9" t="s">
        <v>799</v>
      </c>
      <c r="D2138" s="9" t="s">
        <v>7392</v>
      </c>
      <c r="E2138" s="9" t="s">
        <v>7393</v>
      </c>
      <c r="F2138" s="8">
        <v>2</v>
      </c>
      <c r="G2138" s="8" t="s">
        <v>18</v>
      </c>
      <c r="H2138" s="9" t="s">
        <v>19</v>
      </c>
      <c r="I2138" s="9" t="s">
        <v>7394</v>
      </c>
      <c r="J2138" s="9" t="s">
        <v>59</v>
      </c>
      <c r="K2138" s="9" t="s">
        <v>7391</v>
      </c>
      <c r="L2138" s="9" t="str">
        <f>"13050090877"</f>
        <v>13050090877</v>
      </c>
      <c r="M2138" s="12" t="s">
        <v>7228</v>
      </c>
    </row>
    <row r="2139" s="3" customFormat="1" ht="27" spans="1:13">
      <c r="A2139" s="8">
        <v>2137</v>
      </c>
      <c r="B2139" s="10" t="s">
        <v>7395</v>
      </c>
      <c r="C2139" s="10" t="s">
        <v>1199</v>
      </c>
      <c r="D2139" s="10" t="s">
        <v>7396</v>
      </c>
      <c r="E2139" s="10" t="s">
        <v>19</v>
      </c>
      <c r="F2139" s="11">
        <v>5</v>
      </c>
      <c r="G2139" s="11" t="s">
        <v>39</v>
      </c>
      <c r="H2139" s="10" t="s">
        <v>19</v>
      </c>
      <c r="I2139" s="10" t="s">
        <v>7397</v>
      </c>
      <c r="J2139" s="10" t="s">
        <v>40</v>
      </c>
      <c r="K2139" s="10" t="s">
        <v>7398</v>
      </c>
      <c r="L2139" s="10" t="s">
        <v>7399</v>
      </c>
      <c r="M2139" s="12" t="s">
        <v>7228</v>
      </c>
    </row>
    <row r="2140" s="3" customFormat="1" ht="54" spans="1:13">
      <c r="A2140" s="8">
        <v>2138</v>
      </c>
      <c r="B2140" s="10" t="s">
        <v>7400</v>
      </c>
      <c r="C2140" s="10" t="s">
        <v>1526</v>
      </c>
      <c r="D2140" s="10" t="s">
        <v>7401</v>
      </c>
      <c r="E2140" s="10" t="s">
        <v>258</v>
      </c>
      <c r="F2140" s="11">
        <v>5</v>
      </c>
      <c r="G2140" s="11" t="s">
        <v>43</v>
      </c>
      <c r="H2140" s="10" t="s">
        <v>19</v>
      </c>
      <c r="I2140" s="10" t="s">
        <v>7402</v>
      </c>
      <c r="J2140" s="10" t="s">
        <v>40</v>
      </c>
      <c r="K2140" s="10" t="s">
        <v>7403</v>
      </c>
      <c r="L2140" s="10" t="s">
        <v>7404</v>
      </c>
      <c r="M2140" s="12" t="s">
        <v>7228</v>
      </c>
    </row>
    <row r="2141" s="3" customFormat="1" ht="54" spans="1:13">
      <c r="A2141" s="8">
        <v>2139</v>
      </c>
      <c r="B2141" s="9" t="s">
        <v>7405</v>
      </c>
      <c r="C2141" s="9" t="s">
        <v>141</v>
      </c>
      <c r="D2141" s="9" t="s">
        <v>7406</v>
      </c>
      <c r="E2141" s="9" t="s">
        <v>19</v>
      </c>
      <c r="F2141" s="8">
        <v>1</v>
      </c>
      <c r="G2141" s="8" t="s">
        <v>18</v>
      </c>
      <c r="H2141" s="9" t="s">
        <v>19</v>
      </c>
      <c r="I2141" s="9" t="s">
        <v>7407</v>
      </c>
      <c r="J2141" s="9" t="s">
        <v>70</v>
      </c>
      <c r="K2141" s="9" t="s">
        <v>7408</v>
      </c>
      <c r="L2141" s="9" t="s">
        <v>7409</v>
      </c>
      <c r="M2141" s="12" t="s">
        <v>7228</v>
      </c>
    </row>
    <row r="2142" s="3" customFormat="1" ht="40.5" spans="1:13">
      <c r="A2142" s="8">
        <v>2140</v>
      </c>
      <c r="B2142" s="10" t="s">
        <v>7410</v>
      </c>
      <c r="C2142" s="10" t="s">
        <v>30</v>
      </c>
      <c r="D2142" s="10" t="s">
        <v>7411</v>
      </c>
      <c r="E2142" s="10" t="s">
        <v>5198</v>
      </c>
      <c r="F2142" s="11">
        <v>2</v>
      </c>
      <c r="G2142" s="11" t="s">
        <v>43</v>
      </c>
      <c r="H2142" s="10" t="s">
        <v>19</v>
      </c>
      <c r="I2142" s="10" t="s">
        <v>7412</v>
      </c>
      <c r="J2142" s="10" t="s">
        <v>59</v>
      </c>
      <c r="K2142" s="10" t="s">
        <v>7413</v>
      </c>
      <c r="L2142" s="10" t="s">
        <v>7414</v>
      </c>
      <c r="M2142" s="12" t="s">
        <v>7228</v>
      </c>
    </row>
    <row r="2143" s="3" customFormat="1" ht="40.5" spans="1:13">
      <c r="A2143" s="8">
        <v>2141</v>
      </c>
      <c r="B2143" s="10" t="s">
        <v>7415</v>
      </c>
      <c r="C2143" s="10" t="s">
        <v>66</v>
      </c>
      <c r="D2143" s="10" t="s">
        <v>7416</v>
      </c>
      <c r="E2143" s="10" t="s">
        <v>37</v>
      </c>
      <c r="F2143" s="11">
        <v>2</v>
      </c>
      <c r="G2143" s="11" t="s">
        <v>43</v>
      </c>
      <c r="H2143" s="10" t="s">
        <v>19</v>
      </c>
      <c r="I2143" s="10" t="s">
        <v>7417</v>
      </c>
      <c r="J2143" s="10" t="s">
        <v>59</v>
      </c>
      <c r="K2143" s="10" t="s">
        <v>7418</v>
      </c>
      <c r="L2143" s="10" t="s">
        <v>7419</v>
      </c>
      <c r="M2143" s="12" t="s">
        <v>7228</v>
      </c>
    </row>
    <row r="2144" s="3" customFormat="1" spans="1:13">
      <c r="A2144" s="8">
        <v>2142</v>
      </c>
      <c r="B2144" s="10" t="s">
        <v>7420</v>
      </c>
      <c r="C2144" s="10" t="s">
        <v>37</v>
      </c>
      <c r="D2144" s="10" t="s">
        <v>7421</v>
      </c>
      <c r="E2144" s="10" t="s">
        <v>37</v>
      </c>
      <c r="F2144" s="11">
        <v>5</v>
      </c>
      <c r="G2144" s="11" t="s">
        <v>39</v>
      </c>
      <c r="H2144" s="10" t="s">
        <v>19</v>
      </c>
      <c r="I2144" s="10" t="s">
        <v>5250</v>
      </c>
      <c r="J2144" s="10" t="s">
        <v>70</v>
      </c>
      <c r="K2144" s="10" t="s">
        <v>7422</v>
      </c>
      <c r="L2144" s="10" t="s">
        <v>7423</v>
      </c>
      <c r="M2144" s="12" t="s">
        <v>7228</v>
      </c>
    </row>
    <row r="2145" s="3" customFormat="1" spans="1:13">
      <c r="A2145" s="8">
        <v>2143</v>
      </c>
      <c r="B2145" s="10" t="s">
        <v>7420</v>
      </c>
      <c r="C2145" s="10" t="s">
        <v>30</v>
      </c>
      <c r="D2145" s="10" t="s">
        <v>7424</v>
      </c>
      <c r="E2145" s="10" t="s">
        <v>19</v>
      </c>
      <c r="F2145" s="11">
        <v>1</v>
      </c>
      <c r="G2145" s="11" t="s">
        <v>43</v>
      </c>
      <c r="H2145" s="10" t="s">
        <v>19</v>
      </c>
      <c r="I2145" s="10" t="s">
        <v>7425</v>
      </c>
      <c r="J2145" s="10" t="s">
        <v>70</v>
      </c>
      <c r="K2145" s="10" t="s">
        <v>7422</v>
      </c>
      <c r="L2145" s="10" t="s">
        <v>7423</v>
      </c>
      <c r="M2145" s="12" t="s">
        <v>7228</v>
      </c>
    </row>
    <row r="2146" s="3" customFormat="1" ht="27" spans="1:13">
      <c r="A2146" s="8">
        <v>2144</v>
      </c>
      <c r="B2146" s="10" t="s">
        <v>7420</v>
      </c>
      <c r="C2146" s="10" t="s">
        <v>150</v>
      </c>
      <c r="D2146" s="10" t="s">
        <v>7426</v>
      </c>
      <c r="E2146" s="10" t="s">
        <v>212</v>
      </c>
      <c r="F2146" s="11">
        <v>1</v>
      </c>
      <c r="G2146" s="11" t="s">
        <v>43</v>
      </c>
      <c r="H2146" s="10" t="s">
        <v>19</v>
      </c>
      <c r="I2146" s="10" t="s">
        <v>7427</v>
      </c>
      <c r="J2146" s="10" t="s">
        <v>70</v>
      </c>
      <c r="K2146" s="10" t="s">
        <v>7422</v>
      </c>
      <c r="L2146" s="10" t="s">
        <v>7423</v>
      </c>
      <c r="M2146" s="12" t="s">
        <v>7228</v>
      </c>
    </row>
    <row r="2147" s="3" customFormat="1" ht="27" spans="1:13">
      <c r="A2147" s="8">
        <v>2145</v>
      </c>
      <c r="B2147" s="9" t="s">
        <v>7428</v>
      </c>
      <c r="C2147" s="9" t="s">
        <v>954</v>
      </c>
      <c r="D2147" s="9" t="s">
        <v>7429</v>
      </c>
      <c r="E2147" s="9" t="s">
        <v>2840</v>
      </c>
      <c r="F2147" s="8">
        <v>1</v>
      </c>
      <c r="G2147" s="8" t="s">
        <v>18</v>
      </c>
      <c r="H2147" s="9" t="s">
        <v>19</v>
      </c>
      <c r="I2147" s="9" t="s">
        <v>7430</v>
      </c>
      <c r="J2147" s="9" t="s">
        <v>59</v>
      </c>
      <c r="K2147" s="9" t="s">
        <v>7431</v>
      </c>
      <c r="L2147" s="9" t="str">
        <f>"13188008888"</f>
        <v>13188008888</v>
      </c>
      <c r="M2147" s="12" t="s">
        <v>7228</v>
      </c>
    </row>
    <row r="2148" s="3" customFormat="1" ht="27" spans="1:13">
      <c r="A2148" s="8">
        <v>2146</v>
      </c>
      <c r="B2148" s="9" t="s">
        <v>7428</v>
      </c>
      <c r="C2148" s="9" t="s">
        <v>1456</v>
      </c>
      <c r="D2148" s="9" t="s">
        <v>7432</v>
      </c>
      <c r="E2148" s="9" t="s">
        <v>2840</v>
      </c>
      <c r="F2148" s="8">
        <v>1</v>
      </c>
      <c r="G2148" s="8" t="s">
        <v>18</v>
      </c>
      <c r="H2148" s="9" t="s">
        <v>19</v>
      </c>
      <c r="I2148" s="9" t="s">
        <v>7433</v>
      </c>
      <c r="J2148" s="9" t="s">
        <v>59</v>
      </c>
      <c r="K2148" s="9" t="s">
        <v>7431</v>
      </c>
      <c r="L2148" s="9" t="str">
        <f>"13188008888"</f>
        <v>13188008888</v>
      </c>
      <c r="M2148" s="12" t="s">
        <v>7228</v>
      </c>
    </row>
    <row r="2149" s="3" customFormat="1" ht="67.5" spans="1:13">
      <c r="A2149" s="8">
        <v>2147</v>
      </c>
      <c r="B2149" s="10" t="s">
        <v>7434</v>
      </c>
      <c r="C2149" s="10" t="s">
        <v>574</v>
      </c>
      <c r="D2149" s="10" t="s">
        <v>7435</v>
      </c>
      <c r="E2149" s="10" t="s">
        <v>176</v>
      </c>
      <c r="F2149" s="11">
        <v>1</v>
      </c>
      <c r="G2149" s="11" t="s">
        <v>633</v>
      </c>
      <c r="H2149" s="10" t="s">
        <v>19</v>
      </c>
      <c r="I2149" s="10" t="s">
        <v>7436</v>
      </c>
      <c r="J2149" s="10" t="s">
        <v>59</v>
      </c>
      <c r="K2149" s="10" t="s">
        <v>6406</v>
      </c>
      <c r="L2149" s="10" t="s">
        <v>7437</v>
      </c>
      <c r="M2149" s="12" t="s">
        <v>7228</v>
      </c>
    </row>
    <row r="2150" s="3" customFormat="1" ht="27" spans="1:13">
      <c r="A2150" s="8">
        <v>2148</v>
      </c>
      <c r="B2150" s="10" t="s">
        <v>7438</v>
      </c>
      <c r="C2150" s="10" t="s">
        <v>2595</v>
      </c>
      <c r="D2150" s="10" t="s">
        <v>7439</v>
      </c>
      <c r="E2150" s="10" t="s">
        <v>258</v>
      </c>
      <c r="F2150" s="11">
        <v>1</v>
      </c>
      <c r="G2150" s="11" t="s">
        <v>43</v>
      </c>
      <c r="H2150" s="10" t="s">
        <v>19</v>
      </c>
      <c r="I2150" s="10" t="s">
        <v>7440</v>
      </c>
      <c r="J2150" s="10" t="s">
        <v>591</v>
      </c>
      <c r="K2150" s="10" t="s">
        <v>7441</v>
      </c>
      <c r="L2150" s="10" t="s">
        <v>7442</v>
      </c>
      <c r="M2150" s="12" t="s">
        <v>7228</v>
      </c>
    </row>
    <row r="2151" s="3" customFormat="1" ht="67.5" spans="1:13">
      <c r="A2151" s="8">
        <v>2149</v>
      </c>
      <c r="B2151" s="9" t="s">
        <v>7443</v>
      </c>
      <c r="C2151" s="9" t="s">
        <v>109</v>
      </c>
      <c r="D2151" s="9" t="s">
        <v>7444</v>
      </c>
      <c r="E2151" s="9" t="s">
        <v>119</v>
      </c>
      <c r="F2151" s="8">
        <v>1</v>
      </c>
      <c r="G2151" s="8" t="s">
        <v>18</v>
      </c>
      <c r="H2151" s="9" t="s">
        <v>19</v>
      </c>
      <c r="I2151" s="9" t="s">
        <v>7445</v>
      </c>
      <c r="J2151" s="9" t="s">
        <v>40</v>
      </c>
      <c r="K2151" s="9" t="s">
        <v>843</v>
      </c>
      <c r="L2151" s="9" t="s">
        <v>7446</v>
      </c>
      <c r="M2151" s="12" t="s">
        <v>7228</v>
      </c>
    </row>
    <row r="2152" s="3" customFormat="1" ht="54" spans="1:13">
      <c r="A2152" s="8">
        <v>2150</v>
      </c>
      <c r="B2152" s="10" t="s">
        <v>7447</v>
      </c>
      <c r="C2152" s="10" t="s">
        <v>37</v>
      </c>
      <c r="D2152" s="10" t="s">
        <v>7448</v>
      </c>
      <c r="E2152" s="10" t="s">
        <v>19</v>
      </c>
      <c r="F2152" s="11">
        <v>1</v>
      </c>
      <c r="G2152" s="11" t="s">
        <v>43</v>
      </c>
      <c r="H2152" s="10" t="s">
        <v>19</v>
      </c>
      <c r="I2152" s="10" t="s">
        <v>7449</v>
      </c>
      <c r="J2152" s="10" t="s">
        <v>591</v>
      </c>
      <c r="K2152" s="10" t="s">
        <v>5043</v>
      </c>
      <c r="L2152" s="10" t="s">
        <v>7450</v>
      </c>
      <c r="M2152" s="12" t="s">
        <v>7228</v>
      </c>
    </row>
    <row r="2153" s="3" customFormat="1" ht="54" spans="1:13">
      <c r="A2153" s="8">
        <v>2151</v>
      </c>
      <c r="B2153" s="9" t="s">
        <v>7447</v>
      </c>
      <c r="C2153" s="9" t="s">
        <v>37</v>
      </c>
      <c r="D2153" s="9" t="s">
        <v>7451</v>
      </c>
      <c r="E2153" s="9" t="s">
        <v>137</v>
      </c>
      <c r="F2153" s="8">
        <v>1</v>
      </c>
      <c r="G2153" s="8" t="s">
        <v>18</v>
      </c>
      <c r="H2153" s="9" t="s">
        <v>19</v>
      </c>
      <c r="I2153" s="9" t="s">
        <v>7452</v>
      </c>
      <c r="J2153" s="9" t="s">
        <v>59</v>
      </c>
      <c r="K2153" s="9" t="s">
        <v>5043</v>
      </c>
      <c r="L2153" s="9" t="s">
        <v>7450</v>
      </c>
      <c r="M2153" s="12" t="s">
        <v>7228</v>
      </c>
    </row>
    <row r="2154" s="3" customFormat="1" ht="27" spans="1:13">
      <c r="A2154" s="8">
        <v>2152</v>
      </c>
      <c r="B2154" s="9" t="s">
        <v>7447</v>
      </c>
      <c r="C2154" s="9" t="s">
        <v>150</v>
      </c>
      <c r="D2154" s="9" t="s">
        <v>7453</v>
      </c>
      <c r="E2154" s="9" t="s">
        <v>32</v>
      </c>
      <c r="F2154" s="8">
        <v>1</v>
      </c>
      <c r="G2154" s="8" t="s">
        <v>18</v>
      </c>
      <c r="H2154" s="9" t="s">
        <v>19</v>
      </c>
      <c r="I2154" s="9" t="s">
        <v>7454</v>
      </c>
      <c r="J2154" s="9" t="s">
        <v>40</v>
      </c>
      <c r="K2154" s="9" t="s">
        <v>5043</v>
      </c>
      <c r="L2154" s="9" t="s">
        <v>7450</v>
      </c>
      <c r="M2154" s="12" t="s">
        <v>7228</v>
      </c>
    </row>
    <row r="2155" s="3" customFormat="1" spans="1:13">
      <c r="A2155" s="8">
        <v>2153</v>
      </c>
      <c r="B2155" s="10" t="s">
        <v>7455</v>
      </c>
      <c r="C2155" s="10" t="s">
        <v>37</v>
      </c>
      <c r="D2155" s="10" t="s">
        <v>7456</v>
      </c>
      <c r="E2155" s="10" t="s">
        <v>19</v>
      </c>
      <c r="F2155" s="11">
        <v>1</v>
      </c>
      <c r="G2155" s="11" t="s">
        <v>633</v>
      </c>
      <c r="H2155" s="10" t="s">
        <v>19</v>
      </c>
      <c r="I2155" s="10" t="s">
        <v>7457</v>
      </c>
      <c r="J2155" s="10" t="s">
        <v>70</v>
      </c>
      <c r="K2155" s="10" t="s">
        <v>7458</v>
      </c>
      <c r="L2155" s="10" t="s">
        <v>7459</v>
      </c>
      <c r="M2155" s="12" t="s">
        <v>7228</v>
      </c>
    </row>
    <row r="2156" s="3" customFormat="1" ht="27" spans="1:13">
      <c r="A2156" s="8">
        <v>2154</v>
      </c>
      <c r="B2156" s="10" t="s">
        <v>7455</v>
      </c>
      <c r="C2156" s="10" t="s">
        <v>66</v>
      </c>
      <c r="D2156" s="10" t="s">
        <v>7460</v>
      </c>
      <c r="E2156" s="10" t="s">
        <v>19</v>
      </c>
      <c r="F2156" s="11">
        <v>5</v>
      </c>
      <c r="G2156" s="11" t="s">
        <v>39</v>
      </c>
      <c r="H2156" s="10" t="s">
        <v>19</v>
      </c>
      <c r="I2156" s="10" t="s">
        <v>7461</v>
      </c>
      <c r="J2156" s="10" t="s">
        <v>28</v>
      </c>
      <c r="K2156" s="10" t="s">
        <v>7458</v>
      </c>
      <c r="L2156" s="10" t="s">
        <v>7459</v>
      </c>
      <c r="M2156" s="12" t="s">
        <v>7228</v>
      </c>
    </row>
    <row r="2157" s="3" customFormat="1" ht="40.5" spans="1:13">
      <c r="A2157" s="8">
        <v>2155</v>
      </c>
      <c r="B2157" s="10" t="s">
        <v>7455</v>
      </c>
      <c r="C2157" s="10" t="s">
        <v>141</v>
      </c>
      <c r="D2157" s="10" t="s">
        <v>7462</v>
      </c>
      <c r="E2157" s="10" t="s">
        <v>19</v>
      </c>
      <c r="F2157" s="11">
        <v>2</v>
      </c>
      <c r="G2157" s="11" t="s">
        <v>39</v>
      </c>
      <c r="H2157" s="10" t="s">
        <v>19</v>
      </c>
      <c r="I2157" s="10" t="s">
        <v>7463</v>
      </c>
      <c r="J2157" s="10" t="s">
        <v>28</v>
      </c>
      <c r="K2157" s="10" t="s">
        <v>7458</v>
      </c>
      <c r="L2157" s="10" t="s">
        <v>7459</v>
      </c>
      <c r="M2157" s="12" t="s">
        <v>7228</v>
      </c>
    </row>
    <row r="2158" s="3" customFormat="1" ht="27" spans="1:13">
      <c r="A2158" s="8">
        <v>2156</v>
      </c>
      <c r="B2158" s="9" t="s">
        <v>7464</v>
      </c>
      <c r="C2158" s="9" t="s">
        <v>109</v>
      </c>
      <c r="D2158" s="9" t="s">
        <v>7465</v>
      </c>
      <c r="E2158" s="9" t="s">
        <v>37</v>
      </c>
      <c r="F2158" s="8">
        <v>5</v>
      </c>
      <c r="G2158" s="8" t="s">
        <v>18</v>
      </c>
      <c r="H2158" s="9" t="s">
        <v>19</v>
      </c>
      <c r="I2158" s="9" t="s">
        <v>7466</v>
      </c>
      <c r="J2158" s="9" t="s">
        <v>40</v>
      </c>
      <c r="K2158" s="9" t="s">
        <v>7467</v>
      </c>
      <c r="L2158" s="9" t="s">
        <v>7468</v>
      </c>
      <c r="M2158" s="12" t="s">
        <v>7228</v>
      </c>
    </row>
    <row r="2159" s="3" customFormat="1" ht="94.5" spans="1:13">
      <c r="A2159" s="8">
        <v>2157</v>
      </c>
      <c r="B2159" s="9" t="s">
        <v>7469</v>
      </c>
      <c r="C2159" s="9" t="s">
        <v>1526</v>
      </c>
      <c r="D2159" s="9" t="s">
        <v>7470</v>
      </c>
      <c r="E2159" s="9" t="s">
        <v>32</v>
      </c>
      <c r="F2159" s="8">
        <v>1</v>
      </c>
      <c r="G2159" s="8" t="s">
        <v>18</v>
      </c>
      <c r="H2159" s="9" t="s">
        <v>19</v>
      </c>
      <c r="I2159" s="9" t="s">
        <v>7470</v>
      </c>
      <c r="J2159" s="9" t="s">
        <v>59</v>
      </c>
      <c r="K2159" s="9" t="s">
        <v>7471</v>
      </c>
      <c r="L2159" s="9" t="s">
        <v>7472</v>
      </c>
      <c r="M2159" s="12" t="s">
        <v>7228</v>
      </c>
    </row>
    <row r="2160" s="3" customFormat="1" ht="67.5" spans="1:13">
      <c r="A2160" s="8">
        <v>2158</v>
      </c>
      <c r="B2160" s="9" t="s">
        <v>7469</v>
      </c>
      <c r="C2160" s="9" t="s">
        <v>150</v>
      </c>
      <c r="D2160" s="9" t="s">
        <v>7473</v>
      </c>
      <c r="E2160" s="9" t="s">
        <v>1749</v>
      </c>
      <c r="F2160" s="8">
        <v>1</v>
      </c>
      <c r="G2160" s="8" t="s">
        <v>18</v>
      </c>
      <c r="H2160" s="9" t="s">
        <v>19</v>
      </c>
      <c r="I2160" s="9" t="s">
        <v>7473</v>
      </c>
      <c r="J2160" s="9" t="s">
        <v>59</v>
      </c>
      <c r="K2160" s="9" t="s">
        <v>7471</v>
      </c>
      <c r="L2160" s="9" t="s">
        <v>7472</v>
      </c>
      <c r="M2160" s="12" t="s">
        <v>7228</v>
      </c>
    </row>
    <row r="2161" s="3" customFormat="1" ht="54" spans="1:13">
      <c r="A2161" s="8">
        <v>2159</v>
      </c>
      <c r="B2161" s="9" t="s">
        <v>7474</v>
      </c>
      <c r="C2161" s="9" t="s">
        <v>37</v>
      </c>
      <c r="D2161" s="9" t="s">
        <v>7475</v>
      </c>
      <c r="E2161" s="9" t="s">
        <v>119</v>
      </c>
      <c r="F2161" s="8">
        <v>1</v>
      </c>
      <c r="G2161" s="8" t="s">
        <v>18</v>
      </c>
      <c r="H2161" s="9" t="s">
        <v>19</v>
      </c>
      <c r="I2161" s="9" t="s">
        <v>7476</v>
      </c>
      <c r="J2161" s="9" t="s">
        <v>40</v>
      </c>
      <c r="K2161" s="9" t="s">
        <v>7477</v>
      </c>
      <c r="L2161" s="9" t="str">
        <f>"13332111179"</f>
        <v>13332111179</v>
      </c>
      <c r="M2161" s="12" t="s">
        <v>7228</v>
      </c>
    </row>
    <row r="2162" s="3" customFormat="1" ht="108" spans="1:13">
      <c r="A2162" s="8">
        <v>2160</v>
      </c>
      <c r="B2162" s="10" t="s">
        <v>7478</v>
      </c>
      <c r="C2162" s="10" t="s">
        <v>37</v>
      </c>
      <c r="D2162" s="10" t="s">
        <v>7479</v>
      </c>
      <c r="E2162" s="10" t="s">
        <v>241</v>
      </c>
      <c r="F2162" s="11">
        <v>2</v>
      </c>
      <c r="G2162" s="11" t="s">
        <v>43</v>
      </c>
      <c r="H2162" s="10" t="s">
        <v>19</v>
      </c>
      <c r="I2162" s="10" t="s">
        <v>7480</v>
      </c>
      <c r="J2162" s="10" t="s">
        <v>34</v>
      </c>
      <c r="K2162" s="10" t="s">
        <v>7481</v>
      </c>
      <c r="L2162" s="10" t="s">
        <v>7482</v>
      </c>
      <c r="M2162" s="12" t="s">
        <v>7228</v>
      </c>
    </row>
    <row r="2163" s="3" customFormat="1" ht="27" spans="1:13">
      <c r="A2163" s="8">
        <v>2161</v>
      </c>
      <c r="B2163" s="9" t="s">
        <v>7483</v>
      </c>
      <c r="C2163" s="9" t="s">
        <v>51</v>
      </c>
      <c r="D2163" s="9" t="s">
        <v>7484</v>
      </c>
      <c r="E2163" s="9" t="s">
        <v>251</v>
      </c>
      <c r="F2163" s="8">
        <v>5</v>
      </c>
      <c r="G2163" s="8" t="s">
        <v>18</v>
      </c>
      <c r="H2163" s="9" t="s">
        <v>19</v>
      </c>
      <c r="I2163" s="9" t="s">
        <v>19</v>
      </c>
      <c r="J2163" s="9" t="s">
        <v>40</v>
      </c>
      <c r="K2163" s="9" t="s">
        <v>7485</v>
      </c>
      <c r="L2163" s="9" t="str">
        <f>"13842299240"</f>
        <v>13842299240</v>
      </c>
      <c r="M2163" s="12" t="s">
        <v>7228</v>
      </c>
    </row>
    <row r="2164" s="3" customFormat="1" ht="40.5" spans="1:13">
      <c r="A2164" s="8">
        <v>2162</v>
      </c>
      <c r="B2164" s="9" t="s">
        <v>7483</v>
      </c>
      <c r="C2164" s="9" t="s">
        <v>1302</v>
      </c>
      <c r="D2164" s="9" t="s">
        <v>7486</v>
      </c>
      <c r="E2164" s="9" t="s">
        <v>37</v>
      </c>
      <c r="F2164" s="8">
        <v>20</v>
      </c>
      <c r="G2164" s="8" t="s">
        <v>18</v>
      </c>
      <c r="H2164" s="9" t="s">
        <v>19</v>
      </c>
      <c r="I2164" s="9" t="s">
        <v>7487</v>
      </c>
      <c r="J2164" s="9" t="s">
        <v>40</v>
      </c>
      <c r="K2164" s="9" t="s">
        <v>7485</v>
      </c>
      <c r="L2164" s="9" t="str">
        <f>"13842299240"</f>
        <v>13842299240</v>
      </c>
      <c r="M2164" s="12" t="s">
        <v>7228</v>
      </c>
    </row>
    <row r="2165" s="3" customFormat="1" ht="27" spans="1:13">
      <c r="A2165" s="8">
        <v>2163</v>
      </c>
      <c r="B2165" s="9" t="s">
        <v>7483</v>
      </c>
      <c r="C2165" s="9" t="s">
        <v>150</v>
      </c>
      <c r="D2165" s="9" t="s">
        <v>7488</v>
      </c>
      <c r="E2165" s="9" t="s">
        <v>32</v>
      </c>
      <c r="F2165" s="8">
        <v>10</v>
      </c>
      <c r="G2165" s="8" t="s">
        <v>18</v>
      </c>
      <c r="H2165" s="9" t="s">
        <v>19</v>
      </c>
      <c r="I2165" s="9" t="s">
        <v>19</v>
      </c>
      <c r="J2165" s="9" t="s">
        <v>59</v>
      </c>
      <c r="K2165" s="9" t="s">
        <v>7485</v>
      </c>
      <c r="L2165" s="9" t="str">
        <f>"13842299240"</f>
        <v>13842299240</v>
      </c>
      <c r="M2165" s="12" t="s">
        <v>7228</v>
      </c>
    </row>
    <row r="2166" s="3" customFormat="1" ht="81" spans="1:13">
      <c r="A2166" s="8">
        <v>2164</v>
      </c>
      <c r="B2166" s="10" t="s">
        <v>7489</v>
      </c>
      <c r="C2166" s="10" t="s">
        <v>55</v>
      </c>
      <c r="D2166" s="10" t="s">
        <v>7490</v>
      </c>
      <c r="E2166" s="10" t="s">
        <v>57</v>
      </c>
      <c r="F2166" s="11">
        <v>1</v>
      </c>
      <c r="G2166" s="11" t="s">
        <v>43</v>
      </c>
      <c r="H2166" s="10" t="s">
        <v>19</v>
      </c>
      <c r="I2166" s="10" t="s">
        <v>7491</v>
      </c>
      <c r="J2166" s="10" t="s">
        <v>59</v>
      </c>
      <c r="K2166" s="10" t="s">
        <v>7492</v>
      </c>
      <c r="L2166" s="10" t="s">
        <v>7493</v>
      </c>
      <c r="M2166" s="12" t="s">
        <v>7228</v>
      </c>
    </row>
    <row r="2167" s="3" customFormat="1" ht="94.5" spans="1:13">
      <c r="A2167" s="8">
        <v>2165</v>
      </c>
      <c r="B2167" s="9" t="s">
        <v>7494</v>
      </c>
      <c r="C2167" s="9" t="s">
        <v>55</v>
      </c>
      <c r="D2167" s="9" t="s">
        <v>7495</v>
      </c>
      <c r="E2167" s="9" t="s">
        <v>17</v>
      </c>
      <c r="F2167" s="8">
        <v>2</v>
      </c>
      <c r="G2167" s="8" t="s">
        <v>18</v>
      </c>
      <c r="H2167" s="9" t="s">
        <v>76</v>
      </c>
      <c r="I2167" s="9" t="s">
        <v>7496</v>
      </c>
      <c r="J2167" s="9" t="s">
        <v>70</v>
      </c>
      <c r="K2167" s="9" t="s">
        <v>7497</v>
      </c>
      <c r="L2167" s="9" t="s">
        <v>7498</v>
      </c>
      <c r="M2167" s="12" t="s">
        <v>7228</v>
      </c>
    </row>
    <row r="2168" s="3" customFormat="1" ht="94.5" spans="1:13">
      <c r="A2168" s="8">
        <v>2166</v>
      </c>
      <c r="B2168" s="9" t="s">
        <v>7494</v>
      </c>
      <c r="C2168" s="9" t="s">
        <v>799</v>
      </c>
      <c r="D2168" s="9" t="s">
        <v>7499</v>
      </c>
      <c r="E2168" s="9" t="s">
        <v>359</v>
      </c>
      <c r="F2168" s="8">
        <v>3</v>
      </c>
      <c r="G2168" s="8" t="s">
        <v>18</v>
      </c>
      <c r="H2168" s="9" t="s">
        <v>76</v>
      </c>
      <c r="I2168" s="9" t="s">
        <v>7500</v>
      </c>
      <c r="J2168" s="9" t="s">
        <v>70</v>
      </c>
      <c r="K2168" s="9" t="s">
        <v>7497</v>
      </c>
      <c r="L2168" s="9" t="s">
        <v>7498</v>
      </c>
      <c r="M2168" s="12" t="s">
        <v>7228</v>
      </c>
    </row>
    <row r="2169" s="3" customFormat="1" ht="40.5" spans="1:13">
      <c r="A2169" s="8">
        <v>2167</v>
      </c>
      <c r="B2169" s="10" t="s">
        <v>7501</v>
      </c>
      <c r="C2169" s="10" t="s">
        <v>167</v>
      </c>
      <c r="D2169" s="10" t="s">
        <v>7502</v>
      </c>
      <c r="E2169" s="10" t="s">
        <v>258</v>
      </c>
      <c r="F2169" s="11">
        <v>3</v>
      </c>
      <c r="G2169" s="11" t="s">
        <v>43</v>
      </c>
      <c r="H2169" s="10" t="s">
        <v>19</v>
      </c>
      <c r="I2169" s="10" t="s">
        <v>7503</v>
      </c>
      <c r="J2169" s="10" t="s">
        <v>59</v>
      </c>
      <c r="K2169" s="10" t="s">
        <v>7504</v>
      </c>
      <c r="L2169" s="10" t="s">
        <v>7505</v>
      </c>
      <c r="M2169" s="12" t="s">
        <v>7228</v>
      </c>
    </row>
    <row r="2170" s="3" customFormat="1" ht="108" spans="1:13">
      <c r="A2170" s="8">
        <v>2168</v>
      </c>
      <c r="B2170" s="10" t="s">
        <v>7501</v>
      </c>
      <c r="C2170" s="10" t="s">
        <v>37</v>
      </c>
      <c r="D2170" s="10" t="s">
        <v>7506</v>
      </c>
      <c r="E2170" s="10" t="s">
        <v>217</v>
      </c>
      <c r="F2170" s="11">
        <v>3</v>
      </c>
      <c r="G2170" s="11" t="s">
        <v>43</v>
      </c>
      <c r="H2170" s="10" t="s">
        <v>19</v>
      </c>
      <c r="I2170" s="10" t="s">
        <v>7507</v>
      </c>
      <c r="J2170" s="10" t="s">
        <v>40</v>
      </c>
      <c r="K2170" s="10" t="s">
        <v>7504</v>
      </c>
      <c r="L2170" s="10" t="s">
        <v>7505</v>
      </c>
      <c r="M2170" s="12" t="s">
        <v>7228</v>
      </c>
    </row>
    <row r="2171" s="3" customFormat="1" ht="135" spans="1:13">
      <c r="A2171" s="8">
        <v>2169</v>
      </c>
      <c r="B2171" s="9" t="s">
        <v>7508</v>
      </c>
      <c r="C2171" s="9" t="s">
        <v>574</v>
      </c>
      <c r="D2171" s="9" t="s">
        <v>7509</v>
      </c>
      <c r="E2171" s="9" t="s">
        <v>251</v>
      </c>
      <c r="F2171" s="8">
        <v>2</v>
      </c>
      <c r="G2171" s="8" t="s">
        <v>18</v>
      </c>
      <c r="H2171" s="9" t="s">
        <v>1950</v>
      </c>
      <c r="I2171" s="9" t="s">
        <v>7510</v>
      </c>
      <c r="J2171" s="9" t="s">
        <v>34</v>
      </c>
      <c r="K2171" s="9" t="s">
        <v>7511</v>
      </c>
      <c r="L2171" s="9" t="s">
        <v>7512</v>
      </c>
      <c r="M2171" s="12" t="s">
        <v>7228</v>
      </c>
    </row>
    <row r="2172" s="3" customFormat="1" ht="27" spans="1:13">
      <c r="A2172" s="8">
        <v>2170</v>
      </c>
      <c r="B2172" s="10" t="s">
        <v>7513</v>
      </c>
      <c r="C2172" s="10" t="s">
        <v>37</v>
      </c>
      <c r="D2172" s="10" t="s">
        <v>7514</v>
      </c>
      <c r="E2172" s="10" t="s">
        <v>19</v>
      </c>
      <c r="F2172" s="11">
        <v>10</v>
      </c>
      <c r="G2172" s="11" t="s">
        <v>633</v>
      </c>
      <c r="H2172" s="10" t="s">
        <v>19</v>
      </c>
      <c r="I2172" s="10" t="s">
        <v>7515</v>
      </c>
      <c r="J2172" s="10" t="s">
        <v>591</v>
      </c>
      <c r="K2172" s="10" t="s">
        <v>6422</v>
      </c>
      <c r="L2172" s="10" t="s">
        <v>7516</v>
      </c>
      <c r="M2172" s="12" t="s">
        <v>7228</v>
      </c>
    </row>
    <row r="2173" s="3" customFormat="1" ht="27" spans="1:13">
      <c r="A2173" s="8">
        <v>2171</v>
      </c>
      <c r="B2173" s="9" t="s">
        <v>7517</v>
      </c>
      <c r="C2173" s="9" t="s">
        <v>55</v>
      </c>
      <c r="D2173" s="9" t="s">
        <v>7518</v>
      </c>
      <c r="E2173" s="9" t="s">
        <v>124</v>
      </c>
      <c r="F2173" s="8">
        <v>2</v>
      </c>
      <c r="G2173" s="8" t="s">
        <v>18</v>
      </c>
      <c r="H2173" s="9" t="s">
        <v>19</v>
      </c>
      <c r="I2173" s="9" t="s">
        <v>7519</v>
      </c>
      <c r="J2173" s="9" t="s">
        <v>40</v>
      </c>
      <c r="K2173" s="9" t="s">
        <v>7520</v>
      </c>
      <c r="L2173" s="9" t="str">
        <f>"15124105555"</f>
        <v>15124105555</v>
      </c>
      <c r="M2173" s="12" t="s">
        <v>7228</v>
      </c>
    </row>
    <row r="2174" s="3" customFormat="1" ht="54" spans="1:13">
      <c r="A2174" s="8">
        <v>2172</v>
      </c>
      <c r="B2174" s="9" t="s">
        <v>7521</v>
      </c>
      <c r="C2174" s="9" t="s">
        <v>167</v>
      </c>
      <c r="D2174" s="9" t="s">
        <v>7522</v>
      </c>
      <c r="E2174" s="9" t="s">
        <v>81</v>
      </c>
      <c r="F2174" s="8">
        <v>1</v>
      </c>
      <c r="G2174" s="8" t="s">
        <v>18</v>
      </c>
      <c r="H2174" s="9" t="s">
        <v>19</v>
      </c>
      <c r="I2174" s="9" t="s">
        <v>7523</v>
      </c>
      <c r="J2174" s="9" t="s">
        <v>40</v>
      </c>
      <c r="K2174" s="9" t="s">
        <v>7524</v>
      </c>
      <c r="L2174" s="9" t="str">
        <f>"13889709989"</f>
        <v>13889709989</v>
      </c>
      <c r="M2174" s="12" t="s">
        <v>7228</v>
      </c>
    </row>
    <row r="2175" s="3" customFormat="1" ht="27" spans="1:13">
      <c r="A2175" s="8">
        <v>2173</v>
      </c>
      <c r="B2175" s="10" t="s">
        <v>7525</v>
      </c>
      <c r="C2175" s="10" t="s">
        <v>37</v>
      </c>
      <c r="D2175" s="10" t="s">
        <v>7526</v>
      </c>
      <c r="E2175" s="10" t="s">
        <v>32</v>
      </c>
      <c r="F2175" s="11">
        <v>2</v>
      </c>
      <c r="G2175" s="11" t="s">
        <v>633</v>
      </c>
      <c r="H2175" s="10" t="s">
        <v>19</v>
      </c>
      <c r="I2175" s="10" t="s">
        <v>7527</v>
      </c>
      <c r="J2175" s="10" t="s">
        <v>70</v>
      </c>
      <c r="K2175" s="10" t="s">
        <v>7528</v>
      </c>
      <c r="L2175" s="10" t="s">
        <v>7529</v>
      </c>
      <c r="M2175" s="12" t="s">
        <v>7228</v>
      </c>
    </row>
    <row r="2176" s="3" customFormat="1" ht="148.5" spans="1:13">
      <c r="A2176" s="8">
        <v>2174</v>
      </c>
      <c r="B2176" s="9" t="s">
        <v>7530</v>
      </c>
      <c r="C2176" s="9" t="s">
        <v>37</v>
      </c>
      <c r="D2176" s="9" t="s">
        <v>7531</v>
      </c>
      <c r="E2176" s="9" t="s">
        <v>251</v>
      </c>
      <c r="F2176" s="8">
        <v>1</v>
      </c>
      <c r="G2176" s="8" t="s">
        <v>18</v>
      </c>
      <c r="H2176" s="9" t="s">
        <v>76</v>
      </c>
      <c r="I2176" s="9" t="s">
        <v>7532</v>
      </c>
      <c r="J2176" s="9" t="s">
        <v>34</v>
      </c>
      <c r="K2176" s="9" t="s">
        <v>7533</v>
      </c>
      <c r="L2176" s="9" t="s">
        <v>7534</v>
      </c>
      <c r="M2176" s="12" t="s">
        <v>7228</v>
      </c>
    </row>
    <row r="2177" s="3" customFormat="1" ht="108" spans="1:13">
      <c r="A2177" s="8">
        <v>2175</v>
      </c>
      <c r="B2177" s="9" t="s">
        <v>7530</v>
      </c>
      <c r="C2177" s="9" t="s">
        <v>55</v>
      </c>
      <c r="D2177" s="9" t="s">
        <v>7535</v>
      </c>
      <c r="E2177" s="9" t="s">
        <v>469</v>
      </c>
      <c r="F2177" s="8">
        <v>2</v>
      </c>
      <c r="G2177" s="8" t="s">
        <v>18</v>
      </c>
      <c r="H2177" s="9" t="s">
        <v>76</v>
      </c>
      <c r="I2177" s="9" t="s">
        <v>7536</v>
      </c>
      <c r="J2177" s="9" t="s">
        <v>59</v>
      </c>
      <c r="K2177" s="9" t="s">
        <v>7533</v>
      </c>
      <c r="L2177" s="9" t="str">
        <f>"15998072899"</f>
        <v>15998072899</v>
      </c>
      <c r="M2177" s="12" t="s">
        <v>7228</v>
      </c>
    </row>
    <row r="2178" s="3" customFormat="1" ht="27" spans="1:13">
      <c r="A2178" s="8">
        <v>2176</v>
      </c>
      <c r="B2178" s="10" t="s">
        <v>7537</v>
      </c>
      <c r="C2178" s="10" t="s">
        <v>37</v>
      </c>
      <c r="D2178" s="10" t="s">
        <v>7538</v>
      </c>
      <c r="E2178" s="10" t="s">
        <v>19</v>
      </c>
      <c r="F2178" s="11">
        <v>2</v>
      </c>
      <c r="G2178" s="11" t="s">
        <v>633</v>
      </c>
      <c r="H2178" s="10" t="s">
        <v>19</v>
      </c>
      <c r="I2178" s="10" t="s">
        <v>2484</v>
      </c>
      <c r="J2178" s="10" t="s">
        <v>70</v>
      </c>
      <c r="K2178" s="10" t="s">
        <v>7539</v>
      </c>
      <c r="L2178" s="10" t="s">
        <v>7540</v>
      </c>
      <c r="M2178" s="12" t="s">
        <v>7228</v>
      </c>
    </row>
    <row r="2179" s="3" customFormat="1" ht="67.5" spans="1:13">
      <c r="A2179" s="8">
        <v>2177</v>
      </c>
      <c r="B2179" s="10" t="s">
        <v>7537</v>
      </c>
      <c r="C2179" s="10" t="s">
        <v>37</v>
      </c>
      <c r="D2179" s="10" t="s">
        <v>7541</v>
      </c>
      <c r="E2179" s="10" t="s">
        <v>19</v>
      </c>
      <c r="F2179" s="11">
        <v>4</v>
      </c>
      <c r="G2179" s="11" t="s">
        <v>43</v>
      </c>
      <c r="H2179" s="10" t="s">
        <v>19</v>
      </c>
      <c r="I2179" s="10" t="s">
        <v>7542</v>
      </c>
      <c r="J2179" s="10" t="s">
        <v>70</v>
      </c>
      <c r="K2179" s="10" t="s">
        <v>7539</v>
      </c>
      <c r="L2179" s="10" t="s">
        <v>7540</v>
      </c>
      <c r="M2179" s="12" t="s">
        <v>7228</v>
      </c>
    </row>
    <row r="2180" s="3" customFormat="1" ht="40.5" spans="1:13">
      <c r="A2180" s="8">
        <v>2178</v>
      </c>
      <c r="B2180" s="10" t="s">
        <v>7537</v>
      </c>
      <c r="C2180" s="10" t="s">
        <v>37</v>
      </c>
      <c r="D2180" s="10" t="s">
        <v>7543</v>
      </c>
      <c r="E2180" s="10" t="s">
        <v>7544</v>
      </c>
      <c r="F2180" s="11">
        <v>3</v>
      </c>
      <c r="G2180" s="11" t="s">
        <v>43</v>
      </c>
      <c r="H2180" s="10" t="s">
        <v>19</v>
      </c>
      <c r="I2180" s="10" t="s">
        <v>7543</v>
      </c>
      <c r="J2180" s="10" t="s">
        <v>70</v>
      </c>
      <c r="K2180" s="10" t="s">
        <v>7539</v>
      </c>
      <c r="L2180" s="10" t="s">
        <v>7540</v>
      </c>
      <c r="M2180" s="12" t="s">
        <v>7228</v>
      </c>
    </row>
    <row r="2181" s="3" customFormat="1" ht="54" spans="1:13">
      <c r="A2181" s="8">
        <v>2179</v>
      </c>
      <c r="B2181" s="9" t="s">
        <v>7537</v>
      </c>
      <c r="C2181" s="9" t="s">
        <v>4078</v>
      </c>
      <c r="D2181" s="9" t="s">
        <v>7545</v>
      </c>
      <c r="E2181" s="9" t="s">
        <v>19</v>
      </c>
      <c r="F2181" s="8">
        <v>2</v>
      </c>
      <c r="G2181" s="8" t="s">
        <v>18</v>
      </c>
      <c r="H2181" s="9" t="s">
        <v>19</v>
      </c>
      <c r="I2181" s="9" t="s">
        <v>7546</v>
      </c>
      <c r="J2181" s="9" t="s">
        <v>59</v>
      </c>
      <c r="K2181" s="9" t="s">
        <v>7539</v>
      </c>
      <c r="L2181" s="9" t="s">
        <v>7540</v>
      </c>
      <c r="M2181" s="12" t="s">
        <v>7228</v>
      </c>
    </row>
    <row r="2182" s="3" customFormat="1" ht="108" spans="1:13">
      <c r="A2182" s="8">
        <v>2180</v>
      </c>
      <c r="B2182" s="10" t="s">
        <v>7547</v>
      </c>
      <c r="C2182" s="10" t="s">
        <v>30</v>
      </c>
      <c r="D2182" s="10" t="s">
        <v>7548</v>
      </c>
      <c r="E2182" s="10" t="s">
        <v>119</v>
      </c>
      <c r="F2182" s="11">
        <v>2</v>
      </c>
      <c r="G2182" s="11" t="s">
        <v>43</v>
      </c>
      <c r="H2182" s="10" t="s">
        <v>19</v>
      </c>
      <c r="I2182" s="10" t="s">
        <v>7549</v>
      </c>
      <c r="J2182" s="10" t="s">
        <v>59</v>
      </c>
      <c r="K2182" s="10" t="s">
        <v>7550</v>
      </c>
      <c r="L2182" s="10" t="s">
        <v>7551</v>
      </c>
      <c r="M2182" s="12" t="s">
        <v>7228</v>
      </c>
    </row>
    <row r="2183" s="3" customFormat="1" ht="94.5" spans="1:13">
      <c r="A2183" s="8">
        <v>2181</v>
      </c>
      <c r="B2183" s="9" t="s">
        <v>7547</v>
      </c>
      <c r="C2183" s="9" t="s">
        <v>1040</v>
      </c>
      <c r="D2183" s="9" t="s">
        <v>7552</v>
      </c>
      <c r="E2183" s="9" t="s">
        <v>3150</v>
      </c>
      <c r="F2183" s="8">
        <v>2</v>
      </c>
      <c r="G2183" s="8" t="s">
        <v>18</v>
      </c>
      <c r="H2183" s="9" t="s">
        <v>76</v>
      </c>
      <c r="I2183" s="9" t="s">
        <v>7553</v>
      </c>
      <c r="J2183" s="9" t="s">
        <v>59</v>
      </c>
      <c r="K2183" s="9" t="s">
        <v>7550</v>
      </c>
      <c r="L2183" s="9" t="s">
        <v>7551</v>
      </c>
      <c r="M2183" s="12" t="s">
        <v>7228</v>
      </c>
    </row>
    <row r="2184" s="3" customFormat="1" ht="27" spans="1:13">
      <c r="A2184" s="8">
        <v>2182</v>
      </c>
      <c r="B2184" s="10" t="s">
        <v>7554</v>
      </c>
      <c r="C2184" s="10" t="s">
        <v>256</v>
      </c>
      <c r="D2184" s="10" t="s">
        <v>7555</v>
      </c>
      <c r="E2184" s="10" t="s">
        <v>1887</v>
      </c>
      <c r="F2184" s="11">
        <v>4</v>
      </c>
      <c r="G2184" s="11" t="s">
        <v>39</v>
      </c>
      <c r="H2184" s="10" t="s">
        <v>19</v>
      </c>
      <c r="I2184" s="10" t="s">
        <v>7556</v>
      </c>
      <c r="J2184" s="10" t="s">
        <v>70</v>
      </c>
      <c r="K2184" s="10" t="s">
        <v>7557</v>
      </c>
      <c r="L2184" s="10" t="s">
        <v>7558</v>
      </c>
      <c r="M2184" s="12" t="s">
        <v>7228</v>
      </c>
    </row>
    <row r="2185" s="3" customFormat="1" ht="40.5" spans="1:13">
      <c r="A2185" s="8">
        <v>2183</v>
      </c>
      <c r="B2185" s="10" t="s">
        <v>7559</v>
      </c>
      <c r="C2185" s="10" t="s">
        <v>37</v>
      </c>
      <c r="D2185" s="10" t="s">
        <v>7560</v>
      </c>
      <c r="E2185" s="10" t="s">
        <v>19</v>
      </c>
      <c r="F2185" s="11">
        <v>2</v>
      </c>
      <c r="G2185" s="11" t="s">
        <v>633</v>
      </c>
      <c r="H2185" s="10" t="s">
        <v>19</v>
      </c>
      <c r="I2185" s="10" t="s">
        <v>7561</v>
      </c>
      <c r="J2185" s="10" t="s">
        <v>40</v>
      </c>
      <c r="K2185" s="10" t="s">
        <v>7562</v>
      </c>
      <c r="L2185" s="10" t="s">
        <v>7563</v>
      </c>
      <c r="M2185" s="12" t="s">
        <v>7228</v>
      </c>
    </row>
    <row r="2186" s="3" customFormat="1" ht="40.5" spans="1:13">
      <c r="A2186" s="8">
        <v>2184</v>
      </c>
      <c r="B2186" s="10" t="s">
        <v>7559</v>
      </c>
      <c r="C2186" s="10" t="s">
        <v>37</v>
      </c>
      <c r="D2186" s="10" t="s">
        <v>7564</v>
      </c>
      <c r="E2186" s="10" t="s">
        <v>19</v>
      </c>
      <c r="F2186" s="11">
        <v>1</v>
      </c>
      <c r="G2186" s="11" t="s">
        <v>633</v>
      </c>
      <c r="H2186" s="10" t="s">
        <v>19</v>
      </c>
      <c r="I2186" s="10" t="s">
        <v>7565</v>
      </c>
      <c r="J2186" s="10" t="s">
        <v>59</v>
      </c>
      <c r="K2186" s="10" t="s">
        <v>7562</v>
      </c>
      <c r="L2186" s="10" t="s">
        <v>7563</v>
      </c>
      <c r="M2186" s="12" t="s">
        <v>7228</v>
      </c>
    </row>
    <row r="2187" s="3" customFormat="1" ht="27" spans="1:13">
      <c r="A2187" s="8">
        <v>2185</v>
      </c>
      <c r="B2187" s="10" t="s">
        <v>7559</v>
      </c>
      <c r="C2187" s="10" t="s">
        <v>37</v>
      </c>
      <c r="D2187" s="10" t="s">
        <v>7566</v>
      </c>
      <c r="E2187" s="10" t="s">
        <v>19</v>
      </c>
      <c r="F2187" s="11">
        <v>1</v>
      </c>
      <c r="G2187" s="11" t="s">
        <v>633</v>
      </c>
      <c r="H2187" s="10" t="s">
        <v>19</v>
      </c>
      <c r="I2187" s="10" t="s">
        <v>7567</v>
      </c>
      <c r="J2187" s="10" t="s">
        <v>40</v>
      </c>
      <c r="K2187" s="10" t="s">
        <v>7562</v>
      </c>
      <c r="L2187" s="10" t="s">
        <v>7563</v>
      </c>
      <c r="M2187" s="12" t="s">
        <v>7228</v>
      </c>
    </row>
    <row r="2188" s="3" customFormat="1" ht="27" spans="1:13">
      <c r="A2188" s="8">
        <v>2186</v>
      </c>
      <c r="B2188" s="10" t="s">
        <v>7559</v>
      </c>
      <c r="C2188" s="10" t="s">
        <v>30</v>
      </c>
      <c r="D2188" s="10" t="s">
        <v>7568</v>
      </c>
      <c r="E2188" s="10" t="s">
        <v>19</v>
      </c>
      <c r="F2188" s="11">
        <v>5</v>
      </c>
      <c r="G2188" s="11" t="s">
        <v>43</v>
      </c>
      <c r="H2188" s="10" t="s">
        <v>19</v>
      </c>
      <c r="I2188" s="10" t="s">
        <v>7569</v>
      </c>
      <c r="J2188" s="10" t="s">
        <v>40</v>
      </c>
      <c r="K2188" s="10" t="s">
        <v>7562</v>
      </c>
      <c r="L2188" s="10" t="s">
        <v>7563</v>
      </c>
      <c r="M2188" s="12" t="s">
        <v>7228</v>
      </c>
    </row>
    <row r="2189" s="3" customFormat="1" ht="81" spans="1:13">
      <c r="A2189" s="8">
        <v>2187</v>
      </c>
      <c r="B2189" s="10" t="s">
        <v>7570</v>
      </c>
      <c r="C2189" s="10" t="s">
        <v>37</v>
      </c>
      <c r="D2189" s="10" t="s">
        <v>7571</v>
      </c>
      <c r="E2189" s="10" t="s">
        <v>81</v>
      </c>
      <c r="F2189" s="11">
        <v>15</v>
      </c>
      <c r="G2189" s="11" t="s">
        <v>43</v>
      </c>
      <c r="H2189" s="10" t="s">
        <v>19</v>
      </c>
      <c r="I2189" s="10" t="s">
        <v>7572</v>
      </c>
      <c r="J2189" s="10" t="s">
        <v>40</v>
      </c>
      <c r="K2189" s="10" t="s">
        <v>7573</v>
      </c>
      <c r="L2189" s="10" t="s">
        <v>7574</v>
      </c>
      <c r="M2189" s="12" t="s">
        <v>7228</v>
      </c>
    </row>
    <row r="2190" s="3" customFormat="1" ht="27" spans="1:13">
      <c r="A2190" s="8">
        <v>2188</v>
      </c>
      <c r="B2190" s="10" t="s">
        <v>7575</v>
      </c>
      <c r="C2190" s="10" t="s">
        <v>448</v>
      </c>
      <c r="D2190" s="10" t="s">
        <v>7576</v>
      </c>
      <c r="E2190" s="10" t="s">
        <v>32</v>
      </c>
      <c r="F2190" s="11">
        <v>2</v>
      </c>
      <c r="G2190" s="11" t="s">
        <v>43</v>
      </c>
      <c r="H2190" s="10" t="s">
        <v>19</v>
      </c>
      <c r="I2190" s="10" t="s">
        <v>7577</v>
      </c>
      <c r="J2190" s="10" t="s">
        <v>40</v>
      </c>
      <c r="K2190" s="10" t="s">
        <v>1801</v>
      </c>
      <c r="L2190" s="10" t="s">
        <v>7578</v>
      </c>
      <c r="M2190" s="12" t="s">
        <v>7228</v>
      </c>
    </row>
    <row r="2191" s="3" customFormat="1" ht="40.5" spans="1:13">
      <c r="A2191" s="8">
        <v>2189</v>
      </c>
      <c r="B2191" s="9" t="s">
        <v>7579</v>
      </c>
      <c r="C2191" s="9" t="s">
        <v>135</v>
      </c>
      <c r="D2191" s="9" t="s">
        <v>7580</v>
      </c>
      <c r="E2191" s="9" t="s">
        <v>7216</v>
      </c>
      <c r="F2191" s="8">
        <v>1</v>
      </c>
      <c r="G2191" s="8" t="s">
        <v>18</v>
      </c>
      <c r="H2191" s="9" t="s">
        <v>19</v>
      </c>
      <c r="I2191" s="9" t="s">
        <v>7581</v>
      </c>
      <c r="J2191" s="9" t="s">
        <v>59</v>
      </c>
      <c r="K2191" s="9" t="s">
        <v>7582</v>
      </c>
      <c r="L2191" s="9" t="s">
        <v>7583</v>
      </c>
      <c r="M2191" s="12" t="s">
        <v>7228</v>
      </c>
    </row>
    <row r="2192" s="3" customFormat="1" ht="94.5" spans="1:13">
      <c r="A2192" s="8">
        <v>2190</v>
      </c>
      <c r="B2192" s="10" t="s">
        <v>7584</v>
      </c>
      <c r="C2192" s="10" t="s">
        <v>37</v>
      </c>
      <c r="D2192" s="10" t="s">
        <v>7585</v>
      </c>
      <c r="E2192" s="10" t="s">
        <v>2638</v>
      </c>
      <c r="F2192" s="11">
        <v>1</v>
      </c>
      <c r="G2192" s="11" t="s">
        <v>43</v>
      </c>
      <c r="H2192" s="10" t="s">
        <v>19</v>
      </c>
      <c r="I2192" s="10" t="s">
        <v>7586</v>
      </c>
      <c r="J2192" s="10" t="s">
        <v>40</v>
      </c>
      <c r="K2192" s="10" t="s">
        <v>7587</v>
      </c>
      <c r="L2192" s="10" t="s">
        <v>7588</v>
      </c>
      <c r="M2192" s="12" t="s">
        <v>7228</v>
      </c>
    </row>
    <row r="2193" s="3" customFormat="1" ht="40.5" spans="1:13">
      <c r="A2193" s="8">
        <v>2191</v>
      </c>
      <c r="B2193" s="10" t="s">
        <v>7589</v>
      </c>
      <c r="C2193" s="10" t="s">
        <v>167</v>
      </c>
      <c r="D2193" s="10" t="s">
        <v>7590</v>
      </c>
      <c r="E2193" s="10" t="s">
        <v>81</v>
      </c>
      <c r="F2193" s="11">
        <v>2</v>
      </c>
      <c r="G2193" s="11" t="s">
        <v>43</v>
      </c>
      <c r="H2193" s="10" t="s">
        <v>19</v>
      </c>
      <c r="I2193" s="10" t="s">
        <v>7591</v>
      </c>
      <c r="J2193" s="10" t="s">
        <v>59</v>
      </c>
      <c r="K2193" s="10" t="s">
        <v>7592</v>
      </c>
      <c r="L2193" s="10" t="s">
        <v>7593</v>
      </c>
      <c r="M2193" s="12" t="s">
        <v>7228</v>
      </c>
    </row>
    <row r="2194" s="3" customFormat="1" ht="27" spans="1:13">
      <c r="A2194" s="8">
        <v>2192</v>
      </c>
      <c r="B2194" s="10" t="s">
        <v>7589</v>
      </c>
      <c r="C2194" s="10" t="s">
        <v>30</v>
      </c>
      <c r="D2194" s="10" t="s">
        <v>7594</v>
      </c>
      <c r="E2194" s="10" t="s">
        <v>176</v>
      </c>
      <c r="F2194" s="11">
        <v>2</v>
      </c>
      <c r="G2194" s="11" t="s">
        <v>43</v>
      </c>
      <c r="H2194" s="10" t="s">
        <v>19</v>
      </c>
      <c r="I2194" s="10" t="s">
        <v>7595</v>
      </c>
      <c r="J2194" s="10" t="s">
        <v>34</v>
      </c>
      <c r="K2194" s="10" t="s">
        <v>7592</v>
      </c>
      <c r="L2194" s="10" t="s">
        <v>7593</v>
      </c>
      <c r="M2194" s="12" t="s">
        <v>7228</v>
      </c>
    </row>
    <row r="2195" s="3" customFormat="1" ht="40.5" spans="1:13">
      <c r="A2195" s="8">
        <v>2193</v>
      </c>
      <c r="B2195" s="10" t="s">
        <v>7596</v>
      </c>
      <c r="C2195" s="10" t="s">
        <v>37</v>
      </c>
      <c r="D2195" s="10" t="s">
        <v>7597</v>
      </c>
      <c r="E2195" s="10" t="s">
        <v>3150</v>
      </c>
      <c r="F2195" s="11">
        <v>10</v>
      </c>
      <c r="G2195" s="11" t="s">
        <v>43</v>
      </c>
      <c r="H2195" s="10" t="s">
        <v>19</v>
      </c>
      <c r="I2195" s="10" t="s">
        <v>7598</v>
      </c>
      <c r="J2195" s="10" t="s">
        <v>40</v>
      </c>
      <c r="K2195" s="10" t="s">
        <v>553</v>
      </c>
      <c r="L2195" s="10" t="s">
        <v>7599</v>
      </c>
      <c r="M2195" s="12" t="s">
        <v>7228</v>
      </c>
    </row>
    <row r="2196" s="3" customFormat="1" ht="27" spans="1:13">
      <c r="A2196" s="8">
        <v>2194</v>
      </c>
      <c r="B2196" s="9" t="s">
        <v>7596</v>
      </c>
      <c r="C2196" s="9" t="s">
        <v>37</v>
      </c>
      <c r="D2196" s="9" t="s">
        <v>7600</v>
      </c>
      <c r="E2196" s="9" t="s">
        <v>3150</v>
      </c>
      <c r="F2196" s="8">
        <v>5</v>
      </c>
      <c r="G2196" s="8" t="s">
        <v>18</v>
      </c>
      <c r="H2196" s="9" t="s">
        <v>19</v>
      </c>
      <c r="I2196" s="9" t="s">
        <v>7601</v>
      </c>
      <c r="J2196" s="9" t="s">
        <v>40</v>
      </c>
      <c r="K2196" s="9" t="s">
        <v>553</v>
      </c>
      <c r="L2196" s="9" t="str">
        <f>"18241288302"</f>
        <v>18241288302</v>
      </c>
      <c r="M2196" s="12" t="s">
        <v>7228</v>
      </c>
    </row>
    <row r="2197" s="3" customFormat="1" ht="108" spans="1:13">
      <c r="A2197" s="8">
        <v>2195</v>
      </c>
      <c r="B2197" s="9" t="s">
        <v>7602</v>
      </c>
      <c r="C2197" s="9" t="s">
        <v>37</v>
      </c>
      <c r="D2197" s="9" t="s">
        <v>7603</v>
      </c>
      <c r="E2197" s="9" t="s">
        <v>176</v>
      </c>
      <c r="F2197" s="8">
        <v>5</v>
      </c>
      <c r="G2197" s="8" t="s">
        <v>18</v>
      </c>
      <c r="H2197" s="9" t="s">
        <v>76</v>
      </c>
      <c r="I2197" s="9" t="s">
        <v>7604</v>
      </c>
      <c r="J2197" s="9" t="s">
        <v>28</v>
      </c>
      <c r="K2197" s="9" t="s">
        <v>7605</v>
      </c>
      <c r="L2197" s="9" t="s">
        <v>7606</v>
      </c>
      <c r="M2197" s="12" t="s">
        <v>7228</v>
      </c>
    </row>
    <row r="2198" s="3" customFormat="1" ht="135" spans="1:13">
      <c r="A2198" s="8">
        <v>2196</v>
      </c>
      <c r="B2198" s="9" t="s">
        <v>7602</v>
      </c>
      <c r="C2198" s="9" t="s">
        <v>62</v>
      </c>
      <c r="D2198" s="9" t="s">
        <v>7607</v>
      </c>
      <c r="E2198" s="9" t="s">
        <v>176</v>
      </c>
      <c r="F2198" s="8">
        <v>5</v>
      </c>
      <c r="G2198" s="8" t="s">
        <v>18</v>
      </c>
      <c r="H2198" s="9" t="s">
        <v>76</v>
      </c>
      <c r="I2198" s="9" t="s">
        <v>7608</v>
      </c>
      <c r="J2198" s="9" t="s">
        <v>28</v>
      </c>
      <c r="K2198" s="9" t="s">
        <v>7605</v>
      </c>
      <c r="L2198" s="9" t="s">
        <v>7606</v>
      </c>
      <c r="M2198" s="12" t="s">
        <v>7228</v>
      </c>
    </row>
    <row r="2199" s="3" customFormat="1" ht="27" spans="1:13">
      <c r="A2199" s="8">
        <v>2197</v>
      </c>
      <c r="B2199" s="9" t="s">
        <v>7609</v>
      </c>
      <c r="C2199" s="9" t="s">
        <v>37</v>
      </c>
      <c r="D2199" s="9" t="s">
        <v>7610</v>
      </c>
      <c r="E2199" s="9" t="s">
        <v>2850</v>
      </c>
      <c r="F2199" s="8">
        <v>10</v>
      </c>
      <c r="G2199" s="8" t="s">
        <v>18</v>
      </c>
      <c r="H2199" s="9" t="s">
        <v>474</v>
      </c>
      <c r="I2199" s="9" t="s">
        <v>7611</v>
      </c>
      <c r="J2199" s="9" t="s">
        <v>70</v>
      </c>
      <c r="K2199" s="9" t="s">
        <v>7612</v>
      </c>
      <c r="L2199" s="9" t="s">
        <v>7613</v>
      </c>
      <c r="M2199" s="12" t="s">
        <v>7228</v>
      </c>
    </row>
    <row r="2200" s="3" customFormat="1" ht="40.5" spans="1:13">
      <c r="A2200" s="8">
        <v>2198</v>
      </c>
      <c r="B2200" s="10" t="s">
        <v>7614</v>
      </c>
      <c r="C2200" s="10" t="s">
        <v>37</v>
      </c>
      <c r="D2200" s="10" t="s">
        <v>7615</v>
      </c>
      <c r="E2200" s="10" t="s">
        <v>37</v>
      </c>
      <c r="F2200" s="11">
        <v>2</v>
      </c>
      <c r="G2200" s="11" t="s">
        <v>39</v>
      </c>
      <c r="H2200" s="10" t="s">
        <v>76</v>
      </c>
      <c r="I2200" s="10" t="s">
        <v>7615</v>
      </c>
      <c r="J2200" s="10" t="s">
        <v>70</v>
      </c>
      <c r="K2200" s="10" t="s">
        <v>7616</v>
      </c>
      <c r="L2200" s="10" t="s">
        <v>7617</v>
      </c>
      <c r="M2200" s="12" t="s">
        <v>7228</v>
      </c>
    </row>
    <row r="2201" s="3" customFormat="1" ht="108" spans="1:13">
      <c r="A2201" s="8">
        <v>2199</v>
      </c>
      <c r="B2201" s="9" t="s">
        <v>7618</v>
      </c>
      <c r="C2201" s="9" t="s">
        <v>167</v>
      </c>
      <c r="D2201" s="9" t="s">
        <v>7619</v>
      </c>
      <c r="E2201" s="9" t="s">
        <v>32</v>
      </c>
      <c r="F2201" s="8">
        <v>1</v>
      </c>
      <c r="G2201" s="8" t="s">
        <v>18</v>
      </c>
      <c r="H2201" s="9" t="s">
        <v>19</v>
      </c>
      <c r="I2201" s="9" t="s">
        <v>7620</v>
      </c>
      <c r="J2201" s="9" t="s">
        <v>70</v>
      </c>
      <c r="K2201" s="9" t="s">
        <v>7621</v>
      </c>
      <c r="L2201" s="9" t="s">
        <v>7622</v>
      </c>
      <c r="M2201" s="12" t="s">
        <v>7228</v>
      </c>
    </row>
    <row r="2202" s="3" customFormat="1" ht="108" spans="1:13">
      <c r="A2202" s="8">
        <v>2200</v>
      </c>
      <c r="B2202" s="9" t="s">
        <v>7623</v>
      </c>
      <c r="C2202" s="9" t="s">
        <v>37</v>
      </c>
      <c r="D2202" s="9" t="s">
        <v>7624</v>
      </c>
      <c r="E2202" s="9" t="s">
        <v>32</v>
      </c>
      <c r="F2202" s="8">
        <v>1</v>
      </c>
      <c r="G2202" s="8" t="s">
        <v>18</v>
      </c>
      <c r="H2202" s="9" t="s">
        <v>19</v>
      </c>
      <c r="I2202" s="9" t="s">
        <v>7625</v>
      </c>
      <c r="J2202" s="9" t="s">
        <v>70</v>
      </c>
      <c r="K2202" s="9" t="s">
        <v>7626</v>
      </c>
      <c r="L2202" s="9" t="s">
        <v>7627</v>
      </c>
      <c r="M2202" s="12" t="s">
        <v>7228</v>
      </c>
    </row>
    <row r="2203" s="3" customFormat="1" ht="67.5" spans="1:13">
      <c r="A2203" s="8">
        <v>2201</v>
      </c>
      <c r="B2203" s="9" t="s">
        <v>7628</v>
      </c>
      <c r="C2203" s="9" t="s">
        <v>150</v>
      </c>
      <c r="D2203" s="9" t="s">
        <v>7629</v>
      </c>
      <c r="E2203" s="9" t="s">
        <v>32</v>
      </c>
      <c r="F2203" s="8">
        <v>3</v>
      </c>
      <c r="G2203" s="8" t="s">
        <v>18</v>
      </c>
      <c r="H2203" s="9" t="s">
        <v>76</v>
      </c>
      <c r="I2203" s="9" t="s">
        <v>7630</v>
      </c>
      <c r="J2203" s="9" t="s">
        <v>40</v>
      </c>
      <c r="K2203" s="9" t="s">
        <v>6406</v>
      </c>
      <c r="L2203" s="9" t="str">
        <f>"15642217136"</f>
        <v>15642217136</v>
      </c>
      <c r="M2203" s="12" t="s">
        <v>7228</v>
      </c>
    </row>
    <row r="2204" s="3" customFormat="1" ht="54" spans="1:13">
      <c r="A2204" s="8">
        <v>2202</v>
      </c>
      <c r="B2204" s="10" t="s">
        <v>7631</v>
      </c>
      <c r="C2204" s="10" t="s">
        <v>30</v>
      </c>
      <c r="D2204" s="10" t="s">
        <v>7632</v>
      </c>
      <c r="E2204" s="10" t="s">
        <v>119</v>
      </c>
      <c r="F2204" s="11">
        <v>2</v>
      </c>
      <c r="G2204" s="11" t="s">
        <v>43</v>
      </c>
      <c r="H2204" s="10" t="s">
        <v>19</v>
      </c>
      <c r="I2204" s="10" t="s">
        <v>7633</v>
      </c>
      <c r="J2204" s="10" t="s">
        <v>40</v>
      </c>
      <c r="K2204" s="10" t="s">
        <v>7634</v>
      </c>
      <c r="L2204" s="10" t="s">
        <v>7635</v>
      </c>
      <c r="M2204" s="12" t="s">
        <v>7228</v>
      </c>
    </row>
    <row r="2205" s="3" customFormat="1" ht="54" spans="1:13">
      <c r="A2205" s="8">
        <v>2203</v>
      </c>
      <c r="B2205" s="9" t="s">
        <v>7631</v>
      </c>
      <c r="C2205" s="9" t="s">
        <v>7636</v>
      </c>
      <c r="D2205" s="9" t="s">
        <v>7637</v>
      </c>
      <c r="E2205" s="9" t="s">
        <v>2053</v>
      </c>
      <c r="F2205" s="8">
        <v>1</v>
      </c>
      <c r="G2205" s="8" t="s">
        <v>18</v>
      </c>
      <c r="H2205" s="9" t="s">
        <v>76</v>
      </c>
      <c r="I2205" s="9" t="s">
        <v>7638</v>
      </c>
      <c r="J2205" s="9" t="s">
        <v>59</v>
      </c>
      <c r="K2205" s="9" t="s">
        <v>7634</v>
      </c>
      <c r="L2205" s="9" t="s">
        <v>7635</v>
      </c>
      <c r="M2205" s="12" t="s">
        <v>7228</v>
      </c>
    </row>
    <row r="2206" s="3" customFormat="1" ht="27" spans="1:13">
      <c r="A2206" s="8">
        <v>2204</v>
      </c>
      <c r="B2206" s="10" t="s">
        <v>7639</v>
      </c>
      <c r="C2206" s="10" t="s">
        <v>37</v>
      </c>
      <c r="D2206" s="10" t="s">
        <v>7640</v>
      </c>
      <c r="E2206" s="10" t="s">
        <v>19</v>
      </c>
      <c r="F2206" s="11">
        <v>10</v>
      </c>
      <c r="G2206" s="11" t="s">
        <v>39</v>
      </c>
      <c r="H2206" s="10" t="s">
        <v>19</v>
      </c>
      <c r="I2206" s="10" t="s">
        <v>7641</v>
      </c>
      <c r="J2206" s="10" t="s">
        <v>40</v>
      </c>
      <c r="K2206" s="10" t="s">
        <v>7642</v>
      </c>
      <c r="L2206" s="10" t="s">
        <v>7643</v>
      </c>
      <c r="M2206" s="12" t="s">
        <v>7228</v>
      </c>
    </row>
    <row r="2207" s="3" customFormat="1" ht="27" spans="1:13">
      <c r="A2207" s="8">
        <v>2205</v>
      </c>
      <c r="B2207" s="9" t="s">
        <v>7644</v>
      </c>
      <c r="C2207" s="9" t="s">
        <v>37</v>
      </c>
      <c r="D2207" s="9" t="s">
        <v>1254</v>
      </c>
      <c r="E2207" s="9" t="s">
        <v>32</v>
      </c>
      <c r="F2207" s="8">
        <v>5</v>
      </c>
      <c r="G2207" s="8" t="s">
        <v>18</v>
      </c>
      <c r="H2207" s="9" t="s">
        <v>19</v>
      </c>
      <c r="I2207" s="9" t="s">
        <v>7645</v>
      </c>
      <c r="J2207" s="9" t="s">
        <v>70</v>
      </c>
      <c r="K2207" s="9" t="s">
        <v>7646</v>
      </c>
      <c r="L2207" s="9" t="s">
        <v>7647</v>
      </c>
      <c r="M2207" s="12" t="s">
        <v>7228</v>
      </c>
    </row>
    <row r="2208" s="3" customFormat="1" ht="40.5" spans="1:13">
      <c r="A2208" s="8">
        <v>2206</v>
      </c>
      <c r="B2208" s="10" t="s">
        <v>7648</v>
      </c>
      <c r="C2208" s="10" t="s">
        <v>537</v>
      </c>
      <c r="D2208" s="10" t="s">
        <v>7649</v>
      </c>
      <c r="E2208" s="10" t="s">
        <v>19</v>
      </c>
      <c r="F2208" s="11">
        <v>2</v>
      </c>
      <c r="G2208" s="11" t="s">
        <v>39</v>
      </c>
      <c r="H2208" s="10" t="s">
        <v>19</v>
      </c>
      <c r="I2208" s="10" t="s">
        <v>7650</v>
      </c>
      <c r="J2208" s="10" t="s">
        <v>591</v>
      </c>
      <c r="K2208" s="10" t="s">
        <v>7651</v>
      </c>
      <c r="L2208" s="10" t="s">
        <v>7652</v>
      </c>
      <c r="M2208" s="12" t="s">
        <v>7228</v>
      </c>
    </row>
    <row r="2209" s="3" customFormat="1" ht="54" spans="1:13">
      <c r="A2209" s="8">
        <v>2207</v>
      </c>
      <c r="B2209" s="10" t="s">
        <v>7653</v>
      </c>
      <c r="C2209" s="10" t="s">
        <v>37</v>
      </c>
      <c r="D2209" s="10" t="s">
        <v>7654</v>
      </c>
      <c r="E2209" s="10" t="s">
        <v>3150</v>
      </c>
      <c r="F2209" s="11">
        <v>5</v>
      </c>
      <c r="G2209" s="11" t="s">
        <v>43</v>
      </c>
      <c r="H2209" s="10" t="s">
        <v>19</v>
      </c>
      <c r="I2209" s="10" t="s">
        <v>7655</v>
      </c>
      <c r="J2209" s="10" t="s">
        <v>40</v>
      </c>
      <c r="K2209" s="10" t="s">
        <v>7656</v>
      </c>
      <c r="L2209" s="10" t="s">
        <v>7657</v>
      </c>
      <c r="M2209" s="12" t="s">
        <v>7228</v>
      </c>
    </row>
    <row r="2210" s="3" customFormat="1" ht="121.5" spans="1:13">
      <c r="A2210" s="8">
        <v>2208</v>
      </c>
      <c r="B2210" s="10" t="s">
        <v>7658</v>
      </c>
      <c r="C2210" s="10" t="s">
        <v>37</v>
      </c>
      <c r="D2210" s="10" t="s">
        <v>7659</v>
      </c>
      <c r="E2210" s="10" t="s">
        <v>3858</v>
      </c>
      <c r="F2210" s="11">
        <v>1</v>
      </c>
      <c r="G2210" s="11" t="s">
        <v>43</v>
      </c>
      <c r="H2210" s="10" t="s">
        <v>19</v>
      </c>
      <c r="I2210" s="10" t="s">
        <v>7660</v>
      </c>
      <c r="J2210" s="10" t="s">
        <v>40</v>
      </c>
      <c r="K2210" s="10" t="s">
        <v>7661</v>
      </c>
      <c r="L2210" s="10" t="s">
        <v>7662</v>
      </c>
      <c r="M2210" s="12" t="s">
        <v>7228</v>
      </c>
    </row>
    <row r="2211" s="3" customFormat="1" ht="108" spans="1:13">
      <c r="A2211" s="8">
        <v>2209</v>
      </c>
      <c r="B2211" s="10" t="s">
        <v>7658</v>
      </c>
      <c r="C2211" s="10" t="s">
        <v>37</v>
      </c>
      <c r="D2211" s="10" t="s">
        <v>7663</v>
      </c>
      <c r="E2211" s="10" t="s">
        <v>2793</v>
      </c>
      <c r="F2211" s="11">
        <v>1</v>
      </c>
      <c r="G2211" s="11" t="s">
        <v>43</v>
      </c>
      <c r="H2211" s="10" t="s">
        <v>19</v>
      </c>
      <c r="I2211" s="10" t="s">
        <v>7664</v>
      </c>
      <c r="J2211" s="10" t="s">
        <v>40</v>
      </c>
      <c r="K2211" s="10" t="s">
        <v>7661</v>
      </c>
      <c r="L2211" s="10" t="s">
        <v>7662</v>
      </c>
      <c r="M2211" s="12" t="s">
        <v>7228</v>
      </c>
    </row>
    <row r="2212" s="3" customFormat="1" ht="108" spans="1:13">
      <c r="A2212" s="8">
        <v>2210</v>
      </c>
      <c r="B2212" s="10" t="s">
        <v>7658</v>
      </c>
      <c r="C2212" s="10" t="s">
        <v>37</v>
      </c>
      <c r="D2212" s="10" t="s">
        <v>7665</v>
      </c>
      <c r="E2212" s="10" t="s">
        <v>81</v>
      </c>
      <c r="F2212" s="11">
        <v>1</v>
      </c>
      <c r="G2212" s="11" t="s">
        <v>43</v>
      </c>
      <c r="H2212" s="10" t="s">
        <v>19</v>
      </c>
      <c r="I2212" s="10" t="s">
        <v>7666</v>
      </c>
      <c r="J2212" s="10" t="s">
        <v>40</v>
      </c>
      <c r="K2212" s="10" t="s">
        <v>7661</v>
      </c>
      <c r="L2212" s="10" t="s">
        <v>7662</v>
      </c>
      <c r="M2212" s="12" t="s">
        <v>7228</v>
      </c>
    </row>
    <row r="2213" s="3" customFormat="1" ht="108" spans="1:13">
      <c r="A2213" s="8">
        <v>2211</v>
      </c>
      <c r="B2213" s="9" t="s">
        <v>7658</v>
      </c>
      <c r="C2213" s="9" t="s">
        <v>2349</v>
      </c>
      <c r="D2213" s="9" t="s">
        <v>7667</v>
      </c>
      <c r="E2213" s="9" t="s">
        <v>32</v>
      </c>
      <c r="F2213" s="8">
        <v>1</v>
      </c>
      <c r="G2213" s="8" t="s">
        <v>18</v>
      </c>
      <c r="H2213" s="9" t="s">
        <v>19</v>
      </c>
      <c r="I2213" s="9" t="s">
        <v>7668</v>
      </c>
      <c r="J2213" s="9" t="s">
        <v>59</v>
      </c>
      <c r="K2213" s="9" t="s">
        <v>7661</v>
      </c>
      <c r="L2213" s="9" t="str">
        <f>"13889739488"</f>
        <v>13889739488</v>
      </c>
      <c r="M2213" s="12" t="s">
        <v>7228</v>
      </c>
    </row>
    <row r="2214" s="3" customFormat="1" ht="121.5" spans="1:13">
      <c r="A2214" s="8">
        <v>2212</v>
      </c>
      <c r="B2214" s="9" t="s">
        <v>7658</v>
      </c>
      <c r="C2214" s="9" t="s">
        <v>167</v>
      </c>
      <c r="D2214" s="9" t="s">
        <v>7669</v>
      </c>
      <c r="E2214" s="9" t="s">
        <v>81</v>
      </c>
      <c r="F2214" s="8">
        <v>2</v>
      </c>
      <c r="G2214" s="8" t="s">
        <v>18</v>
      </c>
      <c r="H2214" s="9" t="s">
        <v>19</v>
      </c>
      <c r="I2214" s="9" t="s">
        <v>7670</v>
      </c>
      <c r="J2214" s="9" t="s">
        <v>59</v>
      </c>
      <c r="K2214" s="9" t="s">
        <v>7661</v>
      </c>
      <c r="L2214" s="9" t="str">
        <f>"13889739488"</f>
        <v>13889739488</v>
      </c>
      <c r="M2214" s="12" t="s">
        <v>7228</v>
      </c>
    </row>
    <row r="2215" s="3" customFormat="1" ht="135" spans="1:13">
      <c r="A2215" s="8">
        <v>2213</v>
      </c>
      <c r="B2215" s="9" t="s">
        <v>7658</v>
      </c>
      <c r="C2215" s="9" t="s">
        <v>150</v>
      </c>
      <c r="D2215" s="9" t="s">
        <v>7671</v>
      </c>
      <c r="E2215" s="9" t="s">
        <v>32</v>
      </c>
      <c r="F2215" s="8">
        <v>1</v>
      </c>
      <c r="G2215" s="8" t="s">
        <v>18</v>
      </c>
      <c r="H2215" s="9" t="s">
        <v>19</v>
      </c>
      <c r="I2215" s="9" t="s">
        <v>7672</v>
      </c>
      <c r="J2215" s="9" t="s">
        <v>59</v>
      </c>
      <c r="K2215" s="9" t="s">
        <v>7661</v>
      </c>
      <c r="L2215" s="9" t="str">
        <f>"13889739488"</f>
        <v>13889739488</v>
      </c>
      <c r="M2215" s="12" t="s">
        <v>7228</v>
      </c>
    </row>
    <row r="2216" s="3" customFormat="1" ht="54" spans="1:13">
      <c r="A2216" s="8">
        <v>2214</v>
      </c>
      <c r="B2216" s="9" t="s">
        <v>7673</v>
      </c>
      <c r="C2216" s="9" t="s">
        <v>448</v>
      </c>
      <c r="D2216" s="9" t="s">
        <v>7674</v>
      </c>
      <c r="E2216" s="9" t="s">
        <v>32</v>
      </c>
      <c r="F2216" s="8">
        <v>2</v>
      </c>
      <c r="G2216" s="8" t="s">
        <v>18</v>
      </c>
      <c r="H2216" s="9" t="s">
        <v>19</v>
      </c>
      <c r="I2216" s="9" t="s">
        <v>7675</v>
      </c>
      <c r="J2216" s="9" t="s">
        <v>59</v>
      </c>
      <c r="K2216" s="9" t="s">
        <v>7676</v>
      </c>
      <c r="L2216" s="9" t="str">
        <f>"18641200451"</f>
        <v>18641200451</v>
      </c>
      <c r="M2216" s="12" t="s">
        <v>7228</v>
      </c>
    </row>
    <row r="2217" s="3" customFormat="1" ht="27" spans="1:13">
      <c r="A2217" s="8">
        <v>2215</v>
      </c>
      <c r="B2217" s="10" t="s">
        <v>7677</v>
      </c>
      <c r="C2217" s="10" t="s">
        <v>37</v>
      </c>
      <c r="D2217" s="10" t="s">
        <v>7678</v>
      </c>
      <c r="E2217" s="10" t="s">
        <v>37</v>
      </c>
      <c r="F2217" s="11">
        <v>1</v>
      </c>
      <c r="G2217" s="11" t="s">
        <v>39</v>
      </c>
      <c r="H2217" s="10" t="s">
        <v>19</v>
      </c>
      <c r="I2217" s="10" t="s">
        <v>7225</v>
      </c>
      <c r="J2217" s="10" t="s">
        <v>591</v>
      </c>
      <c r="K2217" s="10" t="s">
        <v>7679</v>
      </c>
      <c r="L2217" s="10" t="s">
        <v>7680</v>
      </c>
      <c r="M2217" s="12" t="s">
        <v>7228</v>
      </c>
    </row>
    <row r="2218" s="3" customFormat="1" ht="27" spans="1:13">
      <c r="A2218" s="8">
        <v>2216</v>
      </c>
      <c r="B2218" s="10" t="s">
        <v>7677</v>
      </c>
      <c r="C2218" s="10" t="s">
        <v>37</v>
      </c>
      <c r="D2218" s="10" t="s">
        <v>7678</v>
      </c>
      <c r="E2218" s="10" t="s">
        <v>37</v>
      </c>
      <c r="F2218" s="11">
        <v>1</v>
      </c>
      <c r="G2218" s="11" t="s">
        <v>43</v>
      </c>
      <c r="H2218" s="10" t="s">
        <v>19</v>
      </c>
      <c r="I2218" s="10" t="s">
        <v>7225</v>
      </c>
      <c r="J2218" s="10" t="s">
        <v>591</v>
      </c>
      <c r="K2218" s="10" t="s">
        <v>7679</v>
      </c>
      <c r="L2218" s="10" t="s">
        <v>7680</v>
      </c>
      <c r="M2218" s="12" t="s">
        <v>7228</v>
      </c>
    </row>
    <row r="2219" s="3" customFormat="1" ht="27" spans="1:13">
      <c r="A2219" s="8">
        <v>2217</v>
      </c>
      <c r="B2219" s="9" t="s">
        <v>7681</v>
      </c>
      <c r="C2219" s="9" t="s">
        <v>461</v>
      </c>
      <c r="D2219" s="9" t="s">
        <v>7682</v>
      </c>
      <c r="E2219" s="9" t="s">
        <v>3939</v>
      </c>
      <c r="F2219" s="8">
        <v>5</v>
      </c>
      <c r="G2219" s="8" t="s">
        <v>18</v>
      </c>
      <c r="H2219" s="9" t="s">
        <v>19</v>
      </c>
      <c r="I2219" s="9" t="s">
        <v>7683</v>
      </c>
      <c r="J2219" s="9" t="s">
        <v>70</v>
      </c>
      <c r="K2219" s="9" t="s">
        <v>7684</v>
      </c>
      <c r="L2219" s="9" t="s">
        <v>7685</v>
      </c>
      <c r="M2219" s="12" t="s">
        <v>7228</v>
      </c>
    </row>
    <row r="2220" s="3" customFormat="1" ht="148.5" spans="1:13">
      <c r="A2220" s="8">
        <v>2218</v>
      </c>
      <c r="B2220" s="9" t="s">
        <v>7686</v>
      </c>
      <c r="C2220" s="9" t="s">
        <v>37</v>
      </c>
      <c r="D2220" s="9" t="s">
        <v>7687</v>
      </c>
      <c r="E2220" s="9" t="s">
        <v>258</v>
      </c>
      <c r="F2220" s="8">
        <v>3</v>
      </c>
      <c r="G2220" s="8" t="s">
        <v>18</v>
      </c>
      <c r="H2220" s="9" t="s">
        <v>19</v>
      </c>
      <c r="I2220" s="9" t="s">
        <v>7688</v>
      </c>
      <c r="J2220" s="9" t="s">
        <v>34</v>
      </c>
      <c r="K2220" s="9" t="s">
        <v>7689</v>
      </c>
      <c r="L2220" s="9" t="s">
        <v>7690</v>
      </c>
      <c r="M2220" s="12" t="s">
        <v>7228</v>
      </c>
    </row>
    <row r="2221" s="3" customFormat="1" ht="148.5" spans="1:13">
      <c r="A2221" s="8">
        <v>2219</v>
      </c>
      <c r="B2221" s="9" t="s">
        <v>7686</v>
      </c>
      <c r="C2221" s="9" t="s">
        <v>55</v>
      </c>
      <c r="D2221" s="9" t="s">
        <v>7691</v>
      </c>
      <c r="E2221" s="9" t="s">
        <v>251</v>
      </c>
      <c r="F2221" s="8">
        <v>2</v>
      </c>
      <c r="G2221" s="8" t="s">
        <v>18</v>
      </c>
      <c r="H2221" s="9" t="s">
        <v>19</v>
      </c>
      <c r="I2221" s="9" t="s">
        <v>7692</v>
      </c>
      <c r="J2221" s="9" t="s">
        <v>40</v>
      </c>
      <c r="K2221" s="9" t="s">
        <v>7689</v>
      </c>
      <c r="L2221" s="9" t="str">
        <f>"18841229488"</f>
        <v>18841229488</v>
      </c>
      <c r="M2221" s="12" t="s">
        <v>7228</v>
      </c>
    </row>
    <row r="2222" s="3" customFormat="1" ht="135" spans="1:13">
      <c r="A2222" s="8">
        <v>2220</v>
      </c>
      <c r="B2222" s="9" t="s">
        <v>7686</v>
      </c>
      <c r="C2222" s="9" t="s">
        <v>1526</v>
      </c>
      <c r="D2222" s="9" t="s">
        <v>7693</v>
      </c>
      <c r="E2222" s="9" t="s">
        <v>258</v>
      </c>
      <c r="F2222" s="8">
        <v>4</v>
      </c>
      <c r="G2222" s="8" t="s">
        <v>18</v>
      </c>
      <c r="H2222" s="9" t="s">
        <v>19</v>
      </c>
      <c r="I2222" s="9" t="s">
        <v>7694</v>
      </c>
      <c r="J2222" s="9" t="s">
        <v>59</v>
      </c>
      <c r="K2222" s="9" t="s">
        <v>7689</v>
      </c>
      <c r="L2222" s="9" t="str">
        <f>"18841229488"</f>
        <v>18841229488</v>
      </c>
      <c r="M2222" s="12" t="s">
        <v>7228</v>
      </c>
    </row>
    <row r="2223" s="3" customFormat="1" ht="121.5" spans="1:13">
      <c r="A2223" s="8">
        <v>2221</v>
      </c>
      <c r="B2223" s="9" t="s">
        <v>7686</v>
      </c>
      <c r="C2223" s="9" t="s">
        <v>37</v>
      </c>
      <c r="D2223" s="9" t="s">
        <v>7695</v>
      </c>
      <c r="E2223" s="9" t="s">
        <v>119</v>
      </c>
      <c r="F2223" s="8">
        <v>1</v>
      </c>
      <c r="G2223" s="8" t="s">
        <v>18</v>
      </c>
      <c r="H2223" s="9" t="s">
        <v>76</v>
      </c>
      <c r="I2223" s="9" t="s">
        <v>7696</v>
      </c>
      <c r="J2223" s="9" t="s">
        <v>59</v>
      </c>
      <c r="K2223" s="9" t="s">
        <v>7689</v>
      </c>
      <c r="L2223" s="9" t="str">
        <f>"18841229488"</f>
        <v>18841229488</v>
      </c>
      <c r="M2223" s="12" t="s">
        <v>7228</v>
      </c>
    </row>
    <row r="2224" s="3" customFormat="1" ht="108" spans="1:13">
      <c r="A2224" s="8">
        <v>2222</v>
      </c>
      <c r="B2224" s="9" t="s">
        <v>7686</v>
      </c>
      <c r="C2224" s="9" t="s">
        <v>66</v>
      </c>
      <c r="D2224" s="9" t="s">
        <v>7697</v>
      </c>
      <c r="E2224" s="9" t="s">
        <v>119</v>
      </c>
      <c r="F2224" s="8">
        <v>9</v>
      </c>
      <c r="G2224" s="8" t="s">
        <v>18</v>
      </c>
      <c r="H2224" s="9" t="s">
        <v>19</v>
      </c>
      <c r="I2224" s="9" t="s">
        <v>7698</v>
      </c>
      <c r="J2224" s="9" t="s">
        <v>40</v>
      </c>
      <c r="K2224" s="9" t="s">
        <v>7689</v>
      </c>
      <c r="L2224" s="9" t="str">
        <f>"18841229488"</f>
        <v>18841229488</v>
      </c>
      <c r="M2224" s="12" t="s">
        <v>7228</v>
      </c>
    </row>
    <row r="2225" s="3" customFormat="1" ht="40.5" spans="1:13">
      <c r="A2225" s="8">
        <v>2223</v>
      </c>
      <c r="B2225" s="9" t="s">
        <v>7699</v>
      </c>
      <c r="C2225" s="9" t="s">
        <v>66</v>
      </c>
      <c r="D2225" s="9" t="s">
        <v>7700</v>
      </c>
      <c r="E2225" s="9" t="s">
        <v>19</v>
      </c>
      <c r="F2225" s="8">
        <v>2</v>
      </c>
      <c r="G2225" s="8" t="s">
        <v>18</v>
      </c>
      <c r="H2225" s="9" t="s">
        <v>19</v>
      </c>
      <c r="I2225" s="9" t="s">
        <v>7701</v>
      </c>
      <c r="J2225" s="9" t="s">
        <v>34</v>
      </c>
      <c r="K2225" s="9" t="s">
        <v>3309</v>
      </c>
      <c r="L2225" s="9" t="s">
        <v>7702</v>
      </c>
      <c r="M2225" s="12" t="s">
        <v>7228</v>
      </c>
    </row>
    <row r="2226" s="3" customFormat="1" ht="121.5" spans="1:13">
      <c r="A2226" s="8">
        <v>2224</v>
      </c>
      <c r="B2226" s="10" t="s">
        <v>7703</v>
      </c>
      <c r="C2226" s="10" t="s">
        <v>109</v>
      </c>
      <c r="D2226" s="10" t="s">
        <v>7704</v>
      </c>
      <c r="E2226" s="10" t="s">
        <v>119</v>
      </c>
      <c r="F2226" s="11">
        <v>2</v>
      </c>
      <c r="G2226" s="11" t="s">
        <v>43</v>
      </c>
      <c r="H2226" s="10" t="s">
        <v>19</v>
      </c>
      <c r="I2226" s="10" t="s">
        <v>7705</v>
      </c>
      <c r="J2226" s="10" t="s">
        <v>70</v>
      </c>
      <c r="K2226" s="10" t="s">
        <v>7706</v>
      </c>
      <c r="L2226" s="10" t="s">
        <v>7707</v>
      </c>
      <c r="M2226" s="12" t="s">
        <v>7228</v>
      </c>
    </row>
    <row r="2227" s="3" customFormat="1" ht="67.5" spans="1:13">
      <c r="A2227" s="8">
        <v>2225</v>
      </c>
      <c r="B2227" s="10" t="s">
        <v>7703</v>
      </c>
      <c r="C2227" s="10" t="s">
        <v>842</v>
      </c>
      <c r="D2227" s="10" t="s">
        <v>7708</v>
      </c>
      <c r="E2227" s="10" t="s">
        <v>350</v>
      </c>
      <c r="F2227" s="11">
        <v>2</v>
      </c>
      <c r="G2227" s="11" t="s">
        <v>39</v>
      </c>
      <c r="H2227" s="10" t="s">
        <v>76</v>
      </c>
      <c r="I2227" s="10" t="s">
        <v>5250</v>
      </c>
      <c r="J2227" s="10" t="s">
        <v>70</v>
      </c>
      <c r="K2227" s="10" t="s">
        <v>7706</v>
      </c>
      <c r="L2227" s="10" t="s">
        <v>7707</v>
      </c>
      <c r="M2227" s="12" t="s">
        <v>7228</v>
      </c>
    </row>
    <row r="2228" s="3" customFormat="1" ht="40.5" spans="1:13">
      <c r="A2228" s="8">
        <v>2226</v>
      </c>
      <c r="B2228" s="10" t="s">
        <v>7709</v>
      </c>
      <c r="C2228" s="10" t="s">
        <v>37</v>
      </c>
      <c r="D2228" s="10" t="s">
        <v>7710</v>
      </c>
      <c r="E2228" s="10" t="s">
        <v>2653</v>
      </c>
      <c r="F2228" s="11">
        <v>3</v>
      </c>
      <c r="G2228" s="11" t="s">
        <v>43</v>
      </c>
      <c r="H2228" s="10" t="s">
        <v>19</v>
      </c>
      <c r="I2228" s="10" t="s">
        <v>7711</v>
      </c>
      <c r="J2228" s="10" t="s">
        <v>591</v>
      </c>
      <c r="K2228" s="10" t="s">
        <v>7712</v>
      </c>
      <c r="L2228" s="10" t="s">
        <v>7713</v>
      </c>
      <c r="M2228" s="12" t="s">
        <v>7228</v>
      </c>
    </row>
    <row r="2229" s="3" customFormat="1" ht="27" spans="1:13">
      <c r="A2229" s="8">
        <v>2227</v>
      </c>
      <c r="B2229" s="10" t="s">
        <v>7714</v>
      </c>
      <c r="C2229" s="10" t="s">
        <v>1456</v>
      </c>
      <c r="D2229" s="10" t="s">
        <v>7715</v>
      </c>
      <c r="E2229" s="10" t="s">
        <v>47</v>
      </c>
      <c r="F2229" s="11">
        <v>1</v>
      </c>
      <c r="G2229" s="11" t="s">
        <v>633</v>
      </c>
      <c r="H2229" s="10" t="s">
        <v>19</v>
      </c>
      <c r="I2229" s="10" t="s">
        <v>7716</v>
      </c>
      <c r="J2229" s="10" t="s">
        <v>591</v>
      </c>
      <c r="K2229" s="10" t="s">
        <v>7717</v>
      </c>
      <c r="L2229" s="10" t="s">
        <v>7718</v>
      </c>
      <c r="M2229" s="12" t="s">
        <v>7228</v>
      </c>
    </row>
    <row r="2230" s="3" customFormat="1" ht="40.5" spans="1:13">
      <c r="A2230" s="8">
        <v>2228</v>
      </c>
      <c r="B2230" s="10" t="s">
        <v>7719</v>
      </c>
      <c r="C2230" s="10" t="s">
        <v>2791</v>
      </c>
      <c r="D2230" s="10" t="s">
        <v>7720</v>
      </c>
      <c r="E2230" s="10" t="s">
        <v>3775</v>
      </c>
      <c r="F2230" s="11">
        <v>2</v>
      </c>
      <c r="G2230" s="11" t="s">
        <v>43</v>
      </c>
      <c r="H2230" s="10" t="s">
        <v>76</v>
      </c>
      <c r="I2230" s="10" t="s">
        <v>7721</v>
      </c>
      <c r="J2230" s="10" t="s">
        <v>40</v>
      </c>
      <c r="K2230" s="10" t="s">
        <v>7722</v>
      </c>
      <c r="L2230" s="10" t="s">
        <v>7723</v>
      </c>
      <c r="M2230" s="12" t="s">
        <v>7228</v>
      </c>
    </row>
    <row r="2231" s="3" customFormat="1" ht="40.5" spans="1:13">
      <c r="A2231" s="8">
        <v>2229</v>
      </c>
      <c r="B2231" s="9" t="s">
        <v>7724</v>
      </c>
      <c r="C2231" s="9" t="s">
        <v>109</v>
      </c>
      <c r="D2231" s="9" t="s">
        <v>7725</v>
      </c>
      <c r="E2231" s="9" t="s">
        <v>19</v>
      </c>
      <c r="F2231" s="8">
        <v>1</v>
      </c>
      <c r="G2231" s="8" t="s">
        <v>18</v>
      </c>
      <c r="H2231" s="9" t="s">
        <v>76</v>
      </c>
      <c r="I2231" s="9" t="s">
        <v>7726</v>
      </c>
      <c r="J2231" s="9" t="s">
        <v>59</v>
      </c>
      <c r="K2231" s="9" t="s">
        <v>7727</v>
      </c>
      <c r="L2231" s="9" t="s">
        <v>7728</v>
      </c>
      <c r="M2231" s="12" t="s">
        <v>7228</v>
      </c>
    </row>
    <row r="2232" s="3" customFormat="1" ht="27" spans="1:13">
      <c r="A2232" s="8">
        <v>2230</v>
      </c>
      <c r="B2232" s="9" t="s">
        <v>7724</v>
      </c>
      <c r="C2232" s="9" t="s">
        <v>135</v>
      </c>
      <c r="D2232" s="9" t="s">
        <v>7729</v>
      </c>
      <c r="E2232" s="9" t="s">
        <v>19</v>
      </c>
      <c r="F2232" s="8">
        <v>1</v>
      </c>
      <c r="G2232" s="8" t="s">
        <v>18</v>
      </c>
      <c r="H2232" s="9" t="s">
        <v>19</v>
      </c>
      <c r="I2232" s="9" t="s">
        <v>7730</v>
      </c>
      <c r="J2232" s="9" t="s">
        <v>59</v>
      </c>
      <c r="K2232" s="9" t="s">
        <v>7727</v>
      </c>
      <c r="L2232" s="9" t="s">
        <v>7728</v>
      </c>
      <c r="M2232" s="12" t="s">
        <v>7228</v>
      </c>
    </row>
    <row r="2233" s="3" customFormat="1" ht="27" spans="1:13">
      <c r="A2233" s="8">
        <v>2231</v>
      </c>
      <c r="B2233" s="9" t="s">
        <v>7724</v>
      </c>
      <c r="C2233" s="9" t="s">
        <v>2963</v>
      </c>
      <c r="D2233" s="9" t="s">
        <v>7731</v>
      </c>
      <c r="E2233" s="9" t="s">
        <v>359</v>
      </c>
      <c r="F2233" s="8">
        <v>10</v>
      </c>
      <c r="G2233" s="8" t="s">
        <v>18</v>
      </c>
      <c r="H2233" s="9" t="s">
        <v>19</v>
      </c>
      <c r="I2233" s="9" t="s">
        <v>7732</v>
      </c>
      <c r="J2233" s="9" t="s">
        <v>59</v>
      </c>
      <c r="K2233" s="9" t="s">
        <v>7727</v>
      </c>
      <c r="L2233" s="9" t="s">
        <v>7728</v>
      </c>
      <c r="M2233" s="12" t="s">
        <v>7228</v>
      </c>
    </row>
    <row r="2234" s="3" customFormat="1" ht="27" spans="1:13">
      <c r="A2234" s="8">
        <v>2232</v>
      </c>
      <c r="B2234" s="10" t="s">
        <v>7733</v>
      </c>
      <c r="C2234" s="10" t="s">
        <v>37</v>
      </c>
      <c r="D2234" s="10" t="s">
        <v>7734</v>
      </c>
      <c r="E2234" s="10" t="s">
        <v>176</v>
      </c>
      <c r="F2234" s="11">
        <v>1</v>
      </c>
      <c r="G2234" s="11" t="s">
        <v>43</v>
      </c>
      <c r="H2234" s="10" t="s">
        <v>19</v>
      </c>
      <c r="I2234" s="10" t="s">
        <v>7735</v>
      </c>
      <c r="J2234" s="10" t="s">
        <v>40</v>
      </c>
      <c r="K2234" s="10" t="s">
        <v>4665</v>
      </c>
      <c r="L2234" s="10" t="s">
        <v>7736</v>
      </c>
      <c r="M2234" s="12" t="s">
        <v>7737</v>
      </c>
    </row>
    <row r="2235" s="3" customFormat="1" ht="27" spans="1:13">
      <c r="A2235" s="8">
        <v>2233</v>
      </c>
      <c r="B2235" s="9" t="s">
        <v>7738</v>
      </c>
      <c r="C2235" s="9" t="s">
        <v>37</v>
      </c>
      <c r="D2235" s="9" t="s">
        <v>7739</v>
      </c>
      <c r="E2235" s="9" t="s">
        <v>19</v>
      </c>
      <c r="F2235" s="8">
        <v>3</v>
      </c>
      <c r="G2235" s="8" t="s">
        <v>18</v>
      </c>
      <c r="H2235" s="9" t="s">
        <v>19</v>
      </c>
      <c r="I2235" s="9" t="s">
        <v>7740</v>
      </c>
      <c r="J2235" s="9" t="s">
        <v>40</v>
      </c>
      <c r="K2235" s="9" t="s">
        <v>7741</v>
      </c>
      <c r="L2235" s="9" t="s">
        <v>7742</v>
      </c>
      <c r="M2235" s="12" t="s">
        <v>7737</v>
      </c>
    </row>
    <row r="2236" s="3" customFormat="1" ht="27" spans="1:13">
      <c r="A2236" s="8">
        <v>2234</v>
      </c>
      <c r="B2236" s="9" t="s">
        <v>7738</v>
      </c>
      <c r="C2236" s="9" t="s">
        <v>37</v>
      </c>
      <c r="D2236" s="9" t="s">
        <v>7739</v>
      </c>
      <c r="E2236" s="9" t="s">
        <v>19</v>
      </c>
      <c r="F2236" s="8">
        <v>3</v>
      </c>
      <c r="G2236" s="8" t="s">
        <v>18</v>
      </c>
      <c r="H2236" s="9" t="s">
        <v>19</v>
      </c>
      <c r="I2236" s="9" t="s">
        <v>7740</v>
      </c>
      <c r="J2236" s="9" t="s">
        <v>40</v>
      </c>
      <c r="K2236" s="9" t="s">
        <v>7741</v>
      </c>
      <c r="L2236" s="9" t="s">
        <v>7742</v>
      </c>
      <c r="M2236" s="12" t="s">
        <v>7737</v>
      </c>
    </row>
    <row r="2237" s="3" customFormat="1" spans="1:13">
      <c r="A2237" s="8">
        <v>2235</v>
      </c>
      <c r="B2237" s="10" t="s">
        <v>7743</v>
      </c>
      <c r="C2237" s="10" t="s">
        <v>37</v>
      </c>
      <c r="D2237" s="10" t="s">
        <v>7744</v>
      </c>
      <c r="E2237" s="10" t="s">
        <v>19</v>
      </c>
      <c r="F2237" s="11">
        <v>30</v>
      </c>
      <c r="G2237" s="11" t="s">
        <v>633</v>
      </c>
      <c r="H2237" s="10" t="s">
        <v>19</v>
      </c>
      <c r="I2237" s="10" t="s">
        <v>7744</v>
      </c>
      <c r="J2237" s="10" t="s">
        <v>70</v>
      </c>
      <c r="K2237" s="10" t="s">
        <v>7745</v>
      </c>
      <c r="L2237" s="10" t="s">
        <v>7746</v>
      </c>
      <c r="M2237" s="12" t="s">
        <v>7737</v>
      </c>
    </row>
    <row r="2238" s="3" customFormat="1" ht="27" spans="1:13">
      <c r="A2238" s="8">
        <v>2236</v>
      </c>
      <c r="B2238" s="10" t="s">
        <v>7747</v>
      </c>
      <c r="C2238" s="10" t="s">
        <v>66</v>
      </c>
      <c r="D2238" s="10" t="s">
        <v>7748</v>
      </c>
      <c r="E2238" s="10" t="s">
        <v>19</v>
      </c>
      <c r="F2238" s="11">
        <v>5</v>
      </c>
      <c r="G2238" s="11" t="s">
        <v>43</v>
      </c>
      <c r="H2238" s="10" t="s">
        <v>19</v>
      </c>
      <c r="I2238" s="10" t="s">
        <v>7749</v>
      </c>
      <c r="J2238" s="10" t="s">
        <v>70</v>
      </c>
      <c r="K2238" s="10" t="s">
        <v>7750</v>
      </c>
      <c r="L2238" s="10" t="s">
        <v>7751</v>
      </c>
      <c r="M2238" s="12" t="s">
        <v>7737</v>
      </c>
    </row>
    <row r="2239" s="3" customFormat="1" ht="27" spans="1:13">
      <c r="A2239" s="8">
        <v>2237</v>
      </c>
      <c r="B2239" s="10" t="s">
        <v>7747</v>
      </c>
      <c r="C2239" s="10" t="s">
        <v>37</v>
      </c>
      <c r="D2239" s="10" t="s">
        <v>7752</v>
      </c>
      <c r="E2239" s="10" t="s">
        <v>19</v>
      </c>
      <c r="F2239" s="11">
        <v>50</v>
      </c>
      <c r="G2239" s="11" t="s">
        <v>633</v>
      </c>
      <c r="H2239" s="10" t="s">
        <v>19</v>
      </c>
      <c r="I2239" s="10" t="s">
        <v>7753</v>
      </c>
      <c r="J2239" s="10" t="s">
        <v>59</v>
      </c>
      <c r="K2239" s="10" t="s">
        <v>7750</v>
      </c>
      <c r="L2239" s="10" t="s">
        <v>7751</v>
      </c>
      <c r="M2239" s="12" t="s">
        <v>7737</v>
      </c>
    </row>
    <row r="2240" s="3" customFormat="1" ht="27" spans="1:13">
      <c r="A2240" s="8">
        <v>2238</v>
      </c>
      <c r="B2240" s="10" t="s">
        <v>7747</v>
      </c>
      <c r="C2240" s="10" t="s">
        <v>37</v>
      </c>
      <c r="D2240" s="10" t="s">
        <v>7754</v>
      </c>
      <c r="E2240" s="10" t="s">
        <v>19</v>
      </c>
      <c r="F2240" s="11">
        <v>100</v>
      </c>
      <c r="G2240" s="11" t="s">
        <v>633</v>
      </c>
      <c r="H2240" s="10" t="s">
        <v>19</v>
      </c>
      <c r="I2240" s="10" t="s">
        <v>7753</v>
      </c>
      <c r="J2240" s="10" t="s">
        <v>40</v>
      </c>
      <c r="K2240" s="10" t="s">
        <v>7750</v>
      </c>
      <c r="L2240" s="10" t="s">
        <v>7751</v>
      </c>
      <c r="M2240" s="12" t="s">
        <v>7737</v>
      </c>
    </row>
    <row r="2241" s="3" customFormat="1" ht="40.5" spans="1:13">
      <c r="A2241" s="8">
        <v>2239</v>
      </c>
      <c r="B2241" s="10" t="s">
        <v>7755</v>
      </c>
      <c r="C2241" s="10" t="s">
        <v>37</v>
      </c>
      <c r="D2241" s="10" t="s">
        <v>7756</v>
      </c>
      <c r="E2241" s="10" t="s">
        <v>37</v>
      </c>
      <c r="F2241" s="11">
        <v>1</v>
      </c>
      <c r="G2241" s="11" t="s">
        <v>39</v>
      </c>
      <c r="H2241" s="10" t="s">
        <v>76</v>
      </c>
      <c r="I2241" s="10" t="s">
        <v>7757</v>
      </c>
      <c r="J2241" s="10" t="s">
        <v>21</v>
      </c>
      <c r="K2241" s="10" t="s">
        <v>7758</v>
      </c>
      <c r="L2241" s="10" t="s">
        <v>7759</v>
      </c>
      <c r="M2241" s="12" t="s">
        <v>7737</v>
      </c>
    </row>
    <row r="2242" s="3" customFormat="1" ht="40.5" spans="1:13">
      <c r="A2242" s="8">
        <v>2240</v>
      </c>
      <c r="B2242" s="10" t="s">
        <v>7760</v>
      </c>
      <c r="C2242" s="10" t="s">
        <v>37</v>
      </c>
      <c r="D2242" s="10" t="s">
        <v>7761</v>
      </c>
      <c r="E2242" s="10" t="s">
        <v>19</v>
      </c>
      <c r="F2242" s="11">
        <v>5</v>
      </c>
      <c r="G2242" s="11" t="s">
        <v>43</v>
      </c>
      <c r="H2242" s="10" t="s">
        <v>19</v>
      </c>
      <c r="I2242" s="10" t="s">
        <v>7762</v>
      </c>
      <c r="J2242" s="10" t="s">
        <v>40</v>
      </c>
      <c r="K2242" s="10" t="s">
        <v>7763</v>
      </c>
      <c r="L2242" s="10" t="s">
        <v>7764</v>
      </c>
      <c r="M2242" s="12" t="s">
        <v>7737</v>
      </c>
    </row>
    <row r="2243" s="3" customFormat="1" ht="67.5" spans="1:13">
      <c r="A2243" s="8">
        <v>2241</v>
      </c>
      <c r="B2243" s="9" t="s">
        <v>7765</v>
      </c>
      <c r="C2243" s="9" t="s">
        <v>711</v>
      </c>
      <c r="D2243" s="9" t="s">
        <v>782</v>
      </c>
      <c r="E2243" s="9" t="s">
        <v>2159</v>
      </c>
      <c r="F2243" s="8">
        <v>2</v>
      </c>
      <c r="G2243" s="8" t="s">
        <v>18</v>
      </c>
      <c r="H2243" s="9" t="s">
        <v>19</v>
      </c>
      <c r="I2243" s="9" t="s">
        <v>782</v>
      </c>
      <c r="J2243" s="9" t="s">
        <v>40</v>
      </c>
      <c r="K2243" s="9" t="s">
        <v>7766</v>
      </c>
      <c r="L2243" s="9" t="str">
        <f>"15241333737"</f>
        <v>15241333737</v>
      </c>
      <c r="M2243" s="12" t="s">
        <v>7737</v>
      </c>
    </row>
    <row r="2244" s="3" customFormat="1" spans="1:13">
      <c r="A2244" s="8">
        <v>2242</v>
      </c>
      <c r="B2244" s="10" t="s">
        <v>7767</v>
      </c>
      <c r="C2244" s="10" t="s">
        <v>37</v>
      </c>
      <c r="D2244" s="10" t="s">
        <v>7768</v>
      </c>
      <c r="E2244" s="10" t="s">
        <v>3702</v>
      </c>
      <c r="F2244" s="11">
        <v>20</v>
      </c>
      <c r="G2244" s="11" t="s">
        <v>43</v>
      </c>
      <c r="H2244" s="10" t="s">
        <v>19</v>
      </c>
      <c r="I2244" s="10" t="s">
        <v>7769</v>
      </c>
      <c r="J2244" s="10" t="s">
        <v>40</v>
      </c>
      <c r="K2244" s="10" t="s">
        <v>7770</v>
      </c>
      <c r="L2244" s="10" t="s">
        <v>7771</v>
      </c>
      <c r="M2244" s="12" t="s">
        <v>7737</v>
      </c>
    </row>
    <row r="2245" s="3" customFormat="1" ht="27" spans="1:13">
      <c r="A2245" s="8">
        <v>2243</v>
      </c>
      <c r="B2245" s="9" t="s">
        <v>7767</v>
      </c>
      <c r="C2245" s="9" t="s">
        <v>37</v>
      </c>
      <c r="D2245" s="9" t="s">
        <v>7772</v>
      </c>
      <c r="E2245" s="9" t="s">
        <v>5659</v>
      </c>
      <c r="F2245" s="8">
        <v>10</v>
      </c>
      <c r="G2245" s="8" t="s">
        <v>18</v>
      </c>
      <c r="H2245" s="9" t="s">
        <v>19</v>
      </c>
      <c r="I2245" s="9" t="s">
        <v>7773</v>
      </c>
      <c r="J2245" s="9" t="s">
        <v>59</v>
      </c>
      <c r="K2245" s="9" t="s">
        <v>7770</v>
      </c>
      <c r="L2245" s="9" t="str">
        <f>"15668540563"</f>
        <v>15668540563</v>
      </c>
      <c r="M2245" s="12" t="s">
        <v>7737</v>
      </c>
    </row>
    <row r="2246" s="3" customFormat="1" spans="1:13">
      <c r="A2246" s="8">
        <v>2244</v>
      </c>
      <c r="B2246" s="10" t="s">
        <v>7774</v>
      </c>
      <c r="C2246" s="10" t="s">
        <v>37</v>
      </c>
      <c r="D2246" s="10" t="s">
        <v>7775</v>
      </c>
      <c r="E2246" s="10" t="s">
        <v>19</v>
      </c>
      <c r="F2246" s="11">
        <v>2</v>
      </c>
      <c r="G2246" s="11" t="s">
        <v>633</v>
      </c>
      <c r="H2246" s="10" t="s">
        <v>19</v>
      </c>
      <c r="I2246" s="10" t="s">
        <v>7776</v>
      </c>
      <c r="J2246" s="10" t="s">
        <v>591</v>
      </c>
      <c r="K2246" s="10" t="s">
        <v>7777</v>
      </c>
      <c r="L2246" s="10" t="s">
        <v>7778</v>
      </c>
      <c r="M2246" s="12" t="s">
        <v>7737</v>
      </c>
    </row>
    <row r="2247" s="3" customFormat="1" ht="27" spans="1:13">
      <c r="A2247" s="8">
        <v>2245</v>
      </c>
      <c r="B2247" s="10" t="s">
        <v>7774</v>
      </c>
      <c r="C2247" s="10" t="s">
        <v>37</v>
      </c>
      <c r="D2247" s="10" t="s">
        <v>7779</v>
      </c>
      <c r="E2247" s="10" t="s">
        <v>19</v>
      </c>
      <c r="F2247" s="11">
        <v>2</v>
      </c>
      <c r="G2247" s="11" t="s">
        <v>633</v>
      </c>
      <c r="H2247" s="10" t="s">
        <v>19</v>
      </c>
      <c r="I2247" s="10" t="s">
        <v>7780</v>
      </c>
      <c r="J2247" s="10" t="s">
        <v>591</v>
      </c>
      <c r="K2247" s="10" t="s">
        <v>7777</v>
      </c>
      <c r="L2247" s="10" t="s">
        <v>7778</v>
      </c>
      <c r="M2247" s="12" t="s">
        <v>7737</v>
      </c>
    </row>
    <row r="2248" s="3" customFormat="1" ht="40.5" spans="1:13">
      <c r="A2248" s="8">
        <v>2246</v>
      </c>
      <c r="B2248" s="10" t="s">
        <v>7774</v>
      </c>
      <c r="C2248" s="10" t="s">
        <v>37</v>
      </c>
      <c r="D2248" s="10" t="s">
        <v>7781</v>
      </c>
      <c r="E2248" s="10" t="s">
        <v>19</v>
      </c>
      <c r="F2248" s="11">
        <v>1</v>
      </c>
      <c r="G2248" s="11" t="s">
        <v>39</v>
      </c>
      <c r="H2248" s="10" t="s">
        <v>19</v>
      </c>
      <c r="I2248" s="10" t="s">
        <v>7782</v>
      </c>
      <c r="J2248" s="10" t="s">
        <v>40</v>
      </c>
      <c r="K2248" s="10" t="s">
        <v>7777</v>
      </c>
      <c r="L2248" s="10" t="s">
        <v>7778</v>
      </c>
      <c r="M2248" s="12" t="s">
        <v>7737</v>
      </c>
    </row>
    <row r="2249" s="3" customFormat="1" spans="1:13">
      <c r="A2249" s="8">
        <v>2247</v>
      </c>
      <c r="B2249" s="10" t="s">
        <v>7774</v>
      </c>
      <c r="C2249" s="10" t="s">
        <v>37</v>
      </c>
      <c r="D2249" s="10" t="s">
        <v>7783</v>
      </c>
      <c r="E2249" s="10" t="s">
        <v>19</v>
      </c>
      <c r="F2249" s="11">
        <v>1</v>
      </c>
      <c r="G2249" s="11" t="s">
        <v>39</v>
      </c>
      <c r="H2249" s="10" t="s">
        <v>19</v>
      </c>
      <c r="I2249" s="10" t="s">
        <v>7782</v>
      </c>
      <c r="J2249" s="10" t="s">
        <v>591</v>
      </c>
      <c r="K2249" s="10" t="s">
        <v>7777</v>
      </c>
      <c r="L2249" s="10" t="s">
        <v>7778</v>
      </c>
      <c r="M2249" s="12" t="s">
        <v>7737</v>
      </c>
    </row>
    <row r="2250" s="3" customFormat="1" spans="1:13">
      <c r="A2250" s="8">
        <v>2248</v>
      </c>
      <c r="B2250" s="10" t="s">
        <v>7774</v>
      </c>
      <c r="C2250" s="10" t="s">
        <v>37</v>
      </c>
      <c r="D2250" s="10" t="s">
        <v>7784</v>
      </c>
      <c r="E2250" s="10" t="s">
        <v>19</v>
      </c>
      <c r="F2250" s="11">
        <v>1</v>
      </c>
      <c r="G2250" s="11" t="s">
        <v>39</v>
      </c>
      <c r="H2250" s="10" t="s">
        <v>19</v>
      </c>
      <c r="I2250" s="10" t="s">
        <v>7782</v>
      </c>
      <c r="J2250" s="10" t="s">
        <v>40</v>
      </c>
      <c r="K2250" s="10" t="s">
        <v>7777</v>
      </c>
      <c r="L2250" s="10" t="s">
        <v>7778</v>
      </c>
      <c r="M2250" s="12" t="s">
        <v>7737</v>
      </c>
    </row>
    <row r="2251" s="3" customFormat="1" ht="27" spans="1:13">
      <c r="A2251" s="8">
        <v>2249</v>
      </c>
      <c r="B2251" s="10" t="s">
        <v>7774</v>
      </c>
      <c r="C2251" s="10" t="s">
        <v>37</v>
      </c>
      <c r="D2251" s="10" t="s">
        <v>7785</v>
      </c>
      <c r="E2251" s="10" t="s">
        <v>19</v>
      </c>
      <c r="F2251" s="11">
        <v>10</v>
      </c>
      <c r="G2251" s="11" t="s">
        <v>43</v>
      </c>
      <c r="H2251" s="10" t="s">
        <v>19</v>
      </c>
      <c r="I2251" s="10" t="s">
        <v>7782</v>
      </c>
      <c r="J2251" s="10" t="s">
        <v>40</v>
      </c>
      <c r="K2251" s="10" t="s">
        <v>7777</v>
      </c>
      <c r="L2251" s="10" t="s">
        <v>7778</v>
      </c>
      <c r="M2251" s="12" t="s">
        <v>7737</v>
      </c>
    </row>
    <row r="2252" s="3" customFormat="1" spans="1:13">
      <c r="A2252" s="8">
        <v>2250</v>
      </c>
      <c r="B2252" s="10" t="s">
        <v>7786</v>
      </c>
      <c r="C2252" s="10" t="s">
        <v>37</v>
      </c>
      <c r="D2252" s="10" t="s">
        <v>7787</v>
      </c>
      <c r="E2252" s="10" t="s">
        <v>19</v>
      </c>
      <c r="F2252" s="11">
        <v>2</v>
      </c>
      <c r="G2252" s="11" t="s">
        <v>633</v>
      </c>
      <c r="H2252" s="10" t="s">
        <v>19</v>
      </c>
      <c r="I2252" s="10" t="s">
        <v>7788</v>
      </c>
      <c r="J2252" s="10" t="s">
        <v>70</v>
      </c>
      <c r="K2252" s="10" t="s">
        <v>7789</v>
      </c>
      <c r="L2252" s="10" t="s">
        <v>7790</v>
      </c>
      <c r="M2252" s="12" t="s">
        <v>7737</v>
      </c>
    </row>
    <row r="2253" s="3" customFormat="1" ht="54" spans="1:13">
      <c r="A2253" s="8">
        <v>2251</v>
      </c>
      <c r="B2253" s="10" t="s">
        <v>7791</v>
      </c>
      <c r="C2253" s="10" t="s">
        <v>37</v>
      </c>
      <c r="D2253" s="10" t="s">
        <v>7792</v>
      </c>
      <c r="E2253" s="10" t="s">
        <v>19</v>
      </c>
      <c r="F2253" s="11">
        <v>2</v>
      </c>
      <c r="G2253" s="11" t="s">
        <v>43</v>
      </c>
      <c r="H2253" s="10" t="s">
        <v>19</v>
      </c>
      <c r="I2253" s="10" t="s">
        <v>7793</v>
      </c>
      <c r="J2253" s="10" t="s">
        <v>40</v>
      </c>
      <c r="K2253" s="10" t="s">
        <v>7794</v>
      </c>
      <c r="L2253" s="10" t="s">
        <v>7795</v>
      </c>
      <c r="M2253" s="12" t="s">
        <v>7737</v>
      </c>
    </row>
    <row r="2254" s="3" customFormat="1" ht="40.5" spans="1:13">
      <c r="A2254" s="8">
        <v>2252</v>
      </c>
      <c r="B2254" s="10" t="s">
        <v>7791</v>
      </c>
      <c r="C2254" s="10" t="s">
        <v>37</v>
      </c>
      <c r="D2254" s="10" t="s">
        <v>7796</v>
      </c>
      <c r="E2254" s="10" t="s">
        <v>19</v>
      </c>
      <c r="F2254" s="11">
        <v>1</v>
      </c>
      <c r="G2254" s="11" t="s">
        <v>43</v>
      </c>
      <c r="H2254" s="10" t="s">
        <v>19</v>
      </c>
      <c r="I2254" s="10" t="s">
        <v>7793</v>
      </c>
      <c r="J2254" s="10" t="s">
        <v>40</v>
      </c>
      <c r="K2254" s="10" t="s">
        <v>7794</v>
      </c>
      <c r="L2254" s="10" t="s">
        <v>7795</v>
      </c>
      <c r="M2254" s="12" t="s">
        <v>7737</v>
      </c>
    </row>
    <row r="2255" s="3" customFormat="1" ht="67.5" spans="1:13">
      <c r="A2255" s="8">
        <v>2253</v>
      </c>
      <c r="B2255" s="9" t="s">
        <v>7791</v>
      </c>
      <c r="C2255" s="9" t="s">
        <v>37</v>
      </c>
      <c r="D2255" s="9" t="s">
        <v>7797</v>
      </c>
      <c r="E2255" s="9" t="s">
        <v>19</v>
      </c>
      <c r="F2255" s="8">
        <v>1</v>
      </c>
      <c r="G2255" s="8" t="s">
        <v>18</v>
      </c>
      <c r="H2255" s="9" t="s">
        <v>19</v>
      </c>
      <c r="I2255" s="9" t="s">
        <v>7793</v>
      </c>
      <c r="J2255" s="9" t="s">
        <v>59</v>
      </c>
      <c r="K2255" s="9" t="s">
        <v>7794</v>
      </c>
      <c r="L2255" s="9" t="str">
        <f>"13591545770"</f>
        <v>13591545770</v>
      </c>
      <c r="M2255" s="12" t="s">
        <v>7737</v>
      </c>
    </row>
    <row r="2256" s="3" customFormat="1" spans="1:13">
      <c r="A2256" s="8">
        <v>2254</v>
      </c>
      <c r="B2256" s="10" t="s">
        <v>7798</v>
      </c>
      <c r="C2256" s="10" t="s">
        <v>37</v>
      </c>
      <c r="D2256" s="10" t="s">
        <v>7799</v>
      </c>
      <c r="E2256" s="10" t="s">
        <v>19</v>
      </c>
      <c r="F2256" s="11">
        <v>1</v>
      </c>
      <c r="G2256" s="11" t="s">
        <v>633</v>
      </c>
      <c r="H2256" s="10" t="s">
        <v>19</v>
      </c>
      <c r="I2256" s="10" t="s">
        <v>3448</v>
      </c>
      <c r="J2256" s="10" t="s">
        <v>40</v>
      </c>
      <c r="K2256" s="10" t="s">
        <v>7800</v>
      </c>
      <c r="L2256" s="10" t="s">
        <v>7801</v>
      </c>
      <c r="M2256" s="12" t="s">
        <v>7737</v>
      </c>
    </row>
    <row r="2257" s="3" customFormat="1" ht="40.5" spans="1:13">
      <c r="A2257" s="8">
        <v>2255</v>
      </c>
      <c r="B2257" s="10" t="s">
        <v>7802</v>
      </c>
      <c r="C2257" s="10" t="s">
        <v>1199</v>
      </c>
      <c r="D2257" s="10" t="s">
        <v>7803</v>
      </c>
      <c r="E2257" s="10" t="s">
        <v>19</v>
      </c>
      <c r="F2257" s="11">
        <v>2</v>
      </c>
      <c r="G2257" s="11" t="s">
        <v>43</v>
      </c>
      <c r="H2257" s="10" t="s">
        <v>19</v>
      </c>
      <c r="I2257" s="10" t="s">
        <v>7804</v>
      </c>
      <c r="J2257" s="10" t="s">
        <v>40</v>
      </c>
      <c r="K2257" s="10" t="s">
        <v>7805</v>
      </c>
      <c r="L2257" s="10" t="s">
        <v>7806</v>
      </c>
      <c r="M2257" s="12" t="s">
        <v>7737</v>
      </c>
    </row>
    <row r="2258" s="3" customFormat="1" ht="54" spans="1:13">
      <c r="A2258" s="8">
        <v>2256</v>
      </c>
      <c r="B2258" s="9" t="s">
        <v>7802</v>
      </c>
      <c r="C2258" s="9" t="s">
        <v>358</v>
      </c>
      <c r="D2258" s="9" t="s">
        <v>7807</v>
      </c>
      <c r="E2258" s="9" t="s">
        <v>19</v>
      </c>
      <c r="F2258" s="8">
        <v>1</v>
      </c>
      <c r="G2258" s="8" t="s">
        <v>18</v>
      </c>
      <c r="H2258" s="9" t="s">
        <v>19</v>
      </c>
      <c r="I2258" s="9" t="s">
        <v>7804</v>
      </c>
      <c r="J2258" s="9" t="s">
        <v>59</v>
      </c>
      <c r="K2258" s="9" t="s">
        <v>7805</v>
      </c>
      <c r="L2258" s="9" t="str">
        <f>"13940121802"</f>
        <v>13940121802</v>
      </c>
      <c r="M2258" s="12" t="s">
        <v>7737</v>
      </c>
    </row>
    <row r="2259" s="3" customFormat="1" ht="27" spans="1:13">
      <c r="A2259" s="8">
        <v>2257</v>
      </c>
      <c r="B2259" s="10" t="s">
        <v>7808</v>
      </c>
      <c r="C2259" s="10" t="s">
        <v>37</v>
      </c>
      <c r="D2259" s="10" t="s">
        <v>7809</v>
      </c>
      <c r="E2259" s="10" t="s">
        <v>19</v>
      </c>
      <c r="F2259" s="11">
        <v>10</v>
      </c>
      <c r="G2259" s="11" t="s">
        <v>633</v>
      </c>
      <c r="H2259" s="10" t="s">
        <v>19</v>
      </c>
      <c r="I2259" s="10" t="s">
        <v>782</v>
      </c>
      <c r="J2259" s="10" t="s">
        <v>40</v>
      </c>
      <c r="K2259" s="10" t="s">
        <v>7810</v>
      </c>
      <c r="L2259" s="10" t="s">
        <v>7811</v>
      </c>
      <c r="M2259" s="12" t="s">
        <v>7737</v>
      </c>
    </row>
    <row r="2260" s="3" customFormat="1" ht="27" spans="1:13">
      <c r="A2260" s="8">
        <v>2258</v>
      </c>
      <c r="B2260" s="10" t="s">
        <v>7808</v>
      </c>
      <c r="C2260" s="10" t="s">
        <v>37</v>
      </c>
      <c r="D2260" s="10" t="s">
        <v>7812</v>
      </c>
      <c r="E2260" s="10" t="s">
        <v>19</v>
      </c>
      <c r="F2260" s="11">
        <v>10</v>
      </c>
      <c r="G2260" s="11" t="s">
        <v>633</v>
      </c>
      <c r="H2260" s="10" t="s">
        <v>19</v>
      </c>
      <c r="I2260" s="10" t="s">
        <v>782</v>
      </c>
      <c r="J2260" s="10" t="s">
        <v>40</v>
      </c>
      <c r="K2260" s="10" t="s">
        <v>7810</v>
      </c>
      <c r="L2260" s="10" t="s">
        <v>7811</v>
      </c>
      <c r="M2260" s="12" t="s">
        <v>7737</v>
      </c>
    </row>
    <row r="2261" s="3" customFormat="1" ht="27" spans="1:13">
      <c r="A2261" s="8">
        <v>2259</v>
      </c>
      <c r="B2261" s="10" t="s">
        <v>7808</v>
      </c>
      <c r="C2261" s="10" t="s">
        <v>37</v>
      </c>
      <c r="D2261" s="10" t="s">
        <v>7813</v>
      </c>
      <c r="E2261" s="10" t="s">
        <v>19</v>
      </c>
      <c r="F2261" s="11">
        <v>10</v>
      </c>
      <c r="G2261" s="11" t="s">
        <v>633</v>
      </c>
      <c r="H2261" s="10" t="s">
        <v>19</v>
      </c>
      <c r="I2261" s="10" t="s">
        <v>782</v>
      </c>
      <c r="J2261" s="10" t="s">
        <v>40</v>
      </c>
      <c r="K2261" s="10" t="s">
        <v>7810</v>
      </c>
      <c r="L2261" s="10" t="s">
        <v>7811</v>
      </c>
      <c r="M2261" s="12" t="s">
        <v>7737</v>
      </c>
    </row>
    <row r="2262" s="3" customFormat="1" ht="108" spans="1:13">
      <c r="A2262" s="8">
        <v>2260</v>
      </c>
      <c r="B2262" s="9" t="s">
        <v>7814</v>
      </c>
      <c r="C2262" s="9" t="s">
        <v>37</v>
      </c>
      <c r="D2262" s="9" t="s">
        <v>7815</v>
      </c>
      <c r="E2262" s="9" t="s">
        <v>7816</v>
      </c>
      <c r="F2262" s="8">
        <v>4</v>
      </c>
      <c r="G2262" s="8" t="s">
        <v>18</v>
      </c>
      <c r="H2262" s="9" t="s">
        <v>76</v>
      </c>
      <c r="I2262" s="9" t="s">
        <v>7817</v>
      </c>
      <c r="J2262" s="9" t="s">
        <v>28</v>
      </c>
      <c r="K2262" s="9" t="s">
        <v>7818</v>
      </c>
      <c r="L2262" s="9" t="s">
        <v>7819</v>
      </c>
      <c r="M2262" s="12" t="s">
        <v>7737</v>
      </c>
    </row>
    <row r="2263" s="3" customFormat="1" ht="54" spans="1:13">
      <c r="A2263" s="8">
        <v>2261</v>
      </c>
      <c r="B2263" s="10" t="s">
        <v>7820</v>
      </c>
      <c r="C2263" s="10" t="s">
        <v>37</v>
      </c>
      <c r="D2263" s="10" t="s">
        <v>7821</v>
      </c>
      <c r="E2263" s="10" t="s">
        <v>137</v>
      </c>
      <c r="F2263" s="11">
        <v>1</v>
      </c>
      <c r="G2263" s="11" t="s">
        <v>43</v>
      </c>
      <c r="H2263" s="10" t="s">
        <v>19</v>
      </c>
      <c r="I2263" s="10" t="s">
        <v>7822</v>
      </c>
      <c r="J2263" s="10" t="s">
        <v>70</v>
      </c>
      <c r="K2263" s="10" t="s">
        <v>7823</v>
      </c>
      <c r="L2263" s="10" t="s">
        <v>7824</v>
      </c>
      <c r="M2263" s="12" t="s">
        <v>7737</v>
      </c>
    </row>
    <row r="2264" s="3" customFormat="1" ht="81" spans="1:13">
      <c r="A2264" s="8">
        <v>2262</v>
      </c>
      <c r="B2264" s="10" t="s">
        <v>7820</v>
      </c>
      <c r="C2264" s="10" t="s">
        <v>37</v>
      </c>
      <c r="D2264" s="10" t="s">
        <v>7825</v>
      </c>
      <c r="E2264" s="10" t="s">
        <v>646</v>
      </c>
      <c r="F2264" s="11">
        <v>1</v>
      </c>
      <c r="G2264" s="11" t="s">
        <v>43</v>
      </c>
      <c r="H2264" s="10" t="s">
        <v>76</v>
      </c>
      <c r="I2264" s="10" t="s">
        <v>7826</v>
      </c>
      <c r="J2264" s="10" t="s">
        <v>70</v>
      </c>
      <c r="K2264" s="10" t="s">
        <v>7823</v>
      </c>
      <c r="L2264" s="10" t="s">
        <v>7824</v>
      </c>
      <c r="M2264" s="12" t="s">
        <v>7737</v>
      </c>
    </row>
    <row r="2265" s="3" customFormat="1" ht="108" spans="1:13">
      <c r="A2265" s="8">
        <v>2263</v>
      </c>
      <c r="B2265" s="10" t="s">
        <v>7820</v>
      </c>
      <c r="C2265" s="10" t="s">
        <v>37</v>
      </c>
      <c r="D2265" s="10" t="s">
        <v>7827</v>
      </c>
      <c r="E2265" s="10" t="s">
        <v>3939</v>
      </c>
      <c r="F2265" s="11">
        <v>1</v>
      </c>
      <c r="G2265" s="11" t="s">
        <v>43</v>
      </c>
      <c r="H2265" s="10" t="s">
        <v>76</v>
      </c>
      <c r="I2265" s="10" t="s">
        <v>7828</v>
      </c>
      <c r="J2265" s="10" t="s">
        <v>70</v>
      </c>
      <c r="K2265" s="10" t="s">
        <v>7823</v>
      </c>
      <c r="L2265" s="10" t="s">
        <v>7824</v>
      </c>
      <c r="M2265" s="12" t="s">
        <v>7737</v>
      </c>
    </row>
    <row r="2266" s="3" customFormat="1" ht="81" spans="1:13">
      <c r="A2266" s="8">
        <v>2264</v>
      </c>
      <c r="B2266" s="10" t="s">
        <v>7820</v>
      </c>
      <c r="C2266" s="10" t="s">
        <v>37</v>
      </c>
      <c r="D2266" s="10" t="s">
        <v>7829</v>
      </c>
      <c r="E2266" s="10" t="s">
        <v>7830</v>
      </c>
      <c r="F2266" s="11">
        <v>1</v>
      </c>
      <c r="G2266" s="11" t="s">
        <v>43</v>
      </c>
      <c r="H2266" s="10" t="s">
        <v>76</v>
      </c>
      <c r="I2266" s="10" t="s">
        <v>7831</v>
      </c>
      <c r="J2266" s="10" t="s">
        <v>70</v>
      </c>
      <c r="K2266" s="10" t="s">
        <v>7823</v>
      </c>
      <c r="L2266" s="10" t="s">
        <v>7824</v>
      </c>
      <c r="M2266" s="12" t="s">
        <v>7737</v>
      </c>
    </row>
    <row r="2267" s="3" customFormat="1" ht="81" spans="1:13">
      <c r="A2267" s="8">
        <v>2265</v>
      </c>
      <c r="B2267" s="10" t="s">
        <v>7820</v>
      </c>
      <c r="C2267" s="10" t="s">
        <v>842</v>
      </c>
      <c r="D2267" s="10" t="s">
        <v>7832</v>
      </c>
      <c r="E2267" s="10" t="s">
        <v>350</v>
      </c>
      <c r="F2267" s="11">
        <v>1</v>
      </c>
      <c r="G2267" s="11" t="s">
        <v>43</v>
      </c>
      <c r="H2267" s="10" t="s">
        <v>76</v>
      </c>
      <c r="I2267" s="10" t="s">
        <v>7833</v>
      </c>
      <c r="J2267" s="10" t="s">
        <v>59</v>
      </c>
      <c r="K2267" s="10" t="s">
        <v>7823</v>
      </c>
      <c r="L2267" s="10" t="s">
        <v>7824</v>
      </c>
      <c r="M2267" s="12" t="s">
        <v>7737</v>
      </c>
    </row>
    <row r="2268" s="3" customFormat="1" spans="1:13">
      <c r="A2268" s="8">
        <v>2266</v>
      </c>
      <c r="B2268" s="10" t="s">
        <v>7834</v>
      </c>
      <c r="C2268" s="10" t="s">
        <v>37</v>
      </c>
      <c r="D2268" s="10" t="s">
        <v>7835</v>
      </c>
      <c r="E2268" s="10" t="s">
        <v>19</v>
      </c>
      <c r="F2268" s="11">
        <v>10</v>
      </c>
      <c r="G2268" s="11" t="s">
        <v>633</v>
      </c>
      <c r="H2268" s="10" t="s">
        <v>19</v>
      </c>
      <c r="I2268" s="10" t="s">
        <v>7836</v>
      </c>
      <c r="J2268" s="10" t="s">
        <v>40</v>
      </c>
      <c r="K2268" s="10" t="s">
        <v>7837</v>
      </c>
      <c r="L2268" s="10" t="s">
        <v>7795</v>
      </c>
      <c r="M2268" s="12" t="s">
        <v>7737</v>
      </c>
    </row>
    <row r="2269" s="3" customFormat="1" ht="40.5" spans="1:13">
      <c r="A2269" s="8">
        <v>2267</v>
      </c>
      <c r="B2269" s="10" t="s">
        <v>7838</v>
      </c>
      <c r="C2269" s="10" t="s">
        <v>37</v>
      </c>
      <c r="D2269" s="10" t="s">
        <v>7839</v>
      </c>
      <c r="E2269" s="10" t="s">
        <v>1724</v>
      </c>
      <c r="F2269" s="11">
        <v>5</v>
      </c>
      <c r="G2269" s="11" t="s">
        <v>633</v>
      </c>
      <c r="H2269" s="10" t="s">
        <v>19</v>
      </c>
      <c r="I2269" s="10" t="s">
        <v>7840</v>
      </c>
      <c r="J2269" s="10" t="s">
        <v>40</v>
      </c>
      <c r="K2269" s="10" t="s">
        <v>7841</v>
      </c>
      <c r="L2269" s="10" t="s">
        <v>7842</v>
      </c>
      <c r="M2269" s="12" t="s">
        <v>7737</v>
      </c>
    </row>
    <row r="2270" s="3" customFormat="1" ht="40.5" spans="1:13">
      <c r="A2270" s="8">
        <v>2268</v>
      </c>
      <c r="B2270" s="10" t="s">
        <v>7838</v>
      </c>
      <c r="C2270" s="10" t="s">
        <v>37</v>
      </c>
      <c r="D2270" s="10" t="s">
        <v>7843</v>
      </c>
      <c r="E2270" s="10" t="s">
        <v>2793</v>
      </c>
      <c r="F2270" s="11">
        <v>10</v>
      </c>
      <c r="G2270" s="11" t="s">
        <v>43</v>
      </c>
      <c r="H2270" s="10" t="s">
        <v>19</v>
      </c>
      <c r="I2270" s="10" t="s">
        <v>7844</v>
      </c>
      <c r="J2270" s="10" t="s">
        <v>40</v>
      </c>
      <c r="K2270" s="10" t="s">
        <v>7841</v>
      </c>
      <c r="L2270" s="10" t="s">
        <v>7842</v>
      </c>
      <c r="M2270" s="12" t="s">
        <v>7737</v>
      </c>
    </row>
    <row r="2271" s="3" customFormat="1" ht="27" spans="1:13">
      <c r="A2271" s="8">
        <v>2269</v>
      </c>
      <c r="B2271" s="9" t="s">
        <v>7838</v>
      </c>
      <c r="C2271" s="9" t="s">
        <v>37</v>
      </c>
      <c r="D2271" s="9" t="s">
        <v>7845</v>
      </c>
      <c r="E2271" s="9" t="s">
        <v>32</v>
      </c>
      <c r="F2271" s="8">
        <v>5</v>
      </c>
      <c r="G2271" s="8" t="s">
        <v>18</v>
      </c>
      <c r="H2271" s="9" t="s">
        <v>19</v>
      </c>
      <c r="I2271" s="9" t="s">
        <v>7846</v>
      </c>
      <c r="J2271" s="9" t="s">
        <v>40</v>
      </c>
      <c r="K2271" s="9" t="s">
        <v>7841</v>
      </c>
      <c r="L2271" s="9" t="str">
        <f>"18904231202"</f>
        <v>18904231202</v>
      </c>
      <c r="M2271" s="12" t="s">
        <v>7737</v>
      </c>
    </row>
    <row r="2272" s="3" customFormat="1" ht="27" spans="1:13">
      <c r="A2272" s="8">
        <v>2270</v>
      </c>
      <c r="B2272" s="10" t="s">
        <v>7847</v>
      </c>
      <c r="C2272" s="10" t="s">
        <v>37</v>
      </c>
      <c r="D2272" s="10" t="s">
        <v>782</v>
      </c>
      <c r="E2272" s="10" t="s">
        <v>19</v>
      </c>
      <c r="F2272" s="11">
        <v>1</v>
      </c>
      <c r="G2272" s="11" t="s">
        <v>633</v>
      </c>
      <c r="H2272" s="10" t="s">
        <v>19</v>
      </c>
      <c r="I2272" s="10" t="s">
        <v>782</v>
      </c>
      <c r="J2272" s="10" t="s">
        <v>40</v>
      </c>
      <c r="K2272" s="10" t="s">
        <v>7848</v>
      </c>
      <c r="L2272" s="10" t="s">
        <v>7849</v>
      </c>
      <c r="M2272" s="12" t="s">
        <v>7737</v>
      </c>
    </row>
    <row r="2273" s="3" customFormat="1" ht="27" spans="1:13">
      <c r="A2273" s="8">
        <v>2271</v>
      </c>
      <c r="B2273" s="10" t="s">
        <v>7850</v>
      </c>
      <c r="C2273" s="10" t="s">
        <v>51</v>
      </c>
      <c r="D2273" s="10" t="s">
        <v>7851</v>
      </c>
      <c r="E2273" s="10" t="s">
        <v>19</v>
      </c>
      <c r="F2273" s="11">
        <v>1</v>
      </c>
      <c r="G2273" s="11" t="s">
        <v>43</v>
      </c>
      <c r="H2273" s="10" t="s">
        <v>19</v>
      </c>
      <c r="I2273" s="10" t="s">
        <v>814</v>
      </c>
      <c r="J2273" s="10" t="s">
        <v>21</v>
      </c>
      <c r="K2273" s="10" t="s">
        <v>7852</v>
      </c>
      <c r="L2273" s="10" t="s">
        <v>7853</v>
      </c>
      <c r="M2273" s="12" t="s">
        <v>7737</v>
      </c>
    </row>
    <row r="2274" s="3" customFormat="1" spans="1:13">
      <c r="A2274" s="8">
        <v>2272</v>
      </c>
      <c r="B2274" s="10" t="s">
        <v>7854</v>
      </c>
      <c r="C2274" s="10" t="s">
        <v>37</v>
      </c>
      <c r="D2274" s="10" t="s">
        <v>7855</v>
      </c>
      <c r="E2274" s="10" t="s">
        <v>19</v>
      </c>
      <c r="F2274" s="11">
        <v>2</v>
      </c>
      <c r="G2274" s="11" t="s">
        <v>633</v>
      </c>
      <c r="H2274" s="10" t="s">
        <v>19</v>
      </c>
      <c r="I2274" s="10" t="s">
        <v>7856</v>
      </c>
      <c r="J2274" s="10" t="s">
        <v>70</v>
      </c>
      <c r="K2274" s="10" t="s">
        <v>7857</v>
      </c>
      <c r="L2274" s="10" t="s">
        <v>7858</v>
      </c>
      <c r="M2274" s="12" t="s">
        <v>7737</v>
      </c>
    </row>
    <row r="2275" s="3" customFormat="1" spans="1:13">
      <c r="A2275" s="8">
        <v>2273</v>
      </c>
      <c r="B2275" s="10" t="s">
        <v>7859</v>
      </c>
      <c r="C2275" s="10" t="s">
        <v>37</v>
      </c>
      <c r="D2275" s="10" t="s">
        <v>7860</v>
      </c>
      <c r="E2275" s="10" t="s">
        <v>37</v>
      </c>
      <c r="F2275" s="11">
        <v>1</v>
      </c>
      <c r="G2275" s="11" t="s">
        <v>633</v>
      </c>
      <c r="H2275" s="10" t="s">
        <v>19</v>
      </c>
      <c r="I2275" s="10" t="s">
        <v>7861</v>
      </c>
      <c r="J2275" s="10" t="s">
        <v>40</v>
      </c>
      <c r="K2275" s="10" t="s">
        <v>7862</v>
      </c>
      <c r="L2275" s="10" t="s">
        <v>7863</v>
      </c>
      <c r="M2275" s="12" t="s">
        <v>7737</v>
      </c>
    </row>
    <row r="2276" s="3" customFormat="1" ht="27" spans="1:13">
      <c r="A2276" s="8">
        <v>2274</v>
      </c>
      <c r="B2276" s="10" t="s">
        <v>7864</v>
      </c>
      <c r="C2276" s="10" t="s">
        <v>37</v>
      </c>
      <c r="D2276" s="10" t="s">
        <v>7865</v>
      </c>
      <c r="E2276" s="10" t="s">
        <v>32</v>
      </c>
      <c r="F2276" s="11">
        <v>10</v>
      </c>
      <c r="G2276" s="11" t="s">
        <v>633</v>
      </c>
      <c r="H2276" s="10" t="s">
        <v>19</v>
      </c>
      <c r="I2276" s="10" t="s">
        <v>7866</v>
      </c>
      <c r="J2276" s="10" t="s">
        <v>59</v>
      </c>
      <c r="K2276" s="10" t="s">
        <v>7867</v>
      </c>
      <c r="L2276" s="10" t="s">
        <v>7868</v>
      </c>
      <c r="M2276" s="12" t="s">
        <v>7737</v>
      </c>
    </row>
    <row r="2277" s="3" customFormat="1" ht="27" spans="1:13">
      <c r="A2277" s="8">
        <v>2275</v>
      </c>
      <c r="B2277" s="10" t="s">
        <v>7864</v>
      </c>
      <c r="C2277" s="10" t="s">
        <v>37</v>
      </c>
      <c r="D2277" s="10" t="s">
        <v>7869</v>
      </c>
      <c r="E2277" s="10" t="s">
        <v>32</v>
      </c>
      <c r="F2277" s="11">
        <v>20</v>
      </c>
      <c r="G2277" s="11" t="s">
        <v>633</v>
      </c>
      <c r="H2277" s="10" t="s">
        <v>19</v>
      </c>
      <c r="I2277" s="10" t="s">
        <v>7866</v>
      </c>
      <c r="J2277" s="10" t="s">
        <v>40</v>
      </c>
      <c r="K2277" s="10" t="s">
        <v>7867</v>
      </c>
      <c r="L2277" s="10" t="s">
        <v>7868</v>
      </c>
      <c r="M2277" s="12" t="s">
        <v>7737</v>
      </c>
    </row>
    <row r="2278" s="3" customFormat="1" ht="27" spans="1:13">
      <c r="A2278" s="8">
        <v>2276</v>
      </c>
      <c r="B2278" s="10" t="s">
        <v>7864</v>
      </c>
      <c r="C2278" s="10" t="s">
        <v>37</v>
      </c>
      <c r="D2278" s="10" t="s">
        <v>7870</v>
      </c>
      <c r="E2278" s="10" t="s">
        <v>32</v>
      </c>
      <c r="F2278" s="11">
        <v>10</v>
      </c>
      <c r="G2278" s="11" t="s">
        <v>633</v>
      </c>
      <c r="H2278" s="10" t="s">
        <v>19</v>
      </c>
      <c r="I2278" s="10" t="s">
        <v>7866</v>
      </c>
      <c r="J2278" s="10" t="s">
        <v>40</v>
      </c>
      <c r="K2278" s="10" t="s">
        <v>7867</v>
      </c>
      <c r="L2278" s="10" t="s">
        <v>7868</v>
      </c>
      <c r="M2278" s="12" t="s">
        <v>7737</v>
      </c>
    </row>
    <row r="2279" s="3" customFormat="1" ht="40.5" spans="1:13">
      <c r="A2279" s="8">
        <v>2277</v>
      </c>
      <c r="B2279" s="10" t="s">
        <v>7864</v>
      </c>
      <c r="C2279" s="10" t="s">
        <v>37</v>
      </c>
      <c r="D2279" s="10" t="s">
        <v>7871</v>
      </c>
      <c r="E2279" s="10" t="s">
        <v>81</v>
      </c>
      <c r="F2279" s="11">
        <v>50</v>
      </c>
      <c r="G2279" s="11" t="s">
        <v>633</v>
      </c>
      <c r="H2279" s="10" t="s">
        <v>19</v>
      </c>
      <c r="I2279" s="10" t="s">
        <v>7866</v>
      </c>
      <c r="J2279" s="10" t="s">
        <v>40</v>
      </c>
      <c r="K2279" s="10" t="s">
        <v>7867</v>
      </c>
      <c r="L2279" s="10" t="s">
        <v>7868</v>
      </c>
      <c r="M2279" s="12" t="s">
        <v>7737</v>
      </c>
    </row>
    <row r="2280" s="3" customFormat="1" ht="27" spans="1:13">
      <c r="A2280" s="8">
        <v>2278</v>
      </c>
      <c r="B2280" s="10" t="s">
        <v>7864</v>
      </c>
      <c r="C2280" s="10" t="s">
        <v>37</v>
      </c>
      <c r="D2280" s="10" t="s">
        <v>7872</v>
      </c>
      <c r="E2280" s="10" t="s">
        <v>7873</v>
      </c>
      <c r="F2280" s="11">
        <v>10</v>
      </c>
      <c r="G2280" s="11" t="s">
        <v>633</v>
      </c>
      <c r="H2280" s="10" t="s">
        <v>19</v>
      </c>
      <c r="I2280" s="10" t="s">
        <v>7866</v>
      </c>
      <c r="J2280" s="10" t="s">
        <v>40</v>
      </c>
      <c r="K2280" s="10" t="s">
        <v>7867</v>
      </c>
      <c r="L2280" s="10" t="s">
        <v>7868</v>
      </c>
      <c r="M2280" s="12" t="s">
        <v>7737</v>
      </c>
    </row>
    <row r="2281" s="3" customFormat="1" ht="67.5" spans="1:13">
      <c r="A2281" s="8">
        <v>2279</v>
      </c>
      <c r="B2281" s="10" t="s">
        <v>7864</v>
      </c>
      <c r="C2281" s="10" t="s">
        <v>37</v>
      </c>
      <c r="D2281" s="10" t="s">
        <v>7874</v>
      </c>
      <c r="E2281" s="10" t="s">
        <v>7875</v>
      </c>
      <c r="F2281" s="11">
        <v>1</v>
      </c>
      <c r="G2281" s="11" t="s">
        <v>43</v>
      </c>
      <c r="H2281" s="10" t="s">
        <v>76</v>
      </c>
      <c r="I2281" s="10" t="s">
        <v>7876</v>
      </c>
      <c r="J2281" s="10" t="s">
        <v>70</v>
      </c>
      <c r="K2281" s="10" t="s">
        <v>7867</v>
      </c>
      <c r="L2281" s="10" t="s">
        <v>7868</v>
      </c>
      <c r="M2281" s="12" t="s">
        <v>7737</v>
      </c>
    </row>
    <row r="2282" s="3" customFormat="1" ht="67.5" spans="1:13">
      <c r="A2282" s="8">
        <v>2280</v>
      </c>
      <c r="B2282" s="10" t="s">
        <v>7864</v>
      </c>
      <c r="C2282" s="10" t="s">
        <v>37</v>
      </c>
      <c r="D2282" s="10" t="s">
        <v>7877</v>
      </c>
      <c r="E2282" s="10" t="s">
        <v>7878</v>
      </c>
      <c r="F2282" s="11">
        <v>1</v>
      </c>
      <c r="G2282" s="11" t="s">
        <v>43</v>
      </c>
      <c r="H2282" s="10" t="s">
        <v>76</v>
      </c>
      <c r="I2282" s="10" t="s">
        <v>7876</v>
      </c>
      <c r="J2282" s="10" t="s">
        <v>70</v>
      </c>
      <c r="K2282" s="10" t="s">
        <v>7867</v>
      </c>
      <c r="L2282" s="10" t="s">
        <v>7868</v>
      </c>
      <c r="M2282" s="12" t="s">
        <v>7737</v>
      </c>
    </row>
    <row r="2283" s="3" customFormat="1" ht="67.5" spans="1:13">
      <c r="A2283" s="8">
        <v>2281</v>
      </c>
      <c r="B2283" s="10" t="s">
        <v>7864</v>
      </c>
      <c r="C2283" s="10" t="s">
        <v>37</v>
      </c>
      <c r="D2283" s="10" t="s">
        <v>7879</v>
      </c>
      <c r="E2283" s="10" t="s">
        <v>7816</v>
      </c>
      <c r="F2283" s="11">
        <v>3</v>
      </c>
      <c r="G2283" s="11" t="s">
        <v>43</v>
      </c>
      <c r="H2283" s="10" t="s">
        <v>474</v>
      </c>
      <c r="I2283" s="10" t="s">
        <v>7880</v>
      </c>
      <c r="J2283" s="10" t="s">
        <v>70</v>
      </c>
      <c r="K2283" s="10" t="s">
        <v>7867</v>
      </c>
      <c r="L2283" s="10" t="s">
        <v>7868</v>
      </c>
      <c r="M2283" s="12" t="s">
        <v>7737</v>
      </c>
    </row>
    <row r="2284" s="3" customFormat="1" ht="27" spans="1:13">
      <c r="A2284" s="8">
        <v>2282</v>
      </c>
      <c r="B2284" s="9" t="s">
        <v>7864</v>
      </c>
      <c r="C2284" s="9" t="s">
        <v>37</v>
      </c>
      <c r="D2284" s="9" t="s">
        <v>7881</v>
      </c>
      <c r="E2284" s="9" t="s">
        <v>1932</v>
      </c>
      <c r="F2284" s="8">
        <v>10</v>
      </c>
      <c r="G2284" s="8" t="s">
        <v>18</v>
      </c>
      <c r="H2284" s="9" t="s">
        <v>19</v>
      </c>
      <c r="I2284" s="9" t="s">
        <v>7866</v>
      </c>
      <c r="J2284" s="9" t="s">
        <v>40</v>
      </c>
      <c r="K2284" s="9" t="s">
        <v>7867</v>
      </c>
      <c r="L2284" s="9" t="s">
        <v>7868</v>
      </c>
      <c r="M2284" s="12" t="s">
        <v>7737</v>
      </c>
    </row>
    <row r="2285" s="3" customFormat="1" ht="67.5" spans="1:13">
      <c r="A2285" s="8">
        <v>2283</v>
      </c>
      <c r="B2285" s="9" t="s">
        <v>7864</v>
      </c>
      <c r="C2285" s="9" t="s">
        <v>37</v>
      </c>
      <c r="D2285" s="9" t="s">
        <v>7882</v>
      </c>
      <c r="E2285" s="9" t="s">
        <v>241</v>
      </c>
      <c r="F2285" s="8">
        <v>1</v>
      </c>
      <c r="G2285" s="8" t="s">
        <v>18</v>
      </c>
      <c r="H2285" s="9" t="s">
        <v>19</v>
      </c>
      <c r="I2285" s="9" t="s">
        <v>7883</v>
      </c>
      <c r="J2285" s="9" t="s">
        <v>40</v>
      </c>
      <c r="K2285" s="9" t="s">
        <v>7867</v>
      </c>
      <c r="L2285" s="9" t="s">
        <v>7868</v>
      </c>
      <c r="M2285" s="12" t="s">
        <v>7737</v>
      </c>
    </row>
    <row r="2286" s="3" customFormat="1" ht="67.5" spans="1:13">
      <c r="A2286" s="8">
        <v>2284</v>
      </c>
      <c r="B2286" s="9" t="s">
        <v>7864</v>
      </c>
      <c r="C2286" s="9" t="s">
        <v>37</v>
      </c>
      <c r="D2286" s="9" t="s">
        <v>7884</v>
      </c>
      <c r="E2286" s="9" t="s">
        <v>1932</v>
      </c>
      <c r="F2286" s="8">
        <v>1</v>
      </c>
      <c r="G2286" s="8" t="s">
        <v>18</v>
      </c>
      <c r="H2286" s="9" t="s">
        <v>19</v>
      </c>
      <c r="I2286" s="9" t="s">
        <v>7883</v>
      </c>
      <c r="J2286" s="9" t="s">
        <v>40</v>
      </c>
      <c r="K2286" s="9" t="s">
        <v>7867</v>
      </c>
      <c r="L2286" s="9" t="s">
        <v>7868</v>
      </c>
      <c r="M2286" s="12" t="s">
        <v>7737</v>
      </c>
    </row>
    <row r="2287" s="3" customFormat="1" ht="67.5" spans="1:13">
      <c r="A2287" s="8">
        <v>2285</v>
      </c>
      <c r="B2287" s="9" t="s">
        <v>7864</v>
      </c>
      <c r="C2287" s="9" t="s">
        <v>37</v>
      </c>
      <c r="D2287" s="9" t="s">
        <v>7885</v>
      </c>
      <c r="E2287" s="9" t="s">
        <v>3939</v>
      </c>
      <c r="F2287" s="8">
        <v>2</v>
      </c>
      <c r="G2287" s="8" t="s">
        <v>18</v>
      </c>
      <c r="H2287" s="9" t="s">
        <v>19</v>
      </c>
      <c r="I2287" s="9" t="s">
        <v>7883</v>
      </c>
      <c r="J2287" s="9" t="s">
        <v>40</v>
      </c>
      <c r="K2287" s="9" t="s">
        <v>7867</v>
      </c>
      <c r="L2287" s="9" t="s">
        <v>7868</v>
      </c>
      <c r="M2287" s="12" t="s">
        <v>7737</v>
      </c>
    </row>
    <row r="2288" s="3" customFormat="1" ht="67.5" spans="1:13">
      <c r="A2288" s="8">
        <v>2286</v>
      </c>
      <c r="B2288" s="9" t="s">
        <v>7864</v>
      </c>
      <c r="C2288" s="9" t="s">
        <v>37</v>
      </c>
      <c r="D2288" s="9" t="s">
        <v>7886</v>
      </c>
      <c r="E2288" s="9" t="s">
        <v>3884</v>
      </c>
      <c r="F2288" s="8">
        <v>1</v>
      </c>
      <c r="G2288" s="8" t="s">
        <v>18</v>
      </c>
      <c r="H2288" s="9" t="s">
        <v>19</v>
      </c>
      <c r="I2288" s="9" t="s">
        <v>7883</v>
      </c>
      <c r="J2288" s="9" t="s">
        <v>40</v>
      </c>
      <c r="K2288" s="9" t="s">
        <v>7867</v>
      </c>
      <c r="L2288" s="9" t="s">
        <v>7868</v>
      </c>
      <c r="M2288" s="12" t="s">
        <v>7737</v>
      </c>
    </row>
    <row r="2289" s="3" customFormat="1" ht="67.5" spans="1:13">
      <c r="A2289" s="8">
        <v>2287</v>
      </c>
      <c r="B2289" s="9" t="s">
        <v>7864</v>
      </c>
      <c r="C2289" s="9" t="s">
        <v>37</v>
      </c>
      <c r="D2289" s="9" t="s">
        <v>7887</v>
      </c>
      <c r="E2289" s="9" t="s">
        <v>258</v>
      </c>
      <c r="F2289" s="8">
        <v>1</v>
      </c>
      <c r="G2289" s="8" t="s">
        <v>18</v>
      </c>
      <c r="H2289" s="9" t="s">
        <v>19</v>
      </c>
      <c r="I2289" s="9" t="s">
        <v>7883</v>
      </c>
      <c r="J2289" s="9" t="s">
        <v>40</v>
      </c>
      <c r="K2289" s="9" t="s">
        <v>7867</v>
      </c>
      <c r="L2289" s="9" t="s">
        <v>7868</v>
      </c>
      <c r="M2289" s="12" t="s">
        <v>7737</v>
      </c>
    </row>
    <row r="2290" s="3" customFormat="1" ht="67.5" spans="1:13">
      <c r="A2290" s="8">
        <v>2288</v>
      </c>
      <c r="B2290" s="9" t="s">
        <v>7864</v>
      </c>
      <c r="C2290" s="9" t="s">
        <v>37</v>
      </c>
      <c r="D2290" s="9" t="s">
        <v>7888</v>
      </c>
      <c r="E2290" s="9" t="s">
        <v>81</v>
      </c>
      <c r="F2290" s="8">
        <v>1</v>
      </c>
      <c r="G2290" s="8" t="s">
        <v>18</v>
      </c>
      <c r="H2290" s="9" t="s">
        <v>19</v>
      </c>
      <c r="I2290" s="9" t="s">
        <v>7883</v>
      </c>
      <c r="J2290" s="9" t="s">
        <v>40</v>
      </c>
      <c r="K2290" s="9" t="s">
        <v>7867</v>
      </c>
      <c r="L2290" s="9" t="s">
        <v>7868</v>
      </c>
      <c r="M2290" s="12" t="s">
        <v>7737</v>
      </c>
    </row>
    <row r="2291" s="3" customFormat="1" ht="67.5" spans="1:13">
      <c r="A2291" s="8">
        <v>2289</v>
      </c>
      <c r="B2291" s="9" t="s">
        <v>7864</v>
      </c>
      <c r="C2291" s="9" t="s">
        <v>37</v>
      </c>
      <c r="D2291" s="9" t="s">
        <v>7889</v>
      </c>
      <c r="E2291" s="9" t="s">
        <v>1041</v>
      </c>
      <c r="F2291" s="8">
        <v>1</v>
      </c>
      <c r="G2291" s="8" t="s">
        <v>18</v>
      </c>
      <c r="H2291" s="9" t="s">
        <v>19</v>
      </c>
      <c r="I2291" s="9" t="s">
        <v>7883</v>
      </c>
      <c r="J2291" s="9" t="s">
        <v>40</v>
      </c>
      <c r="K2291" s="9" t="s">
        <v>7867</v>
      </c>
      <c r="L2291" s="9" t="s">
        <v>7868</v>
      </c>
      <c r="M2291" s="12" t="s">
        <v>7737</v>
      </c>
    </row>
    <row r="2292" s="3" customFormat="1" ht="67.5" spans="1:13">
      <c r="A2292" s="8">
        <v>2290</v>
      </c>
      <c r="B2292" s="9" t="s">
        <v>7864</v>
      </c>
      <c r="C2292" s="9" t="s">
        <v>37</v>
      </c>
      <c r="D2292" s="9" t="s">
        <v>7890</v>
      </c>
      <c r="E2292" s="9" t="s">
        <v>996</v>
      </c>
      <c r="F2292" s="8">
        <v>1</v>
      </c>
      <c r="G2292" s="8" t="s">
        <v>18</v>
      </c>
      <c r="H2292" s="9" t="s">
        <v>19</v>
      </c>
      <c r="I2292" s="9" t="s">
        <v>7883</v>
      </c>
      <c r="J2292" s="9" t="s">
        <v>40</v>
      </c>
      <c r="K2292" s="9" t="s">
        <v>7867</v>
      </c>
      <c r="L2292" s="9" t="s">
        <v>7868</v>
      </c>
      <c r="M2292" s="12" t="s">
        <v>7737</v>
      </c>
    </row>
    <row r="2293" s="3" customFormat="1" ht="67.5" spans="1:13">
      <c r="A2293" s="8">
        <v>2291</v>
      </c>
      <c r="B2293" s="9" t="s">
        <v>7864</v>
      </c>
      <c r="C2293" s="9" t="s">
        <v>37</v>
      </c>
      <c r="D2293" s="9" t="s">
        <v>7891</v>
      </c>
      <c r="E2293" s="9" t="s">
        <v>350</v>
      </c>
      <c r="F2293" s="8">
        <v>2</v>
      </c>
      <c r="G2293" s="8" t="s">
        <v>18</v>
      </c>
      <c r="H2293" s="9" t="s">
        <v>19</v>
      </c>
      <c r="I2293" s="9" t="s">
        <v>7883</v>
      </c>
      <c r="J2293" s="9" t="s">
        <v>40</v>
      </c>
      <c r="K2293" s="9" t="s">
        <v>7867</v>
      </c>
      <c r="L2293" s="9" t="s">
        <v>7868</v>
      </c>
      <c r="M2293" s="12" t="s">
        <v>7737</v>
      </c>
    </row>
    <row r="2294" s="3" customFormat="1" ht="67.5" spans="1:13">
      <c r="A2294" s="8">
        <v>2292</v>
      </c>
      <c r="B2294" s="9" t="s">
        <v>7864</v>
      </c>
      <c r="C2294" s="9" t="s">
        <v>37</v>
      </c>
      <c r="D2294" s="9" t="s">
        <v>7892</v>
      </c>
      <c r="E2294" s="9" t="s">
        <v>350</v>
      </c>
      <c r="F2294" s="8">
        <v>1</v>
      </c>
      <c r="G2294" s="8" t="s">
        <v>18</v>
      </c>
      <c r="H2294" s="9" t="s">
        <v>19</v>
      </c>
      <c r="I2294" s="9" t="s">
        <v>7883</v>
      </c>
      <c r="J2294" s="9" t="s">
        <v>40</v>
      </c>
      <c r="K2294" s="9" t="s">
        <v>7867</v>
      </c>
      <c r="L2294" s="9" t="s">
        <v>7868</v>
      </c>
      <c r="M2294" s="12" t="s">
        <v>7737</v>
      </c>
    </row>
    <row r="2295" s="3" customFormat="1" ht="67.5" spans="1:13">
      <c r="A2295" s="8">
        <v>2293</v>
      </c>
      <c r="B2295" s="9" t="s">
        <v>7864</v>
      </c>
      <c r="C2295" s="9" t="s">
        <v>37</v>
      </c>
      <c r="D2295" s="9" t="s">
        <v>7893</v>
      </c>
      <c r="E2295" s="9" t="s">
        <v>424</v>
      </c>
      <c r="F2295" s="8">
        <v>1</v>
      </c>
      <c r="G2295" s="8" t="s">
        <v>18</v>
      </c>
      <c r="H2295" s="9" t="s">
        <v>19</v>
      </c>
      <c r="I2295" s="9" t="s">
        <v>7883</v>
      </c>
      <c r="J2295" s="9" t="s">
        <v>40</v>
      </c>
      <c r="K2295" s="9" t="s">
        <v>7867</v>
      </c>
      <c r="L2295" s="9" t="s">
        <v>7868</v>
      </c>
      <c r="M2295" s="12" t="s">
        <v>7737</v>
      </c>
    </row>
    <row r="2296" s="3" customFormat="1" ht="67.5" spans="1:13">
      <c r="A2296" s="8">
        <v>2294</v>
      </c>
      <c r="B2296" s="9" t="s">
        <v>7864</v>
      </c>
      <c r="C2296" s="9" t="s">
        <v>37</v>
      </c>
      <c r="D2296" s="9" t="s">
        <v>7894</v>
      </c>
      <c r="E2296" s="9" t="s">
        <v>981</v>
      </c>
      <c r="F2296" s="8">
        <v>1</v>
      </c>
      <c r="G2296" s="8" t="s">
        <v>18</v>
      </c>
      <c r="H2296" s="9" t="s">
        <v>19</v>
      </c>
      <c r="I2296" s="9" t="s">
        <v>7883</v>
      </c>
      <c r="J2296" s="9" t="s">
        <v>40</v>
      </c>
      <c r="K2296" s="9" t="s">
        <v>7867</v>
      </c>
      <c r="L2296" s="9" t="s">
        <v>7868</v>
      </c>
      <c r="M2296" s="12" t="s">
        <v>7737</v>
      </c>
    </row>
    <row r="2297" s="3" customFormat="1" ht="67.5" spans="1:13">
      <c r="A2297" s="8">
        <v>2295</v>
      </c>
      <c r="B2297" s="9" t="s">
        <v>7864</v>
      </c>
      <c r="C2297" s="9" t="s">
        <v>37</v>
      </c>
      <c r="D2297" s="9" t="s">
        <v>7895</v>
      </c>
      <c r="E2297" s="9" t="s">
        <v>147</v>
      </c>
      <c r="F2297" s="8">
        <v>1</v>
      </c>
      <c r="G2297" s="8" t="s">
        <v>18</v>
      </c>
      <c r="H2297" s="9" t="s">
        <v>19</v>
      </c>
      <c r="I2297" s="9" t="s">
        <v>7883</v>
      </c>
      <c r="J2297" s="9" t="s">
        <v>40</v>
      </c>
      <c r="K2297" s="9" t="s">
        <v>7867</v>
      </c>
      <c r="L2297" s="9" t="s">
        <v>7868</v>
      </c>
      <c r="M2297" s="12" t="s">
        <v>7737</v>
      </c>
    </row>
    <row r="2298" s="3" customFormat="1" ht="67.5" spans="1:13">
      <c r="A2298" s="8">
        <v>2296</v>
      </c>
      <c r="B2298" s="9" t="s">
        <v>7864</v>
      </c>
      <c r="C2298" s="9" t="s">
        <v>37</v>
      </c>
      <c r="D2298" s="9" t="s">
        <v>7896</v>
      </c>
      <c r="E2298" s="9" t="s">
        <v>81</v>
      </c>
      <c r="F2298" s="8">
        <v>1</v>
      </c>
      <c r="G2298" s="8" t="s">
        <v>18</v>
      </c>
      <c r="H2298" s="9" t="s">
        <v>19</v>
      </c>
      <c r="I2298" s="9" t="s">
        <v>7883</v>
      </c>
      <c r="J2298" s="9" t="s">
        <v>40</v>
      </c>
      <c r="K2298" s="9" t="s">
        <v>7867</v>
      </c>
      <c r="L2298" s="9" t="s">
        <v>7868</v>
      </c>
      <c r="M2298" s="12" t="s">
        <v>7737</v>
      </c>
    </row>
    <row r="2299" s="3" customFormat="1" ht="67.5" spans="1:13">
      <c r="A2299" s="8">
        <v>2297</v>
      </c>
      <c r="B2299" s="9" t="s">
        <v>7864</v>
      </c>
      <c r="C2299" s="9" t="s">
        <v>37</v>
      </c>
      <c r="D2299" s="9" t="s">
        <v>7897</v>
      </c>
      <c r="E2299" s="9" t="s">
        <v>924</v>
      </c>
      <c r="F2299" s="8">
        <v>1</v>
      </c>
      <c r="G2299" s="8" t="s">
        <v>18</v>
      </c>
      <c r="H2299" s="9" t="s">
        <v>19</v>
      </c>
      <c r="I2299" s="9" t="s">
        <v>7883</v>
      </c>
      <c r="J2299" s="9" t="s">
        <v>40</v>
      </c>
      <c r="K2299" s="9" t="s">
        <v>7867</v>
      </c>
      <c r="L2299" s="9" t="s">
        <v>7868</v>
      </c>
      <c r="M2299" s="12" t="s">
        <v>7737</v>
      </c>
    </row>
    <row r="2300" s="3" customFormat="1" ht="67.5" spans="1:13">
      <c r="A2300" s="8">
        <v>2298</v>
      </c>
      <c r="B2300" s="9" t="s">
        <v>7864</v>
      </c>
      <c r="C2300" s="9" t="s">
        <v>37</v>
      </c>
      <c r="D2300" s="9" t="s">
        <v>7898</v>
      </c>
      <c r="E2300" s="9" t="s">
        <v>3939</v>
      </c>
      <c r="F2300" s="8">
        <v>1</v>
      </c>
      <c r="G2300" s="8" t="s">
        <v>18</v>
      </c>
      <c r="H2300" s="9" t="s">
        <v>19</v>
      </c>
      <c r="I2300" s="9" t="s">
        <v>7883</v>
      </c>
      <c r="J2300" s="9" t="s">
        <v>40</v>
      </c>
      <c r="K2300" s="9" t="s">
        <v>7867</v>
      </c>
      <c r="L2300" s="9" t="s">
        <v>7868</v>
      </c>
      <c r="M2300" s="12" t="s">
        <v>7737</v>
      </c>
    </row>
    <row r="2301" s="3" customFormat="1" ht="67.5" spans="1:13">
      <c r="A2301" s="8">
        <v>2299</v>
      </c>
      <c r="B2301" s="9" t="s">
        <v>7864</v>
      </c>
      <c r="C2301" s="9" t="s">
        <v>37</v>
      </c>
      <c r="D2301" s="9" t="s">
        <v>7899</v>
      </c>
      <c r="E2301" s="9" t="s">
        <v>3884</v>
      </c>
      <c r="F2301" s="8">
        <v>1</v>
      </c>
      <c r="G2301" s="8" t="s">
        <v>18</v>
      </c>
      <c r="H2301" s="9" t="s">
        <v>19</v>
      </c>
      <c r="I2301" s="9" t="s">
        <v>7883</v>
      </c>
      <c r="J2301" s="9" t="s">
        <v>40</v>
      </c>
      <c r="K2301" s="9" t="s">
        <v>7867</v>
      </c>
      <c r="L2301" s="9" t="s">
        <v>7868</v>
      </c>
      <c r="M2301" s="12" t="s">
        <v>7737</v>
      </c>
    </row>
    <row r="2302" s="3" customFormat="1" ht="67.5" spans="1:13">
      <c r="A2302" s="8">
        <v>2300</v>
      </c>
      <c r="B2302" s="9" t="s">
        <v>7864</v>
      </c>
      <c r="C2302" s="9" t="s">
        <v>37</v>
      </c>
      <c r="D2302" s="9" t="s">
        <v>7900</v>
      </c>
      <c r="E2302" s="9" t="s">
        <v>350</v>
      </c>
      <c r="F2302" s="8">
        <v>1</v>
      </c>
      <c r="G2302" s="8" t="s">
        <v>18</v>
      </c>
      <c r="H2302" s="9" t="s">
        <v>19</v>
      </c>
      <c r="I2302" s="9" t="s">
        <v>7883</v>
      </c>
      <c r="J2302" s="9" t="s">
        <v>40</v>
      </c>
      <c r="K2302" s="9" t="s">
        <v>7867</v>
      </c>
      <c r="L2302" s="9" t="s">
        <v>7868</v>
      </c>
      <c r="M2302" s="12" t="s">
        <v>7737</v>
      </c>
    </row>
    <row r="2303" s="3" customFormat="1" ht="67.5" spans="1:13">
      <c r="A2303" s="8">
        <v>2301</v>
      </c>
      <c r="B2303" s="9" t="s">
        <v>7864</v>
      </c>
      <c r="C2303" s="9" t="s">
        <v>37</v>
      </c>
      <c r="D2303" s="9" t="s">
        <v>7901</v>
      </c>
      <c r="E2303" s="9" t="s">
        <v>3884</v>
      </c>
      <c r="F2303" s="8">
        <v>5</v>
      </c>
      <c r="G2303" s="8" t="s">
        <v>18</v>
      </c>
      <c r="H2303" s="9" t="s">
        <v>19</v>
      </c>
      <c r="I2303" s="9" t="s">
        <v>7883</v>
      </c>
      <c r="J2303" s="9" t="s">
        <v>40</v>
      </c>
      <c r="K2303" s="9" t="s">
        <v>7867</v>
      </c>
      <c r="L2303" s="9" t="s">
        <v>7868</v>
      </c>
      <c r="M2303" s="12" t="s">
        <v>7737</v>
      </c>
    </row>
    <row r="2304" s="3" customFormat="1" ht="67.5" spans="1:13">
      <c r="A2304" s="8">
        <v>2302</v>
      </c>
      <c r="B2304" s="9" t="s">
        <v>7864</v>
      </c>
      <c r="C2304" s="9" t="s">
        <v>37</v>
      </c>
      <c r="D2304" s="9" t="s">
        <v>7902</v>
      </c>
      <c r="E2304" s="9" t="s">
        <v>350</v>
      </c>
      <c r="F2304" s="8">
        <v>1</v>
      </c>
      <c r="G2304" s="8" t="s">
        <v>18</v>
      </c>
      <c r="H2304" s="9" t="s">
        <v>19</v>
      </c>
      <c r="I2304" s="9" t="s">
        <v>7883</v>
      </c>
      <c r="J2304" s="9" t="s">
        <v>40</v>
      </c>
      <c r="K2304" s="9" t="s">
        <v>7867</v>
      </c>
      <c r="L2304" s="9" t="s">
        <v>7868</v>
      </c>
      <c r="M2304" s="12" t="s">
        <v>7737</v>
      </c>
    </row>
    <row r="2305" s="3" customFormat="1" ht="67.5" spans="1:13">
      <c r="A2305" s="8">
        <v>2303</v>
      </c>
      <c r="B2305" s="9" t="s">
        <v>7864</v>
      </c>
      <c r="C2305" s="9" t="s">
        <v>37</v>
      </c>
      <c r="D2305" s="9" t="s">
        <v>7901</v>
      </c>
      <c r="E2305" s="9" t="s">
        <v>7830</v>
      </c>
      <c r="F2305" s="8">
        <v>1</v>
      </c>
      <c r="G2305" s="8" t="s">
        <v>18</v>
      </c>
      <c r="H2305" s="9" t="s">
        <v>19</v>
      </c>
      <c r="I2305" s="9" t="s">
        <v>7883</v>
      </c>
      <c r="J2305" s="9" t="s">
        <v>40</v>
      </c>
      <c r="K2305" s="9" t="s">
        <v>7867</v>
      </c>
      <c r="L2305" s="9" t="s">
        <v>7868</v>
      </c>
      <c r="M2305" s="12" t="s">
        <v>7737</v>
      </c>
    </row>
    <row r="2306" s="3" customFormat="1" ht="67.5" spans="1:13">
      <c r="A2306" s="8">
        <v>2304</v>
      </c>
      <c r="B2306" s="9" t="s">
        <v>7864</v>
      </c>
      <c r="C2306" s="9" t="s">
        <v>37</v>
      </c>
      <c r="D2306" s="9" t="s">
        <v>7903</v>
      </c>
      <c r="E2306" s="9" t="s">
        <v>3150</v>
      </c>
      <c r="F2306" s="8">
        <v>1</v>
      </c>
      <c r="G2306" s="8" t="s">
        <v>18</v>
      </c>
      <c r="H2306" s="9" t="s">
        <v>19</v>
      </c>
      <c r="I2306" s="9" t="s">
        <v>7883</v>
      </c>
      <c r="J2306" s="9" t="s">
        <v>40</v>
      </c>
      <c r="K2306" s="9" t="s">
        <v>7867</v>
      </c>
      <c r="L2306" s="9" t="s">
        <v>7868</v>
      </c>
      <c r="M2306" s="12" t="s">
        <v>7737</v>
      </c>
    </row>
    <row r="2307" s="3" customFormat="1" ht="67.5" spans="1:13">
      <c r="A2307" s="8">
        <v>2305</v>
      </c>
      <c r="B2307" s="9" t="s">
        <v>7864</v>
      </c>
      <c r="C2307" s="9" t="s">
        <v>37</v>
      </c>
      <c r="D2307" s="9" t="s">
        <v>7904</v>
      </c>
      <c r="E2307" s="9" t="s">
        <v>81</v>
      </c>
      <c r="F2307" s="8">
        <v>1</v>
      </c>
      <c r="G2307" s="8" t="s">
        <v>18</v>
      </c>
      <c r="H2307" s="9" t="s">
        <v>19</v>
      </c>
      <c r="I2307" s="9" t="s">
        <v>7883</v>
      </c>
      <c r="J2307" s="9" t="s">
        <v>40</v>
      </c>
      <c r="K2307" s="9" t="s">
        <v>7867</v>
      </c>
      <c r="L2307" s="9" t="s">
        <v>7868</v>
      </c>
      <c r="M2307" s="12" t="s">
        <v>7737</v>
      </c>
    </row>
    <row r="2308" s="3" customFormat="1" ht="67.5" spans="1:13">
      <c r="A2308" s="8">
        <v>2306</v>
      </c>
      <c r="B2308" s="9" t="s">
        <v>7864</v>
      </c>
      <c r="C2308" s="9" t="s">
        <v>37</v>
      </c>
      <c r="D2308" s="9" t="s">
        <v>7905</v>
      </c>
      <c r="E2308" s="9" t="s">
        <v>32</v>
      </c>
      <c r="F2308" s="8">
        <v>2</v>
      </c>
      <c r="G2308" s="8" t="s">
        <v>18</v>
      </c>
      <c r="H2308" s="9" t="s">
        <v>19</v>
      </c>
      <c r="I2308" s="9" t="s">
        <v>7883</v>
      </c>
      <c r="J2308" s="9" t="s">
        <v>40</v>
      </c>
      <c r="K2308" s="9" t="s">
        <v>7867</v>
      </c>
      <c r="L2308" s="9" t="s">
        <v>7868</v>
      </c>
      <c r="M2308" s="12" t="s">
        <v>7737</v>
      </c>
    </row>
    <row r="2309" s="3" customFormat="1" ht="67.5" spans="1:13">
      <c r="A2309" s="8">
        <v>2307</v>
      </c>
      <c r="B2309" s="9" t="s">
        <v>7864</v>
      </c>
      <c r="C2309" s="9" t="s">
        <v>37</v>
      </c>
      <c r="D2309" s="9" t="s">
        <v>7906</v>
      </c>
      <c r="E2309" s="9" t="s">
        <v>350</v>
      </c>
      <c r="F2309" s="8">
        <v>1</v>
      </c>
      <c r="G2309" s="8" t="s">
        <v>18</v>
      </c>
      <c r="H2309" s="9" t="s">
        <v>19</v>
      </c>
      <c r="I2309" s="9" t="s">
        <v>7883</v>
      </c>
      <c r="J2309" s="9" t="s">
        <v>40</v>
      </c>
      <c r="K2309" s="9" t="s">
        <v>7867</v>
      </c>
      <c r="L2309" s="9" t="s">
        <v>7868</v>
      </c>
      <c r="M2309" s="12" t="s">
        <v>7737</v>
      </c>
    </row>
    <row r="2310" s="3" customFormat="1" ht="67.5" spans="1:13">
      <c r="A2310" s="8">
        <v>2308</v>
      </c>
      <c r="B2310" s="9" t="s">
        <v>7864</v>
      </c>
      <c r="C2310" s="9" t="s">
        <v>37</v>
      </c>
      <c r="D2310" s="9" t="s">
        <v>7907</v>
      </c>
      <c r="E2310" s="9" t="s">
        <v>598</v>
      </c>
      <c r="F2310" s="8">
        <v>1</v>
      </c>
      <c r="G2310" s="8" t="s">
        <v>18</v>
      </c>
      <c r="H2310" s="9" t="s">
        <v>19</v>
      </c>
      <c r="I2310" s="9" t="s">
        <v>7883</v>
      </c>
      <c r="J2310" s="9" t="s">
        <v>40</v>
      </c>
      <c r="K2310" s="9" t="s">
        <v>7867</v>
      </c>
      <c r="L2310" s="9" t="s">
        <v>7868</v>
      </c>
      <c r="M2310" s="12" t="s">
        <v>7737</v>
      </c>
    </row>
    <row r="2311" s="3" customFormat="1" ht="67.5" spans="1:13">
      <c r="A2311" s="8">
        <v>2309</v>
      </c>
      <c r="B2311" s="9" t="s">
        <v>7864</v>
      </c>
      <c r="C2311" s="9" t="s">
        <v>37</v>
      </c>
      <c r="D2311" s="9" t="s">
        <v>7908</v>
      </c>
      <c r="E2311" s="9" t="s">
        <v>2208</v>
      </c>
      <c r="F2311" s="8">
        <v>1</v>
      </c>
      <c r="G2311" s="8" t="s">
        <v>18</v>
      </c>
      <c r="H2311" s="9" t="s">
        <v>19</v>
      </c>
      <c r="I2311" s="9" t="s">
        <v>7883</v>
      </c>
      <c r="J2311" s="9" t="s">
        <v>40</v>
      </c>
      <c r="K2311" s="9" t="s">
        <v>7867</v>
      </c>
      <c r="L2311" s="9" t="s">
        <v>7868</v>
      </c>
      <c r="M2311" s="12" t="s">
        <v>7737</v>
      </c>
    </row>
    <row r="2312" s="3" customFormat="1" ht="67.5" spans="1:13">
      <c r="A2312" s="8">
        <v>2310</v>
      </c>
      <c r="B2312" s="9" t="s">
        <v>7864</v>
      </c>
      <c r="C2312" s="9" t="s">
        <v>37</v>
      </c>
      <c r="D2312" s="9" t="s">
        <v>7900</v>
      </c>
      <c r="E2312" s="9" t="s">
        <v>350</v>
      </c>
      <c r="F2312" s="8">
        <v>1</v>
      </c>
      <c r="G2312" s="8" t="s">
        <v>18</v>
      </c>
      <c r="H2312" s="9" t="s">
        <v>19</v>
      </c>
      <c r="I2312" s="9" t="s">
        <v>7883</v>
      </c>
      <c r="J2312" s="9" t="s">
        <v>40</v>
      </c>
      <c r="K2312" s="9" t="s">
        <v>7867</v>
      </c>
      <c r="L2312" s="9" t="s">
        <v>7868</v>
      </c>
      <c r="M2312" s="12" t="s">
        <v>7737</v>
      </c>
    </row>
    <row r="2313" s="3" customFormat="1" ht="67.5" spans="1:13">
      <c r="A2313" s="8">
        <v>2311</v>
      </c>
      <c r="B2313" s="9" t="s">
        <v>7864</v>
      </c>
      <c r="C2313" s="9" t="s">
        <v>37</v>
      </c>
      <c r="D2313" s="9" t="s">
        <v>7909</v>
      </c>
      <c r="E2313" s="9" t="s">
        <v>81</v>
      </c>
      <c r="F2313" s="8">
        <v>1</v>
      </c>
      <c r="G2313" s="8" t="s">
        <v>18</v>
      </c>
      <c r="H2313" s="9" t="s">
        <v>19</v>
      </c>
      <c r="I2313" s="9" t="s">
        <v>7883</v>
      </c>
      <c r="J2313" s="9" t="s">
        <v>40</v>
      </c>
      <c r="K2313" s="9" t="s">
        <v>7867</v>
      </c>
      <c r="L2313" s="9" t="s">
        <v>7868</v>
      </c>
      <c r="M2313" s="12" t="s">
        <v>7737</v>
      </c>
    </row>
    <row r="2314" s="3" customFormat="1" ht="67.5" spans="1:13">
      <c r="A2314" s="8">
        <v>2312</v>
      </c>
      <c r="B2314" s="9" t="s">
        <v>7864</v>
      </c>
      <c r="C2314" s="9" t="s">
        <v>37</v>
      </c>
      <c r="D2314" s="9" t="s">
        <v>7910</v>
      </c>
      <c r="E2314" s="9" t="s">
        <v>1127</v>
      </c>
      <c r="F2314" s="8">
        <v>1</v>
      </c>
      <c r="G2314" s="8" t="s">
        <v>18</v>
      </c>
      <c r="H2314" s="9" t="s">
        <v>19</v>
      </c>
      <c r="I2314" s="9" t="s">
        <v>7883</v>
      </c>
      <c r="J2314" s="9" t="s">
        <v>40</v>
      </c>
      <c r="K2314" s="9" t="s">
        <v>7867</v>
      </c>
      <c r="L2314" s="9" t="s">
        <v>7868</v>
      </c>
      <c r="M2314" s="12" t="s">
        <v>7737</v>
      </c>
    </row>
    <row r="2315" s="3" customFormat="1" ht="81" spans="1:13">
      <c r="A2315" s="8">
        <v>2313</v>
      </c>
      <c r="B2315" s="9" t="s">
        <v>7864</v>
      </c>
      <c r="C2315" s="9" t="s">
        <v>37</v>
      </c>
      <c r="D2315" s="9" t="s">
        <v>7911</v>
      </c>
      <c r="E2315" s="9" t="s">
        <v>81</v>
      </c>
      <c r="F2315" s="8">
        <v>3</v>
      </c>
      <c r="G2315" s="8" t="s">
        <v>18</v>
      </c>
      <c r="H2315" s="9" t="s">
        <v>19</v>
      </c>
      <c r="I2315" s="9" t="s">
        <v>7883</v>
      </c>
      <c r="J2315" s="9" t="s">
        <v>40</v>
      </c>
      <c r="K2315" s="9" t="s">
        <v>7867</v>
      </c>
      <c r="L2315" s="9" t="s">
        <v>7868</v>
      </c>
      <c r="M2315" s="12" t="s">
        <v>7737</v>
      </c>
    </row>
    <row r="2316" s="3" customFormat="1" ht="67.5" spans="1:13">
      <c r="A2316" s="8">
        <v>2314</v>
      </c>
      <c r="B2316" s="9" t="s">
        <v>7864</v>
      </c>
      <c r="C2316" s="9" t="s">
        <v>37</v>
      </c>
      <c r="D2316" s="9" t="s">
        <v>7912</v>
      </c>
      <c r="E2316" s="9" t="s">
        <v>956</v>
      </c>
      <c r="F2316" s="8">
        <v>1</v>
      </c>
      <c r="G2316" s="8" t="s">
        <v>18</v>
      </c>
      <c r="H2316" s="9" t="s">
        <v>19</v>
      </c>
      <c r="I2316" s="9" t="s">
        <v>7883</v>
      </c>
      <c r="J2316" s="9" t="s">
        <v>40</v>
      </c>
      <c r="K2316" s="9" t="s">
        <v>7867</v>
      </c>
      <c r="L2316" s="9" t="s">
        <v>7868</v>
      </c>
      <c r="M2316" s="12" t="s">
        <v>7737</v>
      </c>
    </row>
    <row r="2317" s="3" customFormat="1" ht="67.5" spans="1:13">
      <c r="A2317" s="8">
        <v>2315</v>
      </c>
      <c r="B2317" s="9" t="s">
        <v>7864</v>
      </c>
      <c r="C2317" s="9" t="s">
        <v>37</v>
      </c>
      <c r="D2317" s="9" t="s">
        <v>7913</v>
      </c>
      <c r="E2317" s="9" t="s">
        <v>3939</v>
      </c>
      <c r="F2317" s="8">
        <v>1</v>
      </c>
      <c r="G2317" s="8" t="s">
        <v>18</v>
      </c>
      <c r="H2317" s="9" t="s">
        <v>19</v>
      </c>
      <c r="I2317" s="9" t="s">
        <v>7883</v>
      </c>
      <c r="J2317" s="9" t="s">
        <v>40</v>
      </c>
      <c r="K2317" s="9" t="s">
        <v>7867</v>
      </c>
      <c r="L2317" s="9" t="s">
        <v>7868</v>
      </c>
      <c r="M2317" s="12" t="s">
        <v>7737</v>
      </c>
    </row>
    <row r="2318" s="3" customFormat="1" ht="67.5" spans="1:13">
      <c r="A2318" s="8">
        <v>2316</v>
      </c>
      <c r="B2318" s="9" t="s">
        <v>7864</v>
      </c>
      <c r="C2318" s="9" t="s">
        <v>37</v>
      </c>
      <c r="D2318" s="9" t="s">
        <v>7914</v>
      </c>
      <c r="E2318" s="9" t="s">
        <v>2293</v>
      </c>
      <c r="F2318" s="8">
        <v>1</v>
      </c>
      <c r="G2318" s="8" t="s">
        <v>18</v>
      </c>
      <c r="H2318" s="9" t="s">
        <v>19</v>
      </c>
      <c r="I2318" s="9" t="s">
        <v>7883</v>
      </c>
      <c r="J2318" s="9" t="s">
        <v>40</v>
      </c>
      <c r="K2318" s="9" t="s">
        <v>7867</v>
      </c>
      <c r="L2318" s="9" t="s">
        <v>7868</v>
      </c>
      <c r="M2318" s="12" t="s">
        <v>7737</v>
      </c>
    </row>
    <row r="2319" s="3" customFormat="1" ht="67.5" spans="1:13">
      <c r="A2319" s="8">
        <v>2317</v>
      </c>
      <c r="B2319" s="9" t="s">
        <v>7864</v>
      </c>
      <c r="C2319" s="9" t="s">
        <v>37</v>
      </c>
      <c r="D2319" s="9" t="s">
        <v>7915</v>
      </c>
      <c r="E2319" s="9" t="s">
        <v>212</v>
      </c>
      <c r="F2319" s="8">
        <v>2</v>
      </c>
      <c r="G2319" s="8" t="s">
        <v>18</v>
      </c>
      <c r="H2319" s="9" t="s">
        <v>19</v>
      </c>
      <c r="I2319" s="9" t="s">
        <v>7883</v>
      </c>
      <c r="J2319" s="9" t="s">
        <v>40</v>
      </c>
      <c r="K2319" s="9" t="s">
        <v>7867</v>
      </c>
      <c r="L2319" s="9" t="s">
        <v>7868</v>
      </c>
      <c r="M2319" s="12" t="s">
        <v>7737</v>
      </c>
    </row>
    <row r="2320" s="3" customFormat="1" ht="67.5" spans="1:13">
      <c r="A2320" s="8">
        <v>2318</v>
      </c>
      <c r="B2320" s="9" t="s">
        <v>7864</v>
      </c>
      <c r="C2320" s="9" t="s">
        <v>37</v>
      </c>
      <c r="D2320" s="9" t="s">
        <v>7916</v>
      </c>
      <c r="E2320" s="9" t="s">
        <v>4972</v>
      </c>
      <c r="F2320" s="8">
        <v>1</v>
      </c>
      <c r="G2320" s="8" t="s">
        <v>18</v>
      </c>
      <c r="H2320" s="9" t="s">
        <v>19</v>
      </c>
      <c r="I2320" s="9" t="s">
        <v>7883</v>
      </c>
      <c r="J2320" s="9" t="s">
        <v>40</v>
      </c>
      <c r="K2320" s="9" t="s">
        <v>7867</v>
      </c>
      <c r="L2320" s="9" t="s">
        <v>7868</v>
      </c>
      <c r="M2320" s="12" t="s">
        <v>7737</v>
      </c>
    </row>
    <row r="2321" s="3" customFormat="1" ht="67.5" spans="1:13">
      <c r="A2321" s="8">
        <v>2319</v>
      </c>
      <c r="B2321" s="9" t="s">
        <v>7864</v>
      </c>
      <c r="C2321" s="9" t="s">
        <v>37</v>
      </c>
      <c r="D2321" s="9" t="s">
        <v>7917</v>
      </c>
      <c r="E2321" s="9" t="s">
        <v>47</v>
      </c>
      <c r="F2321" s="8">
        <v>1</v>
      </c>
      <c r="G2321" s="8" t="s">
        <v>18</v>
      </c>
      <c r="H2321" s="9" t="s">
        <v>19</v>
      </c>
      <c r="I2321" s="9" t="s">
        <v>7883</v>
      </c>
      <c r="J2321" s="9" t="s">
        <v>40</v>
      </c>
      <c r="K2321" s="9" t="s">
        <v>7867</v>
      </c>
      <c r="L2321" s="9" t="s">
        <v>7868</v>
      </c>
      <c r="M2321" s="12" t="s">
        <v>7737</v>
      </c>
    </row>
    <row r="2322" s="3" customFormat="1" ht="67.5" spans="1:13">
      <c r="A2322" s="8">
        <v>2320</v>
      </c>
      <c r="B2322" s="9" t="s">
        <v>7864</v>
      </c>
      <c r="C2322" s="9" t="s">
        <v>37</v>
      </c>
      <c r="D2322" s="9" t="s">
        <v>7918</v>
      </c>
      <c r="E2322" s="9" t="s">
        <v>2869</v>
      </c>
      <c r="F2322" s="8">
        <v>1</v>
      </c>
      <c r="G2322" s="8" t="s">
        <v>18</v>
      </c>
      <c r="H2322" s="9" t="s">
        <v>19</v>
      </c>
      <c r="I2322" s="9" t="s">
        <v>7883</v>
      </c>
      <c r="J2322" s="9" t="s">
        <v>40</v>
      </c>
      <c r="K2322" s="9" t="s">
        <v>7867</v>
      </c>
      <c r="L2322" s="9" t="s">
        <v>7868</v>
      </c>
      <c r="M2322" s="12" t="s">
        <v>7737</v>
      </c>
    </row>
    <row r="2323" s="3" customFormat="1" ht="67.5" spans="1:13">
      <c r="A2323" s="8">
        <v>2321</v>
      </c>
      <c r="B2323" s="9" t="s">
        <v>7864</v>
      </c>
      <c r="C2323" s="9" t="s">
        <v>37</v>
      </c>
      <c r="D2323" s="9" t="s">
        <v>7919</v>
      </c>
      <c r="E2323" s="9" t="s">
        <v>3884</v>
      </c>
      <c r="F2323" s="8">
        <v>1</v>
      </c>
      <c r="G2323" s="8" t="s">
        <v>18</v>
      </c>
      <c r="H2323" s="9" t="s">
        <v>19</v>
      </c>
      <c r="I2323" s="9" t="s">
        <v>7883</v>
      </c>
      <c r="J2323" s="9" t="s">
        <v>40</v>
      </c>
      <c r="K2323" s="9" t="s">
        <v>7867</v>
      </c>
      <c r="L2323" s="9" t="s">
        <v>7868</v>
      </c>
      <c r="M2323" s="12" t="s">
        <v>7737</v>
      </c>
    </row>
    <row r="2324" s="3" customFormat="1" ht="67.5" spans="1:13">
      <c r="A2324" s="8">
        <v>2322</v>
      </c>
      <c r="B2324" s="9" t="s">
        <v>7864</v>
      </c>
      <c r="C2324" s="9" t="s">
        <v>37</v>
      </c>
      <c r="D2324" s="9" t="s">
        <v>7920</v>
      </c>
      <c r="E2324" s="9" t="s">
        <v>81</v>
      </c>
      <c r="F2324" s="8">
        <v>1</v>
      </c>
      <c r="G2324" s="8" t="s">
        <v>18</v>
      </c>
      <c r="H2324" s="9" t="s">
        <v>19</v>
      </c>
      <c r="I2324" s="9" t="s">
        <v>7883</v>
      </c>
      <c r="J2324" s="9" t="s">
        <v>40</v>
      </c>
      <c r="K2324" s="9" t="s">
        <v>7867</v>
      </c>
      <c r="L2324" s="9" t="s">
        <v>7868</v>
      </c>
      <c r="M2324" s="12" t="s">
        <v>7737</v>
      </c>
    </row>
    <row r="2325" s="3" customFormat="1" ht="67.5" spans="1:13">
      <c r="A2325" s="8">
        <v>2323</v>
      </c>
      <c r="B2325" s="9" t="s">
        <v>7864</v>
      </c>
      <c r="C2325" s="9" t="s">
        <v>37</v>
      </c>
      <c r="D2325" s="9" t="s">
        <v>7921</v>
      </c>
      <c r="E2325" s="9" t="s">
        <v>32</v>
      </c>
      <c r="F2325" s="8">
        <v>1</v>
      </c>
      <c r="G2325" s="8" t="s">
        <v>18</v>
      </c>
      <c r="H2325" s="9" t="s">
        <v>19</v>
      </c>
      <c r="I2325" s="9" t="s">
        <v>7883</v>
      </c>
      <c r="J2325" s="9" t="s">
        <v>40</v>
      </c>
      <c r="K2325" s="9" t="s">
        <v>7867</v>
      </c>
      <c r="L2325" s="9" t="s">
        <v>7868</v>
      </c>
      <c r="M2325" s="12" t="s">
        <v>7737</v>
      </c>
    </row>
    <row r="2326" s="3" customFormat="1" ht="67.5" spans="1:13">
      <c r="A2326" s="8">
        <v>2324</v>
      </c>
      <c r="B2326" s="9" t="s">
        <v>7864</v>
      </c>
      <c r="C2326" s="9" t="s">
        <v>37</v>
      </c>
      <c r="D2326" s="9" t="s">
        <v>7922</v>
      </c>
      <c r="E2326" s="9" t="s">
        <v>3939</v>
      </c>
      <c r="F2326" s="8">
        <v>1</v>
      </c>
      <c r="G2326" s="8" t="s">
        <v>18</v>
      </c>
      <c r="H2326" s="9" t="s">
        <v>19</v>
      </c>
      <c r="I2326" s="9" t="s">
        <v>7883</v>
      </c>
      <c r="J2326" s="9" t="s">
        <v>40</v>
      </c>
      <c r="K2326" s="9" t="s">
        <v>7867</v>
      </c>
      <c r="L2326" s="9" t="s">
        <v>7868</v>
      </c>
      <c r="M2326" s="12" t="s">
        <v>7737</v>
      </c>
    </row>
    <row r="2327" s="3" customFormat="1" ht="67.5" spans="1:13">
      <c r="A2327" s="8">
        <v>2325</v>
      </c>
      <c r="B2327" s="9" t="s">
        <v>7864</v>
      </c>
      <c r="C2327" s="9" t="s">
        <v>37</v>
      </c>
      <c r="D2327" s="9" t="s">
        <v>7923</v>
      </c>
      <c r="E2327" s="9" t="s">
        <v>649</v>
      </c>
      <c r="F2327" s="8">
        <v>1</v>
      </c>
      <c r="G2327" s="8" t="s">
        <v>18</v>
      </c>
      <c r="H2327" s="9" t="s">
        <v>19</v>
      </c>
      <c r="I2327" s="9" t="s">
        <v>7883</v>
      </c>
      <c r="J2327" s="9" t="s">
        <v>40</v>
      </c>
      <c r="K2327" s="9" t="s">
        <v>7867</v>
      </c>
      <c r="L2327" s="9" t="s">
        <v>7868</v>
      </c>
      <c r="M2327" s="12" t="s">
        <v>7737</v>
      </c>
    </row>
    <row r="2328" s="3" customFormat="1" ht="67.5" spans="1:13">
      <c r="A2328" s="8">
        <v>2326</v>
      </c>
      <c r="B2328" s="9" t="s">
        <v>7864</v>
      </c>
      <c r="C2328" s="9" t="s">
        <v>37</v>
      </c>
      <c r="D2328" s="9" t="s">
        <v>7924</v>
      </c>
      <c r="E2328" s="9" t="s">
        <v>4972</v>
      </c>
      <c r="F2328" s="8">
        <v>2</v>
      </c>
      <c r="G2328" s="8" t="s">
        <v>18</v>
      </c>
      <c r="H2328" s="9" t="s">
        <v>19</v>
      </c>
      <c r="I2328" s="9" t="s">
        <v>7883</v>
      </c>
      <c r="J2328" s="9" t="s">
        <v>40</v>
      </c>
      <c r="K2328" s="9" t="s">
        <v>7867</v>
      </c>
      <c r="L2328" s="9" t="s">
        <v>7868</v>
      </c>
      <c r="M2328" s="12" t="s">
        <v>7737</v>
      </c>
    </row>
    <row r="2329" s="3" customFormat="1" ht="67.5" spans="1:13">
      <c r="A2329" s="8">
        <v>2327</v>
      </c>
      <c r="B2329" s="9" t="s">
        <v>7864</v>
      </c>
      <c r="C2329" s="9" t="s">
        <v>37</v>
      </c>
      <c r="D2329" s="9" t="s">
        <v>7925</v>
      </c>
      <c r="E2329" s="9" t="s">
        <v>7830</v>
      </c>
      <c r="F2329" s="8">
        <v>1</v>
      </c>
      <c r="G2329" s="8" t="s">
        <v>18</v>
      </c>
      <c r="H2329" s="9" t="s">
        <v>19</v>
      </c>
      <c r="I2329" s="9" t="s">
        <v>7883</v>
      </c>
      <c r="J2329" s="9" t="s">
        <v>40</v>
      </c>
      <c r="K2329" s="9" t="s">
        <v>7867</v>
      </c>
      <c r="L2329" s="9" t="s">
        <v>7868</v>
      </c>
      <c r="M2329" s="12" t="s">
        <v>7737</v>
      </c>
    </row>
    <row r="2330" s="3" customFormat="1" ht="67.5" spans="1:13">
      <c r="A2330" s="8">
        <v>2328</v>
      </c>
      <c r="B2330" s="9" t="s">
        <v>7864</v>
      </c>
      <c r="C2330" s="9" t="s">
        <v>37</v>
      </c>
      <c r="D2330" s="9" t="s">
        <v>7926</v>
      </c>
      <c r="E2330" s="9" t="s">
        <v>7830</v>
      </c>
      <c r="F2330" s="8">
        <v>1</v>
      </c>
      <c r="G2330" s="8" t="s">
        <v>18</v>
      </c>
      <c r="H2330" s="9" t="s">
        <v>19</v>
      </c>
      <c r="I2330" s="9" t="s">
        <v>7883</v>
      </c>
      <c r="J2330" s="9" t="s">
        <v>40</v>
      </c>
      <c r="K2330" s="9" t="s">
        <v>7867</v>
      </c>
      <c r="L2330" s="9" t="s">
        <v>7868</v>
      </c>
      <c r="M2330" s="12" t="s">
        <v>7737</v>
      </c>
    </row>
    <row r="2331" s="3" customFormat="1" ht="67.5" spans="1:13">
      <c r="A2331" s="8">
        <v>2329</v>
      </c>
      <c r="B2331" s="9" t="s">
        <v>7864</v>
      </c>
      <c r="C2331" s="9" t="s">
        <v>37</v>
      </c>
      <c r="D2331" s="9" t="s">
        <v>7927</v>
      </c>
      <c r="E2331" s="9" t="s">
        <v>7928</v>
      </c>
      <c r="F2331" s="8">
        <v>1</v>
      </c>
      <c r="G2331" s="8" t="s">
        <v>18</v>
      </c>
      <c r="H2331" s="9" t="s">
        <v>19</v>
      </c>
      <c r="I2331" s="9" t="s">
        <v>7883</v>
      </c>
      <c r="J2331" s="9" t="s">
        <v>40</v>
      </c>
      <c r="K2331" s="9" t="s">
        <v>7867</v>
      </c>
      <c r="L2331" s="9" t="s">
        <v>7868</v>
      </c>
      <c r="M2331" s="12" t="s">
        <v>7737</v>
      </c>
    </row>
    <row r="2332" s="3" customFormat="1" ht="67.5" spans="1:13">
      <c r="A2332" s="8">
        <v>2330</v>
      </c>
      <c r="B2332" s="9" t="s">
        <v>7864</v>
      </c>
      <c r="C2332" s="9" t="s">
        <v>37</v>
      </c>
      <c r="D2332" s="9" t="s">
        <v>7929</v>
      </c>
      <c r="E2332" s="9" t="s">
        <v>2293</v>
      </c>
      <c r="F2332" s="8">
        <v>1</v>
      </c>
      <c r="G2332" s="8" t="s">
        <v>18</v>
      </c>
      <c r="H2332" s="9" t="s">
        <v>19</v>
      </c>
      <c r="I2332" s="9" t="s">
        <v>7883</v>
      </c>
      <c r="J2332" s="9" t="s">
        <v>40</v>
      </c>
      <c r="K2332" s="9" t="s">
        <v>7867</v>
      </c>
      <c r="L2332" s="9" t="s">
        <v>7868</v>
      </c>
      <c r="M2332" s="12" t="s">
        <v>7737</v>
      </c>
    </row>
    <row r="2333" s="3" customFormat="1" ht="67.5" spans="1:13">
      <c r="A2333" s="8">
        <v>2331</v>
      </c>
      <c r="B2333" s="9" t="s">
        <v>7864</v>
      </c>
      <c r="C2333" s="9" t="s">
        <v>37</v>
      </c>
      <c r="D2333" s="9" t="s">
        <v>7930</v>
      </c>
      <c r="E2333" s="9" t="s">
        <v>81</v>
      </c>
      <c r="F2333" s="8">
        <v>1</v>
      </c>
      <c r="G2333" s="8" t="s">
        <v>18</v>
      </c>
      <c r="H2333" s="9" t="s">
        <v>19</v>
      </c>
      <c r="I2333" s="9" t="s">
        <v>7883</v>
      </c>
      <c r="J2333" s="9" t="s">
        <v>40</v>
      </c>
      <c r="K2333" s="9" t="s">
        <v>7867</v>
      </c>
      <c r="L2333" s="9" t="s">
        <v>7868</v>
      </c>
      <c r="M2333" s="12" t="s">
        <v>7737</v>
      </c>
    </row>
    <row r="2334" s="3" customFormat="1" ht="67.5" spans="1:13">
      <c r="A2334" s="8">
        <v>2332</v>
      </c>
      <c r="B2334" s="9" t="s">
        <v>7864</v>
      </c>
      <c r="C2334" s="9" t="s">
        <v>37</v>
      </c>
      <c r="D2334" s="9" t="s">
        <v>7931</v>
      </c>
      <c r="E2334" s="9" t="s">
        <v>598</v>
      </c>
      <c r="F2334" s="8">
        <v>2</v>
      </c>
      <c r="G2334" s="8" t="s">
        <v>18</v>
      </c>
      <c r="H2334" s="9" t="s">
        <v>19</v>
      </c>
      <c r="I2334" s="9" t="s">
        <v>7883</v>
      </c>
      <c r="J2334" s="9" t="s">
        <v>40</v>
      </c>
      <c r="K2334" s="9" t="s">
        <v>7867</v>
      </c>
      <c r="L2334" s="9" t="s">
        <v>7868</v>
      </c>
      <c r="M2334" s="12" t="s">
        <v>7737</v>
      </c>
    </row>
    <row r="2335" s="3" customFormat="1" ht="67.5" spans="1:13">
      <c r="A2335" s="8">
        <v>2333</v>
      </c>
      <c r="B2335" s="9" t="s">
        <v>7864</v>
      </c>
      <c r="C2335" s="9" t="s">
        <v>37</v>
      </c>
      <c r="D2335" s="9" t="s">
        <v>7932</v>
      </c>
      <c r="E2335" s="9" t="s">
        <v>3884</v>
      </c>
      <c r="F2335" s="8">
        <v>1</v>
      </c>
      <c r="G2335" s="8" t="s">
        <v>18</v>
      </c>
      <c r="H2335" s="9" t="s">
        <v>19</v>
      </c>
      <c r="I2335" s="9" t="s">
        <v>7883</v>
      </c>
      <c r="J2335" s="9" t="s">
        <v>40</v>
      </c>
      <c r="K2335" s="9" t="s">
        <v>7867</v>
      </c>
      <c r="L2335" s="9" t="s">
        <v>7868</v>
      </c>
      <c r="M2335" s="12" t="s">
        <v>7737</v>
      </c>
    </row>
    <row r="2336" s="3" customFormat="1" ht="67.5" spans="1:13">
      <c r="A2336" s="8">
        <v>2334</v>
      </c>
      <c r="B2336" s="9" t="s">
        <v>7864</v>
      </c>
      <c r="C2336" s="9" t="s">
        <v>37</v>
      </c>
      <c r="D2336" s="9" t="s">
        <v>7933</v>
      </c>
      <c r="E2336" s="9" t="s">
        <v>646</v>
      </c>
      <c r="F2336" s="8">
        <v>1</v>
      </c>
      <c r="G2336" s="8" t="s">
        <v>18</v>
      </c>
      <c r="H2336" s="9" t="s">
        <v>19</v>
      </c>
      <c r="I2336" s="9" t="s">
        <v>7883</v>
      </c>
      <c r="J2336" s="9" t="s">
        <v>40</v>
      </c>
      <c r="K2336" s="9" t="s">
        <v>7867</v>
      </c>
      <c r="L2336" s="9" t="s">
        <v>7868</v>
      </c>
      <c r="M2336" s="12" t="s">
        <v>7737</v>
      </c>
    </row>
    <row r="2337" s="3" customFormat="1" ht="27" spans="1:13">
      <c r="A2337" s="8">
        <v>2335</v>
      </c>
      <c r="B2337" s="9" t="s">
        <v>7934</v>
      </c>
      <c r="C2337" s="9" t="s">
        <v>150</v>
      </c>
      <c r="D2337" s="9" t="s">
        <v>7935</v>
      </c>
      <c r="E2337" s="9" t="s">
        <v>32</v>
      </c>
      <c r="F2337" s="8">
        <v>2</v>
      </c>
      <c r="G2337" s="8" t="s">
        <v>18</v>
      </c>
      <c r="H2337" s="9" t="s">
        <v>19</v>
      </c>
      <c r="I2337" s="9" t="s">
        <v>7936</v>
      </c>
      <c r="J2337" s="9" t="s">
        <v>70</v>
      </c>
      <c r="K2337" s="9" t="s">
        <v>7937</v>
      </c>
      <c r="L2337" s="9" t="s">
        <v>7938</v>
      </c>
      <c r="M2337" s="12" t="s">
        <v>7737</v>
      </c>
    </row>
    <row r="2338" s="3" customFormat="1" spans="1:13">
      <c r="A2338" s="8">
        <v>2336</v>
      </c>
      <c r="B2338" s="9" t="s">
        <v>7939</v>
      </c>
      <c r="C2338" s="9" t="s">
        <v>37</v>
      </c>
      <c r="D2338" s="9" t="s">
        <v>7940</v>
      </c>
      <c r="E2338" s="9" t="s">
        <v>1009</v>
      </c>
      <c r="F2338" s="8">
        <v>10</v>
      </c>
      <c r="G2338" s="8" t="s">
        <v>18</v>
      </c>
      <c r="H2338" s="9" t="s">
        <v>19</v>
      </c>
      <c r="I2338" s="9" t="s">
        <v>7940</v>
      </c>
      <c r="J2338" s="9" t="s">
        <v>40</v>
      </c>
      <c r="K2338" s="9" t="s">
        <v>7941</v>
      </c>
      <c r="L2338" s="9" t="str">
        <f>"13904231973"</f>
        <v>13904231973</v>
      </c>
      <c r="M2338" s="12" t="s">
        <v>7737</v>
      </c>
    </row>
    <row r="2339" s="3" customFormat="1" ht="67.5" spans="1:13">
      <c r="A2339" s="8">
        <v>2337</v>
      </c>
      <c r="B2339" s="10" t="s">
        <v>7942</v>
      </c>
      <c r="C2339" s="10" t="s">
        <v>711</v>
      </c>
      <c r="D2339" s="10" t="s">
        <v>7943</v>
      </c>
      <c r="E2339" s="10" t="s">
        <v>364</v>
      </c>
      <c r="F2339" s="11">
        <v>10</v>
      </c>
      <c r="G2339" s="11" t="s">
        <v>43</v>
      </c>
      <c r="H2339" s="10" t="s">
        <v>19</v>
      </c>
      <c r="I2339" s="10" t="s">
        <v>7944</v>
      </c>
      <c r="J2339" s="10" t="s">
        <v>40</v>
      </c>
      <c r="K2339" s="10" t="s">
        <v>7945</v>
      </c>
      <c r="L2339" s="10" t="s">
        <v>7946</v>
      </c>
      <c r="M2339" s="12" t="s">
        <v>7737</v>
      </c>
    </row>
    <row r="2340" s="3" customFormat="1" ht="67.5" spans="1:13">
      <c r="A2340" s="8">
        <v>2338</v>
      </c>
      <c r="B2340" s="10" t="s">
        <v>7947</v>
      </c>
      <c r="C2340" s="10" t="s">
        <v>37</v>
      </c>
      <c r="D2340" s="10" t="s">
        <v>7948</v>
      </c>
      <c r="E2340" s="10" t="s">
        <v>19</v>
      </c>
      <c r="F2340" s="11">
        <v>1</v>
      </c>
      <c r="G2340" s="11" t="s">
        <v>43</v>
      </c>
      <c r="H2340" s="10" t="s">
        <v>19</v>
      </c>
      <c r="I2340" s="10" t="s">
        <v>7949</v>
      </c>
      <c r="J2340" s="10" t="s">
        <v>70</v>
      </c>
      <c r="K2340" s="10" t="s">
        <v>7950</v>
      </c>
      <c r="L2340" s="10" t="s">
        <v>7951</v>
      </c>
      <c r="M2340" s="12" t="s">
        <v>7737</v>
      </c>
    </row>
    <row r="2341" s="3" customFormat="1" ht="40.5" spans="1:13">
      <c r="A2341" s="8">
        <v>2339</v>
      </c>
      <c r="B2341" s="10" t="s">
        <v>7952</v>
      </c>
      <c r="C2341" s="10" t="s">
        <v>37</v>
      </c>
      <c r="D2341" s="10" t="s">
        <v>7953</v>
      </c>
      <c r="E2341" s="10" t="s">
        <v>19</v>
      </c>
      <c r="F2341" s="11">
        <v>10</v>
      </c>
      <c r="G2341" s="11" t="s">
        <v>633</v>
      </c>
      <c r="H2341" s="10" t="s">
        <v>19</v>
      </c>
      <c r="I2341" s="10" t="s">
        <v>7954</v>
      </c>
      <c r="J2341" s="10" t="s">
        <v>40</v>
      </c>
      <c r="K2341" s="10" t="s">
        <v>7955</v>
      </c>
      <c r="L2341" s="10" t="s">
        <v>7956</v>
      </c>
      <c r="M2341" s="12" t="s">
        <v>7737</v>
      </c>
    </row>
    <row r="2342" s="3" customFormat="1" ht="108" spans="1:13">
      <c r="A2342" s="8">
        <v>2340</v>
      </c>
      <c r="B2342" s="10" t="s">
        <v>7957</v>
      </c>
      <c r="C2342" s="10" t="s">
        <v>711</v>
      </c>
      <c r="D2342" s="10" t="s">
        <v>7958</v>
      </c>
      <c r="E2342" s="10" t="s">
        <v>85</v>
      </c>
      <c r="F2342" s="11">
        <v>1</v>
      </c>
      <c r="G2342" s="11" t="s">
        <v>43</v>
      </c>
      <c r="H2342" s="10" t="s">
        <v>76</v>
      </c>
      <c r="I2342" s="10" t="s">
        <v>7959</v>
      </c>
      <c r="J2342" s="10" t="s">
        <v>59</v>
      </c>
      <c r="K2342" s="10" t="s">
        <v>7960</v>
      </c>
      <c r="L2342" s="10" t="s">
        <v>7961</v>
      </c>
      <c r="M2342" s="12" t="s">
        <v>7737</v>
      </c>
    </row>
    <row r="2343" s="3" customFormat="1" ht="81" spans="1:13">
      <c r="A2343" s="8">
        <v>2341</v>
      </c>
      <c r="B2343" s="10" t="s">
        <v>7957</v>
      </c>
      <c r="C2343" s="10" t="s">
        <v>711</v>
      </c>
      <c r="D2343" s="10" t="s">
        <v>7962</v>
      </c>
      <c r="E2343" s="10" t="s">
        <v>85</v>
      </c>
      <c r="F2343" s="11">
        <v>1</v>
      </c>
      <c r="G2343" s="11" t="s">
        <v>43</v>
      </c>
      <c r="H2343" s="10" t="s">
        <v>19</v>
      </c>
      <c r="I2343" s="10" t="s">
        <v>7963</v>
      </c>
      <c r="J2343" s="10" t="s">
        <v>40</v>
      </c>
      <c r="K2343" s="10" t="s">
        <v>7960</v>
      </c>
      <c r="L2343" s="10" t="s">
        <v>7961</v>
      </c>
      <c r="M2343" s="12" t="s">
        <v>7737</v>
      </c>
    </row>
    <row r="2344" s="3" customFormat="1" ht="81" spans="1:13">
      <c r="A2344" s="8">
        <v>2342</v>
      </c>
      <c r="B2344" s="10" t="s">
        <v>7964</v>
      </c>
      <c r="C2344" s="10" t="s">
        <v>37</v>
      </c>
      <c r="D2344" s="10" t="s">
        <v>7965</v>
      </c>
      <c r="E2344" s="10" t="s">
        <v>81</v>
      </c>
      <c r="F2344" s="11">
        <v>2</v>
      </c>
      <c r="G2344" s="11" t="s">
        <v>43</v>
      </c>
      <c r="H2344" s="10" t="s">
        <v>19</v>
      </c>
      <c r="I2344" s="10" t="s">
        <v>7966</v>
      </c>
      <c r="J2344" s="10" t="s">
        <v>40</v>
      </c>
      <c r="K2344" s="10" t="s">
        <v>7967</v>
      </c>
      <c r="L2344" s="10" t="s">
        <v>7968</v>
      </c>
      <c r="M2344" s="12" t="s">
        <v>7737</v>
      </c>
    </row>
    <row r="2345" s="3" customFormat="1" spans="1:13">
      <c r="A2345" s="8">
        <v>2343</v>
      </c>
      <c r="B2345" s="10" t="s">
        <v>7969</v>
      </c>
      <c r="C2345" s="10" t="s">
        <v>37</v>
      </c>
      <c r="D2345" s="10" t="s">
        <v>7970</v>
      </c>
      <c r="E2345" s="10" t="s">
        <v>19</v>
      </c>
      <c r="F2345" s="11">
        <v>1</v>
      </c>
      <c r="G2345" s="11" t="s">
        <v>633</v>
      </c>
      <c r="H2345" s="10" t="s">
        <v>19</v>
      </c>
      <c r="I2345" s="10" t="s">
        <v>7971</v>
      </c>
      <c r="J2345" s="10" t="s">
        <v>40</v>
      </c>
      <c r="K2345" s="10" t="s">
        <v>7972</v>
      </c>
      <c r="L2345" s="10" t="s">
        <v>7973</v>
      </c>
      <c r="M2345" s="12" t="s">
        <v>7737</v>
      </c>
    </row>
    <row r="2346" s="3" customFormat="1" ht="27" spans="1:13">
      <c r="A2346" s="8">
        <v>2344</v>
      </c>
      <c r="B2346" s="10" t="s">
        <v>7969</v>
      </c>
      <c r="C2346" s="10" t="s">
        <v>37</v>
      </c>
      <c r="D2346" s="10" t="s">
        <v>7974</v>
      </c>
      <c r="E2346" s="10" t="s">
        <v>19</v>
      </c>
      <c r="F2346" s="11">
        <v>1</v>
      </c>
      <c r="G2346" s="11" t="s">
        <v>43</v>
      </c>
      <c r="H2346" s="10" t="s">
        <v>19</v>
      </c>
      <c r="I2346" s="10" t="s">
        <v>7975</v>
      </c>
      <c r="J2346" s="10" t="s">
        <v>40</v>
      </c>
      <c r="K2346" s="10" t="s">
        <v>7972</v>
      </c>
      <c r="L2346" s="10" t="s">
        <v>7973</v>
      </c>
      <c r="M2346" s="12" t="s">
        <v>7737</v>
      </c>
    </row>
    <row r="2347" s="3" customFormat="1" spans="1:13">
      <c r="A2347" s="8">
        <v>2345</v>
      </c>
      <c r="B2347" s="10" t="s">
        <v>7969</v>
      </c>
      <c r="C2347" s="10" t="s">
        <v>37</v>
      </c>
      <c r="D2347" s="10" t="s">
        <v>7976</v>
      </c>
      <c r="E2347" s="10" t="s">
        <v>19</v>
      </c>
      <c r="F2347" s="11">
        <v>2</v>
      </c>
      <c r="G2347" s="11" t="s">
        <v>633</v>
      </c>
      <c r="H2347" s="10" t="s">
        <v>19</v>
      </c>
      <c r="I2347" s="10" t="s">
        <v>5250</v>
      </c>
      <c r="J2347" s="10" t="s">
        <v>40</v>
      </c>
      <c r="K2347" s="10" t="s">
        <v>7972</v>
      </c>
      <c r="L2347" s="10" t="s">
        <v>7973</v>
      </c>
      <c r="M2347" s="12" t="s">
        <v>7737</v>
      </c>
    </row>
    <row r="2348" s="3" customFormat="1" spans="1:13">
      <c r="A2348" s="8">
        <v>2346</v>
      </c>
      <c r="B2348" s="10" t="s">
        <v>7969</v>
      </c>
      <c r="C2348" s="10" t="s">
        <v>37</v>
      </c>
      <c r="D2348" s="10" t="s">
        <v>7977</v>
      </c>
      <c r="E2348" s="10" t="s">
        <v>19</v>
      </c>
      <c r="F2348" s="11">
        <v>1</v>
      </c>
      <c r="G2348" s="11" t="s">
        <v>633</v>
      </c>
      <c r="H2348" s="10" t="s">
        <v>19</v>
      </c>
      <c r="I2348" s="10" t="s">
        <v>7978</v>
      </c>
      <c r="J2348" s="10" t="s">
        <v>40</v>
      </c>
      <c r="K2348" s="10" t="s">
        <v>7972</v>
      </c>
      <c r="L2348" s="10" t="s">
        <v>7973</v>
      </c>
      <c r="M2348" s="12" t="s">
        <v>7737</v>
      </c>
    </row>
    <row r="2349" s="3" customFormat="1" spans="1:13">
      <c r="A2349" s="8">
        <v>2347</v>
      </c>
      <c r="B2349" s="10" t="s">
        <v>7969</v>
      </c>
      <c r="C2349" s="10" t="s">
        <v>37</v>
      </c>
      <c r="D2349" s="10" t="s">
        <v>7979</v>
      </c>
      <c r="E2349" s="10" t="s">
        <v>19</v>
      </c>
      <c r="F2349" s="11">
        <v>2</v>
      </c>
      <c r="G2349" s="11" t="s">
        <v>633</v>
      </c>
      <c r="H2349" s="10" t="s">
        <v>19</v>
      </c>
      <c r="I2349" s="10" t="s">
        <v>7980</v>
      </c>
      <c r="J2349" s="10" t="s">
        <v>40</v>
      </c>
      <c r="K2349" s="10" t="s">
        <v>7972</v>
      </c>
      <c r="L2349" s="10" t="s">
        <v>7973</v>
      </c>
      <c r="M2349" s="12" t="s">
        <v>7737</v>
      </c>
    </row>
    <row r="2350" s="3" customFormat="1" spans="1:13">
      <c r="A2350" s="8">
        <v>2348</v>
      </c>
      <c r="B2350" s="10" t="s">
        <v>7969</v>
      </c>
      <c r="C2350" s="10" t="s">
        <v>37</v>
      </c>
      <c r="D2350" s="10" t="s">
        <v>2244</v>
      </c>
      <c r="E2350" s="10" t="s">
        <v>19</v>
      </c>
      <c r="F2350" s="11">
        <v>2</v>
      </c>
      <c r="G2350" s="11" t="s">
        <v>633</v>
      </c>
      <c r="H2350" s="10" t="s">
        <v>19</v>
      </c>
      <c r="I2350" s="10" t="s">
        <v>5250</v>
      </c>
      <c r="J2350" s="10" t="s">
        <v>59</v>
      </c>
      <c r="K2350" s="10" t="s">
        <v>7972</v>
      </c>
      <c r="L2350" s="10" t="s">
        <v>7973</v>
      </c>
      <c r="M2350" s="12" t="s">
        <v>7737</v>
      </c>
    </row>
    <row r="2351" s="3" customFormat="1" ht="40.5" spans="1:13">
      <c r="A2351" s="8">
        <v>2349</v>
      </c>
      <c r="B2351" s="10" t="s">
        <v>7981</v>
      </c>
      <c r="C2351" s="10" t="s">
        <v>37</v>
      </c>
      <c r="D2351" s="10" t="s">
        <v>7982</v>
      </c>
      <c r="E2351" s="10" t="s">
        <v>37</v>
      </c>
      <c r="F2351" s="11">
        <v>5</v>
      </c>
      <c r="G2351" s="11" t="s">
        <v>633</v>
      </c>
      <c r="H2351" s="10" t="s">
        <v>19</v>
      </c>
      <c r="I2351" s="10" t="s">
        <v>7983</v>
      </c>
      <c r="J2351" s="10" t="s">
        <v>591</v>
      </c>
      <c r="K2351" s="10" t="s">
        <v>7984</v>
      </c>
      <c r="L2351" s="10" t="s">
        <v>7985</v>
      </c>
      <c r="M2351" s="12" t="s">
        <v>7737</v>
      </c>
    </row>
    <row r="2352" s="3" customFormat="1" ht="27" spans="1:13">
      <c r="A2352" s="8">
        <v>2350</v>
      </c>
      <c r="B2352" s="10" t="s">
        <v>7981</v>
      </c>
      <c r="C2352" s="10" t="s">
        <v>37</v>
      </c>
      <c r="D2352" s="10" t="s">
        <v>7986</v>
      </c>
      <c r="E2352" s="10" t="s">
        <v>19</v>
      </c>
      <c r="F2352" s="11">
        <v>5</v>
      </c>
      <c r="G2352" s="11" t="s">
        <v>633</v>
      </c>
      <c r="H2352" s="10" t="s">
        <v>19</v>
      </c>
      <c r="I2352" s="10" t="s">
        <v>7987</v>
      </c>
      <c r="J2352" s="10" t="s">
        <v>591</v>
      </c>
      <c r="K2352" s="10" t="s">
        <v>7984</v>
      </c>
      <c r="L2352" s="10" t="s">
        <v>7985</v>
      </c>
      <c r="M2352" s="12" t="s">
        <v>7737</v>
      </c>
    </row>
    <row r="2353" s="3" customFormat="1" ht="27" spans="1:13">
      <c r="A2353" s="8">
        <v>2351</v>
      </c>
      <c r="B2353" s="10" t="s">
        <v>7981</v>
      </c>
      <c r="C2353" s="10" t="s">
        <v>37</v>
      </c>
      <c r="D2353" s="10" t="s">
        <v>7988</v>
      </c>
      <c r="E2353" s="10" t="s">
        <v>19</v>
      </c>
      <c r="F2353" s="11">
        <v>10</v>
      </c>
      <c r="G2353" s="11" t="s">
        <v>633</v>
      </c>
      <c r="H2353" s="10" t="s">
        <v>19</v>
      </c>
      <c r="I2353" s="10" t="s">
        <v>7989</v>
      </c>
      <c r="J2353" s="10" t="s">
        <v>591</v>
      </c>
      <c r="K2353" s="10" t="s">
        <v>7984</v>
      </c>
      <c r="L2353" s="10" t="s">
        <v>7985</v>
      </c>
      <c r="M2353" s="12" t="s">
        <v>7737</v>
      </c>
    </row>
    <row r="2354" s="3" customFormat="1" ht="40.5" spans="1:13">
      <c r="A2354" s="8">
        <v>2352</v>
      </c>
      <c r="B2354" s="10" t="s">
        <v>7990</v>
      </c>
      <c r="C2354" s="10" t="s">
        <v>1302</v>
      </c>
      <c r="D2354" s="10" t="s">
        <v>7991</v>
      </c>
      <c r="E2354" s="10" t="s">
        <v>2850</v>
      </c>
      <c r="F2354" s="11">
        <v>3</v>
      </c>
      <c r="G2354" s="11" t="s">
        <v>633</v>
      </c>
      <c r="H2354" s="10" t="s">
        <v>19</v>
      </c>
      <c r="I2354" s="10" t="s">
        <v>7991</v>
      </c>
      <c r="J2354" s="10" t="s">
        <v>591</v>
      </c>
      <c r="K2354" s="10" t="s">
        <v>7992</v>
      </c>
      <c r="L2354" s="10" t="s">
        <v>7993</v>
      </c>
      <c r="M2354" s="12" t="s">
        <v>7737</v>
      </c>
    </row>
    <row r="2355" s="3" customFormat="1" spans="1:13">
      <c r="A2355" s="8">
        <v>2353</v>
      </c>
      <c r="B2355" s="10" t="s">
        <v>7994</v>
      </c>
      <c r="C2355" s="10" t="s">
        <v>37</v>
      </c>
      <c r="D2355" s="10" t="s">
        <v>7787</v>
      </c>
      <c r="E2355" s="10" t="s">
        <v>19</v>
      </c>
      <c r="F2355" s="11">
        <v>6</v>
      </c>
      <c r="G2355" s="11" t="s">
        <v>633</v>
      </c>
      <c r="H2355" s="10" t="s">
        <v>19</v>
      </c>
      <c r="I2355" s="10" t="s">
        <v>7995</v>
      </c>
      <c r="J2355" s="10" t="s">
        <v>70</v>
      </c>
      <c r="K2355" s="10" t="s">
        <v>7996</v>
      </c>
      <c r="L2355" s="10" t="s">
        <v>7997</v>
      </c>
      <c r="M2355" s="12" t="s">
        <v>7737</v>
      </c>
    </row>
    <row r="2356" s="3" customFormat="1" spans="1:13">
      <c r="A2356" s="8">
        <v>2354</v>
      </c>
      <c r="B2356" s="10" t="s">
        <v>7998</v>
      </c>
      <c r="C2356" s="10" t="s">
        <v>37</v>
      </c>
      <c r="D2356" s="10" t="s">
        <v>782</v>
      </c>
      <c r="E2356" s="10" t="s">
        <v>19</v>
      </c>
      <c r="F2356" s="11">
        <v>1</v>
      </c>
      <c r="G2356" s="11" t="s">
        <v>633</v>
      </c>
      <c r="H2356" s="10" t="s">
        <v>19</v>
      </c>
      <c r="I2356" s="10" t="s">
        <v>782</v>
      </c>
      <c r="J2356" s="10" t="s">
        <v>40</v>
      </c>
      <c r="K2356" s="10" t="s">
        <v>7999</v>
      </c>
      <c r="L2356" s="10" t="s">
        <v>8000</v>
      </c>
      <c r="M2356" s="12" t="s">
        <v>7737</v>
      </c>
    </row>
    <row r="2357" s="3" customFormat="1" spans="1:13">
      <c r="A2357" s="8">
        <v>2355</v>
      </c>
      <c r="B2357" s="10" t="s">
        <v>7998</v>
      </c>
      <c r="C2357" s="10" t="s">
        <v>37</v>
      </c>
      <c r="D2357" s="10" t="s">
        <v>782</v>
      </c>
      <c r="E2357" s="10" t="s">
        <v>19</v>
      </c>
      <c r="F2357" s="11">
        <v>10</v>
      </c>
      <c r="G2357" s="11" t="s">
        <v>633</v>
      </c>
      <c r="H2357" s="10" t="s">
        <v>19</v>
      </c>
      <c r="I2357" s="10" t="s">
        <v>782</v>
      </c>
      <c r="J2357" s="10" t="s">
        <v>40</v>
      </c>
      <c r="K2357" s="10" t="s">
        <v>7999</v>
      </c>
      <c r="L2357" s="10" t="s">
        <v>8000</v>
      </c>
      <c r="M2357" s="12" t="s">
        <v>7737</v>
      </c>
    </row>
    <row r="2358" s="3" customFormat="1" ht="67.5" spans="1:13">
      <c r="A2358" s="8">
        <v>2356</v>
      </c>
      <c r="B2358" s="10" t="s">
        <v>8001</v>
      </c>
      <c r="C2358" s="10" t="s">
        <v>37</v>
      </c>
      <c r="D2358" s="10" t="s">
        <v>8002</v>
      </c>
      <c r="E2358" s="10" t="s">
        <v>19</v>
      </c>
      <c r="F2358" s="11">
        <v>2</v>
      </c>
      <c r="G2358" s="11" t="s">
        <v>633</v>
      </c>
      <c r="H2358" s="10" t="s">
        <v>19</v>
      </c>
      <c r="I2358" s="10" t="s">
        <v>8003</v>
      </c>
      <c r="J2358" s="10" t="s">
        <v>70</v>
      </c>
      <c r="K2358" s="10" t="s">
        <v>8004</v>
      </c>
      <c r="L2358" s="10" t="s">
        <v>8005</v>
      </c>
      <c r="M2358" s="12" t="s">
        <v>7737</v>
      </c>
    </row>
    <row r="2359" s="3" customFormat="1" spans="1:13">
      <c r="A2359" s="8">
        <v>2357</v>
      </c>
      <c r="B2359" s="10" t="s">
        <v>8006</v>
      </c>
      <c r="C2359" s="10" t="s">
        <v>37</v>
      </c>
      <c r="D2359" s="10" t="s">
        <v>8007</v>
      </c>
      <c r="E2359" s="10" t="s">
        <v>37</v>
      </c>
      <c r="F2359" s="11">
        <v>2</v>
      </c>
      <c r="G2359" s="11" t="s">
        <v>633</v>
      </c>
      <c r="H2359" s="10" t="s">
        <v>19</v>
      </c>
      <c r="I2359" s="10" t="s">
        <v>782</v>
      </c>
      <c r="J2359" s="10" t="s">
        <v>40</v>
      </c>
      <c r="K2359" s="10" t="s">
        <v>8008</v>
      </c>
      <c r="L2359" s="10" t="s">
        <v>8009</v>
      </c>
      <c r="M2359" s="12" t="s">
        <v>7737</v>
      </c>
    </row>
    <row r="2360" s="3" customFormat="1" spans="1:13">
      <c r="A2360" s="8">
        <v>2358</v>
      </c>
      <c r="B2360" s="10" t="s">
        <v>8010</v>
      </c>
      <c r="C2360" s="10" t="s">
        <v>37</v>
      </c>
      <c r="D2360" s="10" t="s">
        <v>8011</v>
      </c>
      <c r="E2360" s="10" t="s">
        <v>19</v>
      </c>
      <c r="F2360" s="11">
        <v>10</v>
      </c>
      <c r="G2360" s="11" t="s">
        <v>633</v>
      </c>
      <c r="H2360" s="10" t="s">
        <v>19</v>
      </c>
      <c r="I2360" s="10" t="s">
        <v>782</v>
      </c>
      <c r="J2360" s="10" t="s">
        <v>40</v>
      </c>
      <c r="K2360" s="10" t="s">
        <v>8012</v>
      </c>
      <c r="L2360" s="10" t="s">
        <v>8013</v>
      </c>
      <c r="M2360" s="12" t="s">
        <v>7737</v>
      </c>
    </row>
    <row r="2361" s="3" customFormat="1" spans="1:13">
      <c r="A2361" s="8">
        <v>2359</v>
      </c>
      <c r="B2361" s="10" t="s">
        <v>8010</v>
      </c>
      <c r="C2361" s="10" t="s">
        <v>37</v>
      </c>
      <c r="D2361" s="10" t="s">
        <v>3859</v>
      </c>
      <c r="E2361" s="10" t="s">
        <v>19</v>
      </c>
      <c r="F2361" s="11">
        <v>1</v>
      </c>
      <c r="G2361" s="11" t="s">
        <v>43</v>
      </c>
      <c r="H2361" s="10" t="s">
        <v>19</v>
      </c>
      <c r="I2361" s="10" t="s">
        <v>8014</v>
      </c>
      <c r="J2361" s="10" t="s">
        <v>40</v>
      </c>
      <c r="K2361" s="10" t="s">
        <v>8012</v>
      </c>
      <c r="L2361" s="10" t="s">
        <v>8013</v>
      </c>
      <c r="M2361" s="12" t="s">
        <v>7737</v>
      </c>
    </row>
    <row r="2362" s="3" customFormat="1" spans="1:13">
      <c r="A2362" s="8">
        <v>2360</v>
      </c>
      <c r="B2362" s="10" t="s">
        <v>8015</v>
      </c>
      <c r="C2362" s="10" t="s">
        <v>37</v>
      </c>
      <c r="D2362" s="10" t="s">
        <v>8016</v>
      </c>
      <c r="E2362" s="10" t="s">
        <v>19</v>
      </c>
      <c r="F2362" s="11">
        <v>1</v>
      </c>
      <c r="G2362" s="11" t="s">
        <v>633</v>
      </c>
      <c r="H2362" s="10" t="s">
        <v>19</v>
      </c>
      <c r="I2362" s="10" t="s">
        <v>8017</v>
      </c>
      <c r="J2362" s="10" t="s">
        <v>70</v>
      </c>
      <c r="K2362" s="10" t="s">
        <v>8018</v>
      </c>
      <c r="L2362" s="10" t="s">
        <v>8019</v>
      </c>
      <c r="M2362" s="12" t="s">
        <v>7737</v>
      </c>
    </row>
    <row r="2363" s="3" customFormat="1" ht="40.5" spans="1:13">
      <c r="A2363" s="8">
        <v>2361</v>
      </c>
      <c r="B2363" s="10" t="s">
        <v>8020</v>
      </c>
      <c r="C2363" s="10" t="s">
        <v>37</v>
      </c>
      <c r="D2363" s="10" t="s">
        <v>8021</v>
      </c>
      <c r="E2363" s="10" t="s">
        <v>2653</v>
      </c>
      <c r="F2363" s="11">
        <v>15</v>
      </c>
      <c r="G2363" s="11" t="s">
        <v>39</v>
      </c>
      <c r="H2363" s="10" t="s">
        <v>19</v>
      </c>
      <c r="I2363" s="10" t="s">
        <v>8022</v>
      </c>
      <c r="J2363" s="10" t="s">
        <v>591</v>
      </c>
      <c r="K2363" s="10" t="s">
        <v>8023</v>
      </c>
      <c r="L2363" s="10" t="s">
        <v>8024</v>
      </c>
      <c r="M2363" s="12" t="s">
        <v>7737</v>
      </c>
    </row>
    <row r="2364" s="3" customFormat="1" ht="40.5" spans="1:13">
      <c r="A2364" s="8">
        <v>2362</v>
      </c>
      <c r="B2364" s="10" t="s">
        <v>8020</v>
      </c>
      <c r="C2364" s="10" t="s">
        <v>37</v>
      </c>
      <c r="D2364" s="10" t="s">
        <v>8025</v>
      </c>
      <c r="E2364" s="10" t="s">
        <v>2653</v>
      </c>
      <c r="F2364" s="11">
        <v>5</v>
      </c>
      <c r="G2364" s="11" t="s">
        <v>39</v>
      </c>
      <c r="H2364" s="10" t="s">
        <v>19</v>
      </c>
      <c r="I2364" s="10" t="s">
        <v>8022</v>
      </c>
      <c r="J2364" s="10" t="s">
        <v>591</v>
      </c>
      <c r="K2364" s="10" t="s">
        <v>8023</v>
      </c>
      <c r="L2364" s="10" t="s">
        <v>8024</v>
      </c>
      <c r="M2364" s="12" t="s">
        <v>7737</v>
      </c>
    </row>
    <row r="2365" s="3" customFormat="1" spans="1:13">
      <c r="A2365" s="8">
        <v>2363</v>
      </c>
      <c r="B2365" s="10" t="s">
        <v>8026</v>
      </c>
      <c r="C2365" s="10" t="s">
        <v>37</v>
      </c>
      <c r="D2365" s="10" t="s">
        <v>8027</v>
      </c>
      <c r="E2365" s="10" t="s">
        <v>19</v>
      </c>
      <c r="F2365" s="11">
        <v>1</v>
      </c>
      <c r="G2365" s="11" t="s">
        <v>633</v>
      </c>
      <c r="H2365" s="10" t="s">
        <v>19</v>
      </c>
      <c r="I2365" s="10" t="s">
        <v>8027</v>
      </c>
      <c r="J2365" s="10" t="s">
        <v>40</v>
      </c>
      <c r="K2365" s="10" t="s">
        <v>8028</v>
      </c>
      <c r="L2365" s="10" t="s">
        <v>8029</v>
      </c>
      <c r="M2365" s="12" t="s">
        <v>7737</v>
      </c>
    </row>
    <row r="2366" s="3" customFormat="1" spans="1:13">
      <c r="A2366" s="8">
        <v>2364</v>
      </c>
      <c r="B2366" s="10" t="s">
        <v>8026</v>
      </c>
      <c r="C2366" s="10" t="s">
        <v>37</v>
      </c>
      <c r="D2366" s="10" t="s">
        <v>8030</v>
      </c>
      <c r="E2366" s="10" t="s">
        <v>37</v>
      </c>
      <c r="F2366" s="11">
        <v>2</v>
      </c>
      <c r="G2366" s="11" t="s">
        <v>633</v>
      </c>
      <c r="H2366" s="10" t="s">
        <v>19</v>
      </c>
      <c r="I2366" s="10" t="s">
        <v>8030</v>
      </c>
      <c r="J2366" s="10" t="s">
        <v>40</v>
      </c>
      <c r="K2366" s="10" t="s">
        <v>8028</v>
      </c>
      <c r="L2366" s="10" t="s">
        <v>8029</v>
      </c>
      <c r="M2366" s="12" t="s">
        <v>7737</v>
      </c>
    </row>
    <row r="2367" s="3" customFormat="1" ht="54" spans="1:13">
      <c r="A2367" s="8">
        <v>2365</v>
      </c>
      <c r="B2367" s="10" t="s">
        <v>8031</v>
      </c>
      <c r="C2367" s="10" t="s">
        <v>37</v>
      </c>
      <c r="D2367" s="10" t="s">
        <v>8032</v>
      </c>
      <c r="E2367" s="10" t="s">
        <v>8033</v>
      </c>
      <c r="F2367" s="11">
        <v>2</v>
      </c>
      <c r="G2367" s="11" t="s">
        <v>39</v>
      </c>
      <c r="H2367" s="10" t="s">
        <v>19</v>
      </c>
      <c r="I2367" s="10" t="s">
        <v>8034</v>
      </c>
      <c r="J2367" s="10" t="s">
        <v>59</v>
      </c>
      <c r="K2367" s="10" t="s">
        <v>8035</v>
      </c>
      <c r="L2367" s="10" t="s">
        <v>8036</v>
      </c>
      <c r="M2367" s="12" t="s">
        <v>7737</v>
      </c>
    </row>
    <row r="2368" s="3" customFormat="1" ht="67.5" spans="1:13">
      <c r="A2368" s="8">
        <v>2366</v>
      </c>
      <c r="B2368" s="10" t="s">
        <v>8031</v>
      </c>
      <c r="C2368" s="10" t="s">
        <v>37</v>
      </c>
      <c r="D2368" s="10" t="s">
        <v>8037</v>
      </c>
      <c r="E2368" s="10" t="s">
        <v>3939</v>
      </c>
      <c r="F2368" s="11">
        <v>1</v>
      </c>
      <c r="G2368" s="11" t="s">
        <v>43</v>
      </c>
      <c r="H2368" s="10" t="s">
        <v>76</v>
      </c>
      <c r="I2368" s="10" t="s">
        <v>8038</v>
      </c>
      <c r="J2368" s="10" t="s">
        <v>70</v>
      </c>
      <c r="K2368" s="10" t="s">
        <v>8035</v>
      </c>
      <c r="L2368" s="10" t="s">
        <v>8036</v>
      </c>
      <c r="M2368" s="12" t="s">
        <v>7737</v>
      </c>
    </row>
    <row r="2369" s="3" customFormat="1" ht="67.5" spans="1:13">
      <c r="A2369" s="8">
        <v>2367</v>
      </c>
      <c r="B2369" s="10" t="s">
        <v>8031</v>
      </c>
      <c r="C2369" s="10" t="s">
        <v>37</v>
      </c>
      <c r="D2369" s="10" t="s">
        <v>8039</v>
      </c>
      <c r="E2369" s="10" t="s">
        <v>3939</v>
      </c>
      <c r="F2369" s="11">
        <v>1</v>
      </c>
      <c r="G2369" s="11" t="s">
        <v>43</v>
      </c>
      <c r="H2369" s="10" t="s">
        <v>19</v>
      </c>
      <c r="I2369" s="10" t="s">
        <v>8040</v>
      </c>
      <c r="J2369" s="10" t="s">
        <v>34</v>
      </c>
      <c r="K2369" s="10" t="s">
        <v>8035</v>
      </c>
      <c r="L2369" s="10" t="s">
        <v>8036</v>
      </c>
      <c r="M2369" s="12" t="s">
        <v>7737</v>
      </c>
    </row>
    <row r="2370" s="3" customFormat="1" spans="1:13">
      <c r="A2370" s="8">
        <v>2368</v>
      </c>
      <c r="B2370" s="10" t="s">
        <v>8041</v>
      </c>
      <c r="C2370" s="10" t="s">
        <v>37</v>
      </c>
      <c r="D2370" s="10" t="s">
        <v>8042</v>
      </c>
      <c r="E2370" s="10" t="s">
        <v>19</v>
      </c>
      <c r="F2370" s="11">
        <v>2</v>
      </c>
      <c r="G2370" s="11" t="s">
        <v>43</v>
      </c>
      <c r="H2370" s="10" t="s">
        <v>19</v>
      </c>
      <c r="I2370" s="10" t="s">
        <v>8042</v>
      </c>
      <c r="J2370" s="10" t="s">
        <v>40</v>
      </c>
      <c r="K2370" s="10" t="s">
        <v>8043</v>
      </c>
      <c r="L2370" s="10" t="s">
        <v>8044</v>
      </c>
      <c r="M2370" s="12" t="s">
        <v>7737</v>
      </c>
    </row>
    <row r="2371" s="3" customFormat="1" spans="1:13">
      <c r="A2371" s="8">
        <v>2369</v>
      </c>
      <c r="B2371" s="10" t="s">
        <v>8045</v>
      </c>
      <c r="C2371" s="10" t="s">
        <v>66</v>
      </c>
      <c r="D2371" s="10" t="s">
        <v>8046</v>
      </c>
      <c r="E2371" s="10" t="s">
        <v>2239</v>
      </c>
      <c r="F2371" s="11">
        <v>3</v>
      </c>
      <c r="G2371" s="11" t="s">
        <v>43</v>
      </c>
      <c r="H2371" s="10" t="s">
        <v>19</v>
      </c>
      <c r="I2371" s="10" t="s">
        <v>8047</v>
      </c>
      <c r="J2371" s="10" t="s">
        <v>70</v>
      </c>
      <c r="K2371" s="10" t="s">
        <v>8048</v>
      </c>
      <c r="L2371" s="10" t="s">
        <v>8049</v>
      </c>
      <c r="M2371" s="12" t="s">
        <v>7737</v>
      </c>
    </row>
    <row r="2372" s="3" customFormat="1" spans="1:13">
      <c r="A2372" s="8">
        <v>2370</v>
      </c>
      <c r="B2372" s="9" t="s">
        <v>8045</v>
      </c>
      <c r="C2372" s="9" t="s">
        <v>37</v>
      </c>
      <c r="D2372" s="9" t="s">
        <v>8050</v>
      </c>
      <c r="E2372" s="9" t="s">
        <v>214</v>
      </c>
      <c r="F2372" s="8">
        <v>2</v>
      </c>
      <c r="G2372" s="8" t="s">
        <v>18</v>
      </c>
      <c r="H2372" s="9" t="s">
        <v>19</v>
      </c>
      <c r="I2372" s="9" t="s">
        <v>8051</v>
      </c>
      <c r="J2372" s="9" t="s">
        <v>70</v>
      </c>
      <c r="K2372" s="9" t="s">
        <v>8048</v>
      </c>
      <c r="L2372" s="9" t="s">
        <v>8049</v>
      </c>
      <c r="M2372" s="12" t="s">
        <v>7737</v>
      </c>
    </row>
    <row r="2373" s="3" customFormat="1" spans="1:13">
      <c r="A2373" s="8">
        <v>2371</v>
      </c>
      <c r="B2373" s="10" t="s">
        <v>8052</v>
      </c>
      <c r="C2373" s="10" t="s">
        <v>37</v>
      </c>
      <c r="D2373" s="10" t="s">
        <v>8053</v>
      </c>
      <c r="E2373" s="10" t="s">
        <v>19</v>
      </c>
      <c r="F2373" s="11">
        <v>1</v>
      </c>
      <c r="G2373" s="11" t="s">
        <v>43</v>
      </c>
      <c r="H2373" s="10" t="s">
        <v>19</v>
      </c>
      <c r="I2373" s="10" t="s">
        <v>8054</v>
      </c>
      <c r="J2373" s="10" t="s">
        <v>40</v>
      </c>
      <c r="K2373" s="10" t="s">
        <v>8055</v>
      </c>
      <c r="L2373" s="10" t="s">
        <v>8056</v>
      </c>
      <c r="M2373" s="12" t="s">
        <v>7737</v>
      </c>
    </row>
    <row r="2374" s="3" customFormat="1" ht="27" spans="1:13">
      <c r="A2374" s="8">
        <v>2372</v>
      </c>
      <c r="B2374" s="10" t="s">
        <v>8057</v>
      </c>
      <c r="C2374" s="10" t="s">
        <v>37</v>
      </c>
      <c r="D2374" s="10" t="s">
        <v>8058</v>
      </c>
      <c r="E2374" s="10" t="s">
        <v>350</v>
      </c>
      <c r="F2374" s="11">
        <v>5</v>
      </c>
      <c r="G2374" s="11" t="s">
        <v>43</v>
      </c>
      <c r="H2374" s="10" t="s">
        <v>19</v>
      </c>
      <c r="I2374" s="10" t="s">
        <v>8059</v>
      </c>
      <c r="J2374" s="10" t="s">
        <v>40</v>
      </c>
      <c r="K2374" s="10" t="s">
        <v>8060</v>
      </c>
      <c r="L2374" s="10" t="s">
        <v>8061</v>
      </c>
      <c r="M2374" s="12" t="s">
        <v>7737</v>
      </c>
    </row>
    <row r="2375" s="3" customFormat="1" ht="27" spans="1:13">
      <c r="A2375" s="8">
        <v>2373</v>
      </c>
      <c r="B2375" s="10" t="s">
        <v>8057</v>
      </c>
      <c r="C2375" s="10" t="s">
        <v>37</v>
      </c>
      <c r="D2375" s="10" t="s">
        <v>8058</v>
      </c>
      <c r="E2375" s="10" t="s">
        <v>19</v>
      </c>
      <c r="F2375" s="11">
        <v>5</v>
      </c>
      <c r="G2375" s="11" t="s">
        <v>43</v>
      </c>
      <c r="H2375" s="10" t="s">
        <v>19</v>
      </c>
      <c r="I2375" s="10" t="s">
        <v>8062</v>
      </c>
      <c r="J2375" s="10" t="s">
        <v>40</v>
      </c>
      <c r="K2375" s="10" t="s">
        <v>8060</v>
      </c>
      <c r="L2375" s="10" t="s">
        <v>8061</v>
      </c>
      <c r="M2375" s="12" t="s">
        <v>7737</v>
      </c>
    </row>
    <row r="2376" s="3" customFormat="1" ht="27" spans="1:13">
      <c r="A2376" s="8">
        <v>2374</v>
      </c>
      <c r="B2376" s="10" t="s">
        <v>8057</v>
      </c>
      <c r="C2376" s="10" t="s">
        <v>37</v>
      </c>
      <c r="D2376" s="10" t="s">
        <v>8063</v>
      </c>
      <c r="E2376" s="10" t="s">
        <v>111</v>
      </c>
      <c r="F2376" s="11">
        <v>5</v>
      </c>
      <c r="G2376" s="11" t="s">
        <v>43</v>
      </c>
      <c r="H2376" s="10" t="s">
        <v>19</v>
      </c>
      <c r="I2376" s="10" t="s">
        <v>8062</v>
      </c>
      <c r="J2376" s="10" t="s">
        <v>591</v>
      </c>
      <c r="K2376" s="10" t="s">
        <v>8060</v>
      </c>
      <c r="L2376" s="10" t="s">
        <v>8061</v>
      </c>
      <c r="M2376" s="12" t="s">
        <v>7737</v>
      </c>
    </row>
    <row r="2377" s="3" customFormat="1" ht="27" spans="1:13">
      <c r="A2377" s="8">
        <v>2375</v>
      </c>
      <c r="B2377" s="10" t="s">
        <v>8064</v>
      </c>
      <c r="C2377" s="10" t="s">
        <v>2595</v>
      </c>
      <c r="D2377" s="10" t="s">
        <v>8065</v>
      </c>
      <c r="E2377" s="10" t="s">
        <v>3894</v>
      </c>
      <c r="F2377" s="11">
        <v>1</v>
      </c>
      <c r="G2377" s="11" t="s">
        <v>43</v>
      </c>
      <c r="H2377" s="10" t="s">
        <v>19</v>
      </c>
      <c r="I2377" s="10" t="s">
        <v>8066</v>
      </c>
      <c r="J2377" s="10" t="s">
        <v>40</v>
      </c>
      <c r="K2377" s="10" t="s">
        <v>8067</v>
      </c>
      <c r="L2377" s="10" t="s">
        <v>8068</v>
      </c>
      <c r="M2377" s="12" t="s">
        <v>7737</v>
      </c>
    </row>
    <row r="2378" s="3" customFormat="1" ht="40.5" spans="1:13">
      <c r="A2378" s="8">
        <v>2376</v>
      </c>
      <c r="B2378" s="10" t="s">
        <v>8064</v>
      </c>
      <c r="C2378" s="10" t="s">
        <v>1302</v>
      </c>
      <c r="D2378" s="10" t="s">
        <v>8069</v>
      </c>
      <c r="E2378" s="10" t="s">
        <v>5659</v>
      </c>
      <c r="F2378" s="11">
        <v>1</v>
      </c>
      <c r="G2378" s="11" t="s">
        <v>43</v>
      </c>
      <c r="H2378" s="10" t="s">
        <v>19</v>
      </c>
      <c r="I2378" s="10" t="s">
        <v>8070</v>
      </c>
      <c r="J2378" s="10" t="s">
        <v>40</v>
      </c>
      <c r="K2378" s="10" t="s">
        <v>8067</v>
      </c>
      <c r="L2378" s="10" t="s">
        <v>8068</v>
      </c>
      <c r="M2378" s="12" t="s">
        <v>7737</v>
      </c>
    </row>
    <row r="2379" s="3" customFormat="1" ht="27" spans="1:13">
      <c r="A2379" s="8">
        <v>2377</v>
      </c>
      <c r="B2379" s="10" t="s">
        <v>8071</v>
      </c>
      <c r="C2379" s="10" t="s">
        <v>37</v>
      </c>
      <c r="D2379" s="10" t="s">
        <v>8072</v>
      </c>
      <c r="E2379" s="10" t="s">
        <v>19</v>
      </c>
      <c r="F2379" s="11">
        <v>1</v>
      </c>
      <c r="G2379" s="11" t="s">
        <v>633</v>
      </c>
      <c r="H2379" s="10" t="s">
        <v>19</v>
      </c>
      <c r="I2379" s="10" t="s">
        <v>1429</v>
      </c>
      <c r="J2379" s="10" t="s">
        <v>70</v>
      </c>
      <c r="K2379" s="10" t="s">
        <v>1656</v>
      </c>
      <c r="L2379" s="10" t="s">
        <v>8073</v>
      </c>
      <c r="M2379" s="12" t="s">
        <v>7737</v>
      </c>
    </row>
    <row r="2380" s="3" customFormat="1" ht="27" spans="1:13">
      <c r="A2380" s="8">
        <v>2378</v>
      </c>
      <c r="B2380" s="10" t="s">
        <v>8071</v>
      </c>
      <c r="C2380" s="10" t="s">
        <v>37</v>
      </c>
      <c r="D2380" s="10" t="s">
        <v>8074</v>
      </c>
      <c r="E2380" s="10" t="s">
        <v>19</v>
      </c>
      <c r="F2380" s="11">
        <v>2</v>
      </c>
      <c r="G2380" s="11" t="s">
        <v>633</v>
      </c>
      <c r="H2380" s="10" t="s">
        <v>19</v>
      </c>
      <c r="I2380" s="10" t="s">
        <v>1429</v>
      </c>
      <c r="J2380" s="10" t="s">
        <v>70</v>
      </c>
      <c r="K2380" s="10" t="s">
        <v>1656</v>
      </c>
      <c r="L2380" s="10" t="s">
        <v>8073</v>
      </c>
      <c r="M2380" s="12" t="s">
        <v>7737</v>
      </c>
    </row>
    <row r="2381" s="3" customFormat="1" ht="27" spans="1:13">
      <c r="A2381" s="8">
        <v>2379</v>
      </c>
      <c r="B2381" s="10" t="s">
        <v>8071</v>
      </c>
      <c r="C2381" s="10" t="s">
        <v>37</v>
      </c>
      <c r="D2381" s="10" t="s">
        <v>8074</v>
      </c>
      <c r="E2381" s="10" t="s">
        <v>19</v>
      </c>
      <c r="F2381" s="11">
        <v>2</v>
      </c>
      <c r="G2381" s="11" t="s">
        <v>633</v>
      </c>
      <c r="H2381" s="10" t="s">
        <v>19</v>
      </c>
      <c r="I2381" s="10" t="s">
        <v>8075</v>
      </c>
      <c r="J2381" s="10" t="s">
        <v>70</v>
      </c>
      <c r="K2381" s="10" t="s">
        <v>1656</v>
      </c>
      <c r="L2381" s="10" t="s">
        <v>8073</v>
      </c>
      <c r="M2381" s="12" t="s">
        <v>7737</v>
      </c>
    </row>
    <row r="2382" s="3" customFormat="1" ht="27" spans="1:13">
      <c r="A2382" s="8">
        <v>2380</v>
      </c>
      <c r="B2382" s="10" t="s">
        <v>8071</v>
      </c>
      <c r="C2382" s="10" t="s">
        <v>37</v>
      </c>
      <c r="D2382" s="10" t="s">
        <v>8076</v>
      </c>
      <c r="E2382" s="10" t="s">
        <v>19</v>
      </c>
      <c r="F2382" s="11">
        <v>5</v>
      </c>
      <c r="G2382" s="11" t="s">
        <v>633</v>
      </c>
      <c r="H2382" s="10" t="s">
        <v>19</v>
      </c>
      <c r="I2382" s="10" t="s">
        <v>1429</v>
      </c>
      <c r="J2382" s="10" t="s">
        <v>70</v>
      </c>
      <c r="K2382" s="10" t="s">
        <v>1656</v>
      </c>
      <c r="L2382" s="10" t="s">
        <v>8073</v>
      </c>
      <c r="M2382" s="12" t="s">
        <v>7737</v>
      </c>
    </row>
    <row r="2383" s="3" customFormat="1" ht="27" spans="1:13">
      <c r="A2383" s="8">
        <v>2381</v>
      </c>
      <c r="B2383" s="10" t="s">
        <v>8071</v>
      </c>
      <c r="C2383" s="10" t="s">
        <v>37</v>
      </c>
      <c r="D2383" s="10" t="s">
        <v>8077</v>
      </c>
      <c r="E2383" s="10" t="s">
        <v>19</v>
      </c>
      <c r="F2383" s="11">
        <v>5</v>
      </c>
      <c r="G2383" s="11" t="s">
        <v>633</v>
      </c>
      <c r="H2383" s="10" t="s">
        <v>19</v>
      </c>
      <c r="I2383" s="10" t="s">
        <v>1429</v>
      </c>
      <c r="J2383" s="10" t="s">
        <v>70</v>
      </c>
      <c r="K2383" s="10" t="s">
        <v>1656</v>
      </c>
      <c r="L2383" s="10" t="s">
        <v>8073</v>
      </c>
      <c r="M2383" s="12" t="s">
        <v>7737</v>
      </c>
    </row>
    <row r="2384" s="3" customFormat="1" ht="27" spans="1:13">
      <c r="A2384" s="8">
        <v>2382</v>
      </c>
      <c r="B2384" s="10" t="s">
        <v>8071</v>
      </c>
      <c r="C2384" s="10" t="s">
        <v>37</v>
      </c>
      <c r="D2384" s="10" t="s">
        <v>8078</v>
      </c>
      <c r="E2384" s="10" t="s">
        <v>19</v>
      </c>
      <c r="F2384" s="11">
        <v>2</v>
      </c>
      <c r="G2384" s="11" t="s">
        <v>633</v>
      </c>
      <c r="H2384" s="10" t="s">
        <v>19</v>
      </c>
      <c r="I2384" s="10" t="s">
        <v>8079</v>
      </c>
      <c r="J2384" s="10" t="s">
        <v>70</v>
      </c>
      <c r="K2384" s="10" t="s">
        <v>1656</v>
      </c>
      <c r="L2384" s="10" t="s">
        <v>8073</v>
      </c>
      <c r="M2384" s="12" t="s">
        <v>7737</v>
      </c>
    </row>
    <row r="2385" s="3" customFormat="1" ht="27" spans="1:13">
      <c r="A2385" s="8">
        <v>2383</v>
      </c>
      <c r="B2385" s="10" t="s">
        <v>8071</v>
      </c>
      <c r="C2385" s="10" t="s">
        <v>37</v>
      </c>
      <c r="D2385" s="10" t="s">
        <v>8080</v>
      </c>
      <c r="E2385" s="10" t="s">
        <v>19</v>
      </c>
      <c r="F2385" s="11">
        <v>5</v>
      </c>
      <c r="G2385" s="11" t="s">
        <v>633</v>
      </c>
      <c r="H2385" s="10" t="s">
        <v>19</v>
      </c>
      <c r="I2385" s="10" t="s">
        <v>1429</v>
      </c>
      <c r="J2385" s="10" t="s">
        <v>70</v>
      </c>
      <c r="K2385" s="10" t="s">
        <v>1656</v>
      </c>
      <c r="L2385" s="10" t="s">
        <v>8073</v>
      </c>
      <c r="M2385" s="12" t="s">
        <v>7737</v>
      </c>
    </row>
    <row r="2386" s="3" customFormat="1" ht="27" spans="1:13">
      <c r="A2386" s="8">
        <v>2384</v>
      </c>
      <c r="B2386" s="10" t="s">
        <v>8081</v>
      </c>
      <c r="C2386" s="10" t="s">
        <v>37</v>
      </c>
      <c r="D2386" s="10" t="s">
        <v>8082</v>
      </c>
      <c r="E2386" s="10" t="s">
        <v>19</v>
      </c>
      <c r="F2386" s="11">
        <v>2</v>
      </c>
      <c r="G2386" s="11" t="s">
        <v>43</v>
      </c>
      <c r="H2386" s="10" t="s">
        <v>19</v>
      </c>
      <c r="I2386" s="10" t="s">
        <v>782</v>
      </c>
      <c r="J2386" s="10" t="s">
        <v>40</v>
      </c>
      <c r="K2386" s="10" t="s">
        <v>8083</v>
      </c>
      <c r="L2386" s="10" t="s">
        <v>8084</v>
      </c>
      <c r="M2386" s="12" t="s">
        <v>7737</v>
      </c>
    </row>
    <row r="2387" s="3" customFormat="1" ht="40.5" spans="1:13">
      <c r="A2387" s="8">
        <v>2385</v>
      </c>
      <c r="B2387" s="10" t="s">
        <v>8081</v>
      </c>
      <c r="C2387" s="10" t="s">
        <v>37</v>
      </c>
      <c r="D2387" s="10" t="s">
        <v>8085</v>
      </c>
      <c r="E2387" s="10" t="s">
        <v>19</v>
      </c>
      <c r="F2387" s="11">
        <v>2</v>
      </c>
      <c r="G2387" s="11" t="s">
        <v>43</v>
      </c>
      <c r="H2387" s="10" t="s">
        <v>19</v>
      </c>
      <c r="I2387" s="10" t="s">
        <v>782</v>
      </c>
      <c r="J2387" s="10" t="s">
        <v>40</v>
      </c>
      <c r="K2387" s="10" t="s">
        <v>8083</v>
      </c>
      <c r="L2387" s="10" t="s">
        <v>8084</v>
      </c>
      <c r="M2387" s="12" t="s">
        <v>7737</v>
      </c>
    </row>
    <row r="2388" s="3" customFormat="1" ht="94.5" spans="1:13">
      <c r="A2388" s="8">
        <v>2386</v>
      </c>
      <c r="B2388" s="10" t="s">
        <v>8081</v>
      </c>
      <c r="C2388" s="10" t="s">
        <v>37</v>
      </c>
      <c r="D2388" s="10" t="s">
        <v>8086</v>
      </c>
      <c r="E2388" s="10" t="s">
        <v>19</v>
      </c>
      <c r="F2388" s="11">
        <v>5</v>
      </c>
      <c r="G2388" s="11" t="s">
        <v>43</v>
      </c>
      <c r="H2388" s="10" t="s">
        <v>19</v>
      </c>
      <c r="I2388" s="10" t="s">
        <v>782</v>
      </c>
      <c r="J2388" s="10" t="s">
        <v>40</v>
      </c>
      <c r="K2388" s="10" t="s">
        <v>8083</v>
      </c>
      <c r="L2388" s="10" t="s">
        <v>8084</v>
      </c>
      <c r="M2388" s="12" t="s">
        <v>7737</v>
      </c>
    </row>
    <row r="2389" s="3" customFormat="1" ht="54" spans="1:13">
      <c r="A2389" s="8">
        <v>2387</v>
      </c>
      <c r="B2389" s="10" t="s">
        <v>8081</v>
      </c>
      <c r="C2389" s="10" t="s">
        <v>37</v>
      </c>
      <c r="D2389" s="10" t="s">
        <v>8087</v>
      </c>
      <c r="E2389" s="10" t="s">
        <v>19</v>
      </c>
      <c r="F2389" s="11">
        <v>5</v>
      </c>
      <c r="G2389" s="11" t="s">
        <v>43</v>
      </c>
      <c r="H2389" s="10" t="s">
        <v>19</v>
      </c>
      <c r="I2389" s="10" t="s">
        <v>782</v>
      </c>
      <c r="J2389" s="10" t="s">
        <v>40</v>
      </c>
      <c r="K2389" s="10" t="s">
        <v>8083</v>
      </c>
      <c r="L2389" s="10" t="s">
        <v>8084</v>
      </c>
      <c r="M2389" s="12" t="s">
        <v>7737</v>
      </c>
    </row>
    <row r="2390" s="3" customFormat="1" ht="54" spans="1:13">
      <c r="A2390" s="8">
        <v>2388</v>
      </c>
      <c r="B2390" s="9" t="s">
        <v>8081</v>
      </c>
      <c r="C2390" s="9" t="s">
        <v>37</v>
      </c>
      <c r="D2390" s="9" t="s">
        <v>8088</v>
      </c>
      <c r="E2390" s="9" t="s">
        <v>19</v>
      </c>
      <c r="F2390" s="8">
        <v>5</v>
      </c>
      <c r="G2390" s="8" t="s">
        <v>18</v>
      </c>
      <c r="H2390" s="9" t="s">
        <v>19</v>
      </c>
      <c r="I2390" s="9" t="s">
        <v>8089</v>
      </c>
      <c r="J2390" s="9" t="s">
        <v>40</v>
      </c>
      <c r="K2390" s="9" t="s">
        <v>8083</v>
      </c>
      <c r="L2390" s="9" t="str">
        <f>"18241363633"</f>
        <v>18241363633</v>
      </c>
      <c r="M2390" s="12" t="s">
        <v>7737</v>
      </c>
    </row>
    <row r="2391" s="3" customFormat="1" ht="40.5" spans="1:13">
      <c r="A2391" s="8">
        <v>2389</v>
      </c>
      <c r="B2391" s="9" t="s">
        <v>8090</v>
      </c>
      <c r="C2391" s="9" t="s">
        <v>5738</v>
      </c>
      <c r="D2391" s="9" t="s">
        <v>8091</v>
      </c>
      <c r="E2391" s="9" t="s">
        <v>5740</v>
      </c>
      <c r="F2391" s="8">
        <v>1</v>
      </c>
      <c r="G2391" s="8" t="s">
        <v>18</v>
      </c>
      <c r="H2391" s="9" t="s">
        <v>76</v>
      </c>
      <c r="I2391" s="9" t="s">
        <v>8092</v>
      </c>
      <c r="J2391" s="9" t="s">
        <v>59</v>
      </c>
      <c r="K2391" s="9" t="s">
        <v>8093</v>
      </c>
      <c r="L2391" s="9" t="str">
        <f>"13904134309"</f>
        <v>13904134309</v>
      </c>
      <c r="M2391" s="12" t="s">
        <v>7737</v>
      </c>
    </row>
    <row r="2392" s="3" customFormat="1" ht="27" spans="1:13">
      <c r="A2392" s="8">
        <v>2390</v>
      </c>
      <c r="B2392" s="10" t="s">
        <v>8094</v>
      </c>
      <c r="C2392" s="10" t="s">
        <v>37</v>
      </c>
      <c r="D2392" s="10" t="s">
        <v>8095</v>
      </c>
      <c r="E2392" s="10" t="s">
        <v>19</v>
      </c>
      <c r="F2392" s="11">
        <v>2</v>
      </c>
      <c r="G2392" s="11" t="s">
        <v>633</v>
      </c>
      <c r="H2392" s="10" t="s">
        <v>19</v>
      </c>
      <c r="I2392" s="10" t="s">
        <v>782</v>
      </c>
      <c r="J2392" s="10" t="s">
        <v>70</v>
      </c>
      <c r="K2392" s="10" t="s">
        <v>8096</v>
      </c>
      <c r="L2392" s="10" t="s">
        <v>8097</v>
      </c>
      <c r="M2392" s="12" t="s">
        <v>7737</v>
      </c>
    </row>
    <row r="2393" s="3" customFormat="1" ht="54" spans="1:13">
      <c r="A2393" s="8">
        <v>2391</v>
      </c>
      <c r="B2393" s="10" t="s">
        <v>8098</v>
      </c>
      <c r="C2393" s="10" t="s">
        <v>37</v>
      </c>
      <c r="D2393" s="10" t="s">
        <v>8099</v>
      </c>
      <c r="E2393" s="10" t="s">
        <v>1724</v>
      </c>
      <c r="F2393" s="11">
        <v>8</v>
      </c>
      <c r="G2393" s="11" t="s">
        <v>39</v>
      </c>
      <c r="H2393" s="10" t="s">
        <v>19</v>
      </c>
      <c r="I2393" s="10" t="s">
        <v>8100</v>
      </c>
      <c r="J2393" s="10" t="s">
        <v>40</v>
      </c>
      <c r="K2393" s="10" t="s">
        <v>8101</v>
      </c>
      <c r="L2393" s="10" t="s">
        <v>8102</v>
      </c>
      <c r="M2393" s="12" t="s">
        <v>7737</v>
      </c>
    </row>
    <row r="2394" s="3" customFormat="1" ht="27" spans="1:13">
      <c r="A2394" s="8">
        <v>2392</v>
      </c>
      <c r="B2394" s="10" t="s">
        <v>8103</v>
      </c>
      <c r="C2394" s="10" t="s">
        <v>37</v>
      </c>
      <c r="D2394" s="10" t="s">
        <v>8104</v>
      </c>
      <c r="E2394" s="10" t="s">
        <v>2840</v>
      </c>
      <c r="F2394" s="11">
        <v>132</v>
      </c>
      <c r="G2394" s="11" t="s">
        <v>43</v>
      </c>
      <c r="H2394" s="10" t="s">
        <v>19</v>
      </c>
      <c r="I2394" s="10" t="s">
        <v>8105</v>
      </c>
      <c r="J2394" s="10" t="s">
        <v>40</v>
      </c>
      <c r="K2394" s="10" t="s">
        <v>8106</v>
      </c>
      <c r="L2394" s="10" t="s">
        <v>8107</v>
      </c>
      <c r="M2394" s="12" t="s">
        <v>7737</v>
      </c>
    </row>
    <row r="2395" s="3" customFormat="1" ht="27" spans="1:13">
      <c r="A2395" s="8">
        <v>2393</v>
      </c>
      <c r="B2395" s="9" t="s">
        <v>8103</v>
      </c>
      <c r="C2395" s="9" t="s">
        <v>37</v>
      </c>
      <c r="D2395" s="9" t="s">
        <v>8108</v>
      </c>
      <c r="E2395" s="9" t="s">
        <v>2840</v>
      </c>
      <c r="F2395" s="8">
        <v>60</v>
      </c>
      <c r="G2395" s="8" t="s">
        <v>18</v>
      </c>
      <c r="H2395" s="9" t="s">
        <v>19</v>
      </c>
      <c r="I2395" s="9" t="s">
        <v>8105</v>
      </c>
      <c r="J2395" s="9" t="s">
        <v>59</v>
      </c>
      <c r="K2395" s="9" t="s">
        <v>8106</v>
      </c>
      <c r="L2395" s="9" t="str">
        <f>"18841360307"</f>
        <v>18841360307</v>
      </c>
      <c r="M2395" s="12" t="s">
        <v>7737</v>
      </c>
    </row>
    <row r="2396" s="3" customFormat="1" ht="121.5" spans="1:13">
      <c r="A2396" s="8">
        <v>2394</v>
      </c>
      <c r="B2396" s="9" t="s">
        <v>8109</v>
      </c>
      <c r="C2396" s="9" t="s">
        <v>66</v>
      </c>
      <c r="D2396" s="9" t="s">
        <v>8110</v>
      </c>
      <c r="E2396" s="9" t="s">
        <v>68</v>
      </c>
      <c r="F2396" s="8">
        <v>10</v>
      </c>
      <c r="G2396" s="8" t="s">
        <v>18</v>
      </c>
      <c r="H2396" s="9" t="s">
        <v>19</v>
      </c>
      <c r="I2396" s="9" t="s">
        <v>8111</v>
      </c>
      <c r="J2396" s="9" t="s">
        <v>70</v>
      </c>
      <c r="K2396" s="9" t="s">
        <v>8112</v>
      </c>
      <c r="L2396" s="9" t="s">
        <v>8113</v>
      </c>
      <c r="M2396" s="12" t="s">
        <v>7737</v>
      </c>
    </row>
    <row r="2397" s="3" customFormat="1" ht="108" spans="1:13">
      <c r="A2397" s="8">
        <v>2395</v>
      </c>
      <c r="B2397" s="9" t="s">
        <v>8114</v>
      </c>
      <c r="C2397" s="9" t="s">
        <v>485</v>
      </c>
      <c r="D2397" s="9" t="s">
        <v>8115</v>
      </c>
      <c r="E2397" s="9" t="s">
        <v>813</v>
      </c>
      <c r="F2397" s="8">
        <v>1</v>
      </c>
      <c r="G2397" s="8" t="s">
        <v>18</v>
      </c>
      <c r="H2397" s="9" t="s">
        <v>19</v>
      </c>
      <c r="I2397" s="9" t="s">
        <v>8116</v>
      </c>
      <c r="J2397" s="9" t="s">
        <v>59</v>
      </c>
      <c r="K2397" s="9" t="s">
        <v>8117</v>
      </c>
      <c r="L2397" s="9" t="str">
        <f>"13841366369"</f>
        <v>13841366369</v>
      </c>
      <c r="M2397" s="12" t="s">
        <v>7737</v>
      </c>
    </row>
    <row r="2398" s="3" customFormat="1" ht="27" spans="1:13">
      <c r="A2398" s="8">
        <v>2396</v>
      </c>
      <c r="B2398" s="10" t="s">
        <v>8118</v>
      </c>
      <c r="C2398" s="10" t="s">
        <v>37</v>
      </c>
      <c r="D2398" s="10" t="s">
        <v>782</v>
      </c>
      <c r="E2398" s="10" t="s">
        <v>19</v>
      </c>
      <c r="F2398" s="11">
        <v>2</v>
      </c>
      <c r="G2398" s="11" t="s">
        <v>633</v>
      </c>
      <c r="H2398" s="10" t="s">
        <v>19</v>
      </c>
      <c r="I2398" s="10" t="s">
        <v>782</v>
      </c>
      <c r="J2398" s="10" t="s">
        <v>40</v>
      </c>
      <c r="K2398" s="10" t="s">
        <v>8119</v>
      </c>
      <c r="L2398" s="10" t="s">
        <v>8120</v>
      </c>
      <c r="M2398" s="12" t="s">
        <v>7737</v>
      </c>
    </row>
    <row r="2399" s="3" customFormat="1" ht="27" spans="1:13">
      <c r="A2399" s="8">
        <v>2397</v>
      </c>
      <c r="B2399" s="10" t="s">
        <v>8118</v>
      </c>
      <c r="C2399" s="10" t="s">
        <v>37</v>
      </c>
      <c r="D2399" s="10" t="s">
        <v>2176</v>
      </c>
      <c r="E2399" s="10" t="s">
        <v>19</v>
      </c>
      <c r="F2399" s="11">
        <v>2</v>
      </c>
      <c r="G2399" s="11" t="s">
        <v>633</v>
      </c>
      <c r="H2399" s="10" t="s">
        <v>19</v>
      </c>
      <c r="I2399" s="10" t="s">
        <v>782</v>
      </c>
      <c r="J2399" s="10" t="s">
        <v>40</v>
      </c>
      <c r="K2399" s="10" t="s">
        <v>8119</v>
      </c>
      <c r="L2399" s="10" t="s">
        <v>8120</v>
      </c>
      <c r="M2399" s="12" t="s">
        <v>7737</v>
      </c>
    </row>
    <row r="2400" s="3" customFormat="1" ht="27" spans="1:13">
      <c r="A2400" s="8">
        <v>2398</v>
      </c>
      <c r="B2400" s="10" t="s">
        <v>8118</v>
      </c>
      <c r="C2400" s="10" t="s">
        <v>37</v>
      </c>
      <c r="D2400" s="10" t="s">
        <v>8121</v>
      </c>
      <c r="E2400" s="10" t="s">
        <v>19</v>
      </c>
      <c r="F2400" s="11">
        <v>2</v>
      </c>
      <c r="G2400" s="11" t="s">
        <v>633</v>
      </c>
      <c r="H2400" s="10" t="s">
        <v>19</v>
      </c>
      <c r="I2400" s="10" t="s">
        <v>782</v>
      </c>
      <c r="J2400" s="10" t="s">
        <v>40</v>
      </c>
      <c r="K2400" s="10" t="s">
        <v>8119</v>
      </c>
      <c r="L2400" s="10" t="s">
        <v>8120</v>
      </c>
      <c r="M2400" s="12" t="s">
        <v>7737</v>
      </c>
    </row>
    <row r="2401" s="3" customFormat="1" ht="27" spans="1:13">
      <c r="A2401" s="8">
        <v>2399</v>
      </c>
      <c r="B2401" s="10" t="s">
        <v>8118</v>
      </c>
      <c r="C2401" s="10" t="s">
        <v>37</v>
      </c>
      <c r="D2401" s="10" t="s">
        <v>2247</v>
      </c>
      <c r="E2401" s="10" t="s">
        <v>19</v>
      </c>
      <c r="F2401" s="11">
        <v>5</v>
      </c>
      <c r="G2401" s="11" t="s">
        <v>633</v>
      </c>
      <c r="H2401" s="10" t="s">
        <v>19</v>
      </c>
      <c r="I2401" s="10" t="s">
        <v>782</v>
      </c>
      <c r="J2401" s="10" t="s">
        <v>40</v>
      </c>
      <c r="K2401" s="10" t="s">
        <v>8119</v>
      </c>
      <c r="L2401" s="10" t="s">
        <v>8120</v>
      </c>
      <c r="M2401" s="12" t="s">
        <v>7737</v>
      </c>
    </row>
    <row r="2402" s="3" customFormat="1" ht="27" spans="1:13">
      <c r="A2402" s="8">
        <v>2400</v>
      </c>
      <c r="B2402" s="10" t="s">
        <v>8118</v>
      </c>
      <c r="C2402" s="10" t="s">
        <v>37</v>
      </c>
      <c r="D2402" s="10" t="s">
        <v>782</v>
      </c>
      <c r="E2402" s="10" t="s">
        <v>19</v>
      </c>
      <c r="F2402" s="11">
        <v>2</v>
      </c>
      <c r="G2402" s="11" t="s">
        <v>633</v>
      </c>
      <c r="H2402" s="10" t="s">
        <v>19</v>
      </c>
      <c r="I2402" s="10" t="s">
        <v>782</v>
      </c>
      <c r="J2402" s="10" t="s">
        <v>40</v>
      </c>
      <c r="K2402" s="10" t="s">
        <v>8119</v>
      </c>
      <c r="L2402" s="10" t="s">
        <v>8120</v>
      </c>
      <c r="M2402" s="12" t="s">
        <v>7737</v>
      </c>
    </row>
    <row r="2403" s="3" customFormat="1" ht="27" spans="1:13">
      <c r="A2403" s="8">
        <v>2401</v>
      </c>
      <c r="B2403" s="10" t="s">
        <v>8122</v>
      </c>
      <c r="C2403" s="10" t="s">
        <v>66</v>
      </c>
      <c r="D2403" s="10" t="s">
        <v>8123</v>
      </c>
      <c r="E2403" s="10" t="s">
        <v>5198</v>
      </c>
      <c r="F2403" s="11">
        <v>2</v>
      </c>
      <c r="G2403" s="11" t="s">
        <v>39</v>
      </c>
      <c r="H2403" s="10" t="s">
        <v>19</v>
      </c>
      <c r="I2403" s="10" t="s">
        <v>8124</v>
      </c>
      <c r="J2403" s="10" t="s">
        <v>40</v>
      </c>
      <c r="K2403" s="10" t="s">
        <v>8125</v>
      </c>
      <c r="L2403" s="10" t="s">
        <v>8126</v>
      </c>
      <c r="M2403" s="12" t="s">
        <v>7737</v>
      </c>
    </row>
    <row r="2404" s="3" customFormat="1" ht="135" spans="1:13">
      <c r="A2404" s="8">
        <v>2402</v>
      </c>
      <c r="B2404" s="9" t="s">
        <v>8127</v>
      </c>
      <c r="C2404" s="9" t="s">
        <v>37</v>
      </c>
      <c r="D2404" s="9" t="s">
        <v>8128</v>
      </c>
      <c r="E2404" s="9" t="s">
        <v>2840</v>
      </c>
      <c r="F2404" s="8">
        <v>3</v>
      </c>
      <c r="G2404" s="8" t="s">
        <v>18</v>
      </c>
      <c r="H2404" s="9" t="s">
        <v>76</v>
      </c>
      <c r="I2404" s="9" t="s">
        <v>8129</v>
      </c>
      <c r="J2404" s="9" t="s">
        <v>28</v>
      </c>
      <c r="K2404" s="9" t="s">
        <v>8130</v>
      </c>
      <c r="L2404" s="9" t="s">
        <v>8131</v>
      </c>
      <c r="M2404" s="12" t="s">
        <v>7737</v>
      </c>
    </row>
    <row r="2405" s="3" customFormat="1" ht="121.5" spans="1:13">
      <c r="A2405" s="8">
        <v>2403</v>
      </c>
      <c r="B2405" s="9" t="s">
        <v>8127</v>
      </c>
      <c r="C2405" s="9" t="s">
        <v>37</v>
      </c>
      <c r="D2405" s="9" t="s">
        <v>8132</v>
      </c>
      <c r="E2405" s="9" t="s">
        <v>2840</v>
      </c>
      <c r="F2405" s="8">
        <v>4</v>
      </c>
      <c r="G2405" s="8" t="s">
        <v>18</v>
      </c>
      <c r="H2405" s="9" t="s">
        <v>76</v>
      </c>
      <c r="I2405" s="9" t="s">
        <v>8133</v>
      </c>
      <c r="J2405" s="9" t="s">
        <v>28</v>
      </c>
      <c r="K2405" s="9" t="s">
        <v>8130</v>
      </c>
      <c r="L2405" s="9" t="s">
        <v>8131</v>
      </c>
      <c r="M2405" s="12" t="s">
        <v>7737</v>
      </c>
    </row>
    <row r="2406" s="3" customFormat="1" ht="135" spans="1:13">
      <c r="A2406" s="8">
        <v>2404</v>
      </c>
      <c r="B2406" s="9" t="s">
        <v>8127</v>
      </c>
      <c r="C2406" s="9" t="s">
        <v>37</v>
      </c>
      <c r="D2406" s="9" t="s">
        <v>8134</v>
      </c>
      <c r="E2406" s="9" t="s">
        <v>2840</v>
      </c>
      <c r="F2406" s="8">
        <v>1</v>
      </c>
      <c r="G2406" s="8" t="s">
        <v>18</v>
      </c>
      <c r="H2406" s="9" t="s">
        <v>474</v>
      </c>
      <c r="I2406" s="9" t="s">
        <v>8135</v>
      </c>
      <c r="J2406" s="9" t="s">
        <v>28</v>
      </c>
      <c r="K2406" s="9" t="s">
        <v>8130</v>
      </c>
      <c r="L2406" s="9" t="s">
        <v>8131</v>
      </c>
      <c r="M2406" s="12" t="s">
        <v>7737</v>
      </c>
    </row>
    <row r="2407" s="3" customFormat="1" spans="1:13">
      <c r="A2407" s="8">
        <v>2405</v>
      </c>
      <c r="B2407" s="10" t="s">
        <v>8136</v>
      </c>
      <c r="C2407" s="10" t="s">
        <v>37</v>
      </c>
      <c r="D2407" s="10" t="s">
        <v>8137</v>
      </c>
      <c r="E2407" s="10" t="s">
        <v>19</v>
      </c>
      <c r="F2407" s="11">
        <v>50</v>
      </c>
      <c r="G2407" s="11" t="s">
        <v>633</v>
      </c>
      <c r="H2407" s="10" t="s">
        <v>19</v>
      </c>
      <c r="I2407" s="10" t="s">
        <v>8138</v>
      </c>
      <c r="J2407" s="10" t="s">
        <v>40</v>
      </c>
      <c r="K2407" s="10" t="s">
        <v>8139</v>
      </c>
      <c r="L2407" s="10" t="s">
        <v>8140</v>
      </c>
      <c r="M2407" s="12" t="s">
        <v>7737</v>
      </c>
    </row>
    <row r="2408" s="3" customFormat="1" spans="1:13">
      <c r="A2408" s="8">
        <v>2406</v>
      </c>
      <c r="B2408" s="10" t="s">
        <v>8141</v>
      </c>
      <c r="C2408" s="10" t="s">
        <v>37</v>
      </c>
      <c r="D2408" s="10" t="s">
        <v>8142</v>
      </c>
      <c r="E2408" s="10" t="s">
        <v>19</v>
      </c>
      <c r="F2408" s="11">
        <v>10</v>
      </c>
      <c r="G2408" s="11" t="s">
        <v>633</v>
      </c>
      <c r="H2408" s="10" t="s">
        <v>19</v>
      </c>
      <c r="I2408" s="10" t="s">
        <v>8143</v>
      </c>
      <c r="J2408" s="10" t="s">
        <v>40</v>
      </c>
      <c r="K2408" s="10" t="s">
        <v>8144</v>
      </c>
      <c r="L2408" s="10" t="s">
        <v>8145</v>
      </c>
      <c r="M2408" s="12" t="s">
        <v>7737</v>
      </c>
    </row>
    <row r="2409" s="3" customFormat="1" ht="27" spans="1:13">
      <c r="A2409" s="8">
        <v>2407</v>
      </c>
      <c r="B2409" s="10" t="s">
        <v>8146</v>
      </c>
      <c r="C2409" s="10" t="s">
        <v>37</v>
      </c>
      <c r="D2409" s="10" t="s">
        <v>8147</v>
      </c>
      <c r="E2409" s="10" t="s">
        <v>19</v>
      </c>
      <c r="F2409" s="11">
        <v>2</v>
      </c>
      <c r="G2409" s="11" t="s">
        <v>633</v>
      </c>
      <c r="H2409" s="10" t="s">
        <v>19</v>
      </c>
      <c r="I2409" s="10" t="s">
        <v>8148</v>
      </c>
      <c r="J2409" s="10" t="s">
        <v>591</v>
      </c>
      <c r="K2409" s="10" t="s">
        <v>8149</v>
      </c>
      <c r="L2409" s="10" t="s">
        <v>8150</v>
      </c>
      <c r="M2409" s="12" t="s">
        <v>7737</v>
      </c>
    </row>
    <row r="2410" s="3" customFormat="1" ht="94.5" spans="1:13">
      <c r="A2410" s="8">
        <v>2408</v>
      </c>
      <c r="B2410" s="10" t="s">
        <v>8151</v>
      </c>
      <c r="C2410" s="10" t="s">
        <v>37</v>
      </c>
      <c r="D2410" s="10" t="s">
        <v>8152</v>
      </c>
      <c r="E2410" s="10" t="s">
        <v>19</v>
      </c>
      <c r="F2410" s="11">
        <v>1</v>
      </c>
      <c r="G2410" s="11" t="s">
        <v>43</v>
      </c>
      <c r="H2410" s="10" t="s">
        <v>19</v>
      </c>
      <c r="I2410" s="10" t="s">
        <v>8153</v>
      </c>
      <c r="J2410" s="10" t="s">
        <v>70</v>
      </c>
      <c r="K2410" s="10" t="s">
        <v>8154</v>
      </c>
      <c r="L2410" s="10" t="s">
        <v>8155</v>
      </c>
      <c r="M2410" s="12" t="s">
        <v>7737</v>
      </c>
    </row>
    <row r="2411" s="3" customFormat="1" ht="94.5" spans="1:13">
      <c r="A2411" s="8">
        <v>2409</v>
      </c>
      <c r="B2411" s="10" t="s">
        <v>8151</v>
      </c>
      <c r="C2411" s="10" t="s">
        <v>37</v>
      </c>
      <c r="D2411" s="10" t="s">
        <v>8156</v>
      </c>
      <c r="E2411" s="10" t="s">
        <v>19</v>
      </c>
      <c r="F2411" s="11">
        <v>1</v>
      </c>
      <c r="G2411" s="11" t="s">
        <v>633</v>
      </c>
      <c r="H2411" s="10" t="s">
        <v>19</v>
      </c>
      <c r="I2411" s="10" t="s">
        <v>8157</v>
      </c>
      <c r="J2411" s="10" t="s">
        <v>70</v>
      </c>
      <c r="K2411" s="10" t="s">
        <v>8154</v>
      </c>
      <c r="L2411" s="10" t="s">
        <v>8155</v>
      </c>
      <c r="M2411" s="12" t="s">
        <v>7737</v>
      </c>
    </row>
    <row r="2412" s="3" customFormat="1" ht="108" spans="1:13">
      <c r="A2412" s="8">
        <v>2410</v>
      </c>
      <c r="B2412" s="10" t="s">
        <v>8151</v>
      </c>
      <c r="C2412" s="10" t="s">
        <v>37</v>
      </c>
      <c r="D2412" s="10" t="s">
        <v>8158</v>
      </c>
      <c r="E2412" s="10" t="s">
        <v>19</v>
      </c>
      <c r="F2412" s="11">
        <v>1</v>
      </c>
      <c r="G2412" s="11" t="s">
        <v>633</v>
      </c>
      <c r="H2412" s="10" t="s">
        <v>19</v>
      </c>
      <c r="I2412" s="10" t="s">
        <v>8159</v>
      </c>
      <c r="J2412" s="10" t="s">
        <v>70</v>
      </c>
      <c r="K2412" s="10" t="s">
        <v>8154</v>
      </c>
      <c r="L2412" s="10" t="s">
        <v>8155</v>
      </c>
      <c r="M2412" s="12" t="s">
        <v>7737</v>
      </c>
    </row>
    <row r="2413" s="3" customFormat="1" ht="108" spans="1:13">
      <c r="A2413" s="8">
        <v>2411</v>
      </c>
      <c r="B2413" s="10" t="s">
        <v>8151</v>
      </c>
      <c r="C2413" s="10" t="s">
        <v>37</v>
      </c>
      <c r="D2413" s="10" t="s">
        <v>8160</v>
      </c>
      <c r="E2413" s="10" t="s">
        <v>19</v>
      </c>
      <c r="F2413" s="11">
        <v>1</v>
      </c>
      <c r="G2413" s="11" t="s">
        <v>633</v>
      </c>
      <c r="H2413" s="10" t="s">
        <v>19</v>
      </c>
      <c r="I2413" s="10" t="s">
        <v>8161</v>
      </c>
      <c r="J2413" s="10" t="s">
        <v>70</v>
      </c>
      <c r="K2413" s="10" t="s">
        <v>8154</v>
      </c>
      <c r="L2413" s="10" t="s">
        <v>8155</v>
      </c>
      <c r="M2413" s="12" t="s">
        <v>7737</v>
      </c>
    </row>
    <row r="2414" s="3" customFormat="1" ht="94.5" spans="1:13">
      <c r="A2414" s="8">
        <v>2412</v>
      </c>
      <c r="B2414" s="10" t="s">
        <v>8151</v>
      </c>
      <c r="C2414" s="10" t="s">
        <v>37</v>
      </c>
      <c r="D2414" s="10" t="s">
        <v>8162</v>
      </c>
      <c r="E2414" s="10" t="s">
        <v>19</v>
      </c>
      <c r="F2414" s="11">
        <v>1</v>
      </c>
      <c r="G2414" s="11" t="s">
        <v>633</v>
      </c>
      <c r="H2414" s="10" t="s">
        <v>19</v>
      </c>
      <c r="I2414" s="10" t="s">
        <v>8163</v>
      </c>
      <c r="J2414" s="10" t="s">
        <v>70</v>
      </c>
      <c r="K2414" s="10" t="s">
        <v>8154</v>
      </c>
      <c r="L2414" s="10" t="s">
        <v>8155</v>
      </c>
      <c r="M2414" s="12" t="s">
        <v>7737</v>
      </c>
    </row>
    <row r="2415" s="3" customFormat="1" ht="67.5" spans="1:13">
      <c r="A2415" s="8">
        <v>2413</v>
      </c>
      <c r="B2415" s="10" t="s">
        <v>8164</v>
      </c>
      <c r="C2415" s="10" t="s">
        <v>4550</v>
      </c>
      <c r="D2415" s="10" t="s">
        <v>8165</v>
      </c>
      <c r="E2415" s="10" t="s">
        <v>2793</v>
      </c>
      <c r="F2415" s="11">
        <v>3</v>
      </c>
      <c r="G2415" s="11" t="s">
        <v>43</v>
      </c>
      <c r="H2415" s="10" t="s">
        <v>19</v>
      </c>
      <c r="I2415" s="10" t="s">
        <v>8166</v>
      </c>
      <c r="J2415" s="10" t="s">
        <v>40</v>
      </c>
      <c r="K2415" s="10" t="s">
        <v>8167</v>
      </c>
      <c r="L2415" s="10" t="s">
        <v>8168</v>
      </c>
      <c r="M2415" s="12" t="s">
        <v>7737</v>
      </c>
    </row>
    <row r="2416" s="3" customFormat="1" ht="40.5" spans="1:13">
      <c r="A2416" s="8">
        <v>2414</v>
      </c>
      <c r="B2416" s="10" t="s">
        <v>8169</v>
      </c>
      <c r="C2416" s="10" t="s">
        <v>1302</v>
      </c>
      <c r="D2416" s="10" t="s">
        <v>8170</v>
      </c>
      <c r="E2416" s="10" t="s">
        <v>2793</v>
      </c>
      <c r="F2416" s="11">
        <v>10</v>
      </c>
      <c r="G2416" s="11" t="s">
        <v>39</v>
      </c>
      <c r="H2416" s="10" t="s">
        <v>19</v>
      </c>
      <c r="I2416" s="10" t="s">
        <v>8171</v>
      </c>
      <c r="J2416" s="10" t="s">
        <v>40</v>
      </c>
      <c r="K2416" s="10" t="s">
        <v>8172</v>
      </c>
      <c r="L2416" s="10" t="s">
        <v>8173</v>
      </c>
      <c r="M2416" s="12" t="s">
        <v>7737</v>
      </c>
    </row>
    <row r="2417" s="3" customFormat="1" ht="27" spans="1:13">
      <c r="A2417" s="8">
        <v>2415</v>
      </c>
      <c r="B2417" s="10" t="s">
        <v>8174</v>
      </c>
      <c r="C2417" s="10" t="s">
        <v>37</v>
      </c>
      <c r="D2417" s="10" t="s">
        <v>8175</v>
      </c>
      <c r="E2417" s="10" t="s">
        <v>3031</v>
      </c>
      <c r="F2417" s="11">
        <v>1</v>
      </c>
      <c r="G2417" s="11" t="s">
        <v>633</v>
      </c>
      <c r="H2417" s="10" t="s">
        <v>19</v>
      </c>
      <c r="I2417" s="10" t="s">
        <v>8176</v>
      </c>
      <c r="J2417" s="10" t="s">
        <v>59</v>
      </c>
      <c r="K2417" s="10" t="s">
        <v>7504</v>
      </c>
      <c r="L2417" s="10" t="s">
        <v>8177</v>
      </c>
      <c r="M2417" s="12" t="s">
        <v>7737</v>
      </c>
    </row>
    <row r="2418" s="3" customFormat="1" spans="1:13">
      <c r="A2418" s="8">
        <v>2416</v>
      </c>
      <c r="B2418" s="9" t="s">
        <v>8178</v>
      </c>
      <c r="C2418" s="9" t="s">
        <v>37</v>
      </c>
      <c r="D2418" s="9" t="s">
        <v>8179</v>
      </c>
      <c r="E2418" s="9" t="s">
        <v>5659</v>
      </c>
      <c r="F2418" s="8">
        <v>1</v>
      </c>
      <c r="G2418" s="8" t="s">
        <v>18</v>
      </c>
      <c r="H2418" s="9" t="s">
        <v>19</v>
      </c>
      <c r="I2418" s="9" t="s">
        <v>8180</v>
      </c>
      <c r="J2418" s="9" t="s">
        <v>59</v>
      </c>
      <c r="K2418" s="9" t="s">
        <v>8181</v>
      </c>
      <c r="L2418" s="9" t="str">
        <f>"13314139333"</f>
        <v>13314139333</v>
      </c>
      <c r="M2418" s="12" t="s">
        <v>7737</v>
      </c>
    </row>
    <row r="2419" s="3" customFormat="1" ht="54" spans="1:13">
      <c r="A2419" s="8">
        <v>2417</v>
      </c>
      <c r="B2419" s="9" t="s">
        <v>8182</v>
      </c>
      <c r="C2419" s="9" t="s">
        <v>37</v>
      </c>
      <c r="D2419" s="9" t="s">
        <v>8183</v>
      </c>
      <c r="E2419" s="9" t="s">
        <v>119</v>
      </c>
      <c r="F2419" s="8">
        <v>1</v>
      </c>
      <c r="G2419" s="8" t="s">
        <v>18</v>
      </c>
      <c r="H2419" s="9" t="s">
        <v>1950</v>
      </c>
      <c r="I2419" s="9" t="s">
        <v>8184</v>
      </c>
      <c r="J2419" s="9" t="s">
        <v>40</v>
      </c>
      <c r="K2419" s="9" t="s">
        <v>8185</v>
      </c>
      <c r="L2419" s="9" t="str">
        <f>"18641360020"</f>
        <v>18641360020</v>
      </c>
      <c r="M2419" s="12" t="s">
        <v>7737</v>
      </c>
    </row>
    <row r="2420" s="3" customFormat="1" ht="27" spans="1:13">
      <c r="A2420" s="8">
        <v>2418</v>
      </c>
      <c r="B2420" s="10" t="s">
        <v>8186</v>
      </c>
      <c r="C2420" s="10" t="s">
        <v>37</v>
      </c>
      <c r="D2420" s="10" t="s">
        <v>8187</v>
      </c>
      <c r="E2420" s="10" t="s">
        <v>19</v>
      </c>
      <c r="F2420" s="11">
        <v>8</v>
      </c>
      <c r="G2420" s="11" t="s">
        <v>39</v>
      </c>
      <c r="H2420" s="10" t="s">
        <v>19</v>
      </c>
      <c r="I2420" s="10" t="s">
        <v>8188</v>
      </c>
      <c r="J2420" s="10" t="s">
        <v>591</v>
      </c>
      <c r="K2420" s="10" t="s">
        <v>8189</v>
      </c>
      <c r="L2420" s="10" t="s">
        <v>8190</v>
      </c>
      <c r="M2420" s="12" t="s">
        <v>7737</v>
      </c>
    </row>
    <row r="2421" s="3" customFormat="1" ht="27" spans="1:13">
      <c r="A2421" s="8">
        <v>2419</v>
      </c>
      <c r="B2421" s="9" t="s">
        <v>8191</v>
      </c>
      <c r="C2421" s="9" t="s">
        <v>37</v>
      </c>
      <c r="D2421" s="9" t="s">
        <v>8192</v>
      </c>
      <c r="E2421" s="9" t="s">
        <v>2159</v>
      </c>
      <c r="F2421" s="8">
        <v>10</v>
      </c>
      <c r="G2421" s="8" t="s">
        <v>18</v>
      </c>
      <c r="H2421" s="9" t="s">
        <v>19</v>
      </c>
      <c r="I2421" s="9" t="s">
        <v>8193</v>
      </c>
      <c r="J2421" s="9" t="s">
        <v>40</v>
      </c>
      <c r="K2421" s="9" t="s">
        <v>8194</v>
      </c>
      <c r="L2421" s="9" t="s">
        <v>8195</v>
      </c>
      <c r="M2421" s="12" t="s">
        <v>7737</v>
      </c>
    </row>
    <row r="2422" s="3" customFormat="1" ht="27" spans="1:13">
      <c r="A2422" s="8">
        <v>2420</v>
      </c>
      <c r="B2422" s="9" t="s">
        <v>8191</v>
      </c>
      <c r="C2422" s="9" t="s">
        <v>37</v>
      </c>
      <c r="D2422" s="9" t="s">
        <v>8196</v>
      </c>
      <c r="E2422" s="9" t="s">
        <v>2159</v>
      </c>
      <c r="F2422" s="8">
        <v>10</v>
      </c>
      <c r="G2422" s="8" t="s">
        <v>18</v>
      </c>
      <c r="H2422" s="9" t="s">
        <v>19</v>
      </c>
      <c r="I2422" s="9" t="s">
        <v>8193</v>
      </c>
      <c r="J2422" s="9" t="s">
        <v>40</v>
      </c>
      <c r="K2422" s="9" t="s">
        <v>8194</v>
      </c>
      <c r="L2422" s="9" t="s">
        <v>8195</v>
      </c>
      <c r="M2422" s="12" t="s">
        <v>7737</v>
      </c>
    </row>
    <row r="2423" s="3" customFormat="1" ht="94.5" spans="1:13">
      <c r="A2423" s="8">
        <v>2421</v>
      </c>
      <c r="B2423" s="10" t="s">
        <v>8197</v>
      </c>
      <c r="C2423" s="10" t="s">
        <v>66</v>
      </c>
      <c r="D2423" s="10" t="s">
        <v>8198</v>
      </c>
      <c r="E2423" s="10" t="s">
        <v>19</v>
      </c>
      <c r="F2423" s="11">
        <v>5</v>
      </c>
      <c r="G2423" s="11" t="s">
        <v>43</v>
      </c>
      <c r="H2423" s="10" t="s">
        <v>19</v>
      </c>
      <c r="I2423" s="10" t="s">
        <v>8199</v>
      </c>
      <c r="J2423" s="10" t="s">
        <v>40</v>
      </c>
      <c r="K2423" s="10" t="s">
        <v>8200</v>
      </c>
      <c r="L2423" s="10" t="s">
        <v>8201</v>
      </c>
      <c r="M2423" s="12" t="s">
        <v>7737</v>
      </c>
    </row>
    <row r="2424" s="3" customFormat="1" ht="121.5" spans="1:13">
      <c r="A2424" s="8">
        <v>2422</v>
      </c>
      <c r="B2424" s="10" t="s">
        <v>8197</v>
      </c>
      <c r="C2424" s="10" t="s">
        <v>37</v>
      </c>
      <c r="D2424" s="10" t="s">
        <v>8202</v>
      </c>
      <c r="E2424" s="10" t="s">
        <v>19</v>
      </c>
      <c r="F2424" s="11">
        <v>1</v>
      </c>
      <c r="G2424" s="11" t="s">
        <v>43</v>
      </c>
      <c r="H2424" s="10" t="s">
        <v>19</v>
      </c>
      <c r="I2424" s="10" t="s">
        <v>8203</v>
      </c>
      <c r="J2424" s="10" t="s">
        <v>59</v>
      </c>
      <c r="K2424" s="10" t="s">
        <v>8200</v>
      </c>
      <c r="L2424" s="10" t="s">
        <v>8201</v>
      </c>
      <c r="M2424" s="12" t="s">
        <v>7737</v>
      </c>
    </row>
    <row r="2425" s="3" customFormat="1" ht="94.5" spans="1:13">
      <c r="A2425" s="8">
        <v>2423</v>
      </c>
      <c r="B2425" s="9" t="s">
        <v>8197</v>
      </c>
      <c r="C2425" s="9" t="s">
        <v>141</v>
      </c>
      <c r="D2425" s="9" t="s">
        <v>8204</v>
      </c>
      <c r="E2425" s="9" t="s">
        <v>19</v>
      </c>
      <c r="F2425" s="8">
        <v>1</v>
      </c>
      <c r="G2425" s="8" t="s">
        <v>18</v>
      </c>
      <c r="H2425" s="9" t="s">
        <v>19</v>
      </c>
      <c r="I2425" s="9" t="s">
        <v>8205</v>
      </c>
      <c r="J2425" s="9" t="s">
        <v>34</v>
      </c>
      <c r="K2425" s="9" t="s">
        <v>8200</v>
      </c>
      <c r="L2425" s="9" t="s">
        <v>8201</v>
      </c>
      <c r="M2425" s="12" t="s">
        <v>7737</v>
      </c>
    </row>
    <row r="2426" s="3" customFormat="1" ht="94.5" spans="1:13">
      <c r="A2426" s="8">
        <v>2424</v>
      </c>
      <c r="B2426" s="9" t="s">
        <v>8197</v>
      </c>
      <c r="C2426" s="9" t="s">
        <v>37</v>
      </c>
      <c r="D2426" s="9" t="s">
        <v>8206</v>
      </c>
      <c r="E2426" s="9" t="s">
        <v>1009</v>
      </c>
      <c r="F2426" s="8">
        <v>1</v>
      </c>
      <c r="G2426" s="8" t="s">
        <v>18</v>
      </c>
      <c r="H2426" s="9" t="s">
        <v>19</v>
      </c>
      <c r="I2426" s="9" t="s">
        <v>8207</v>
      </c>
      <c r="J2426" s="9" t="s">
        <v>40</v>
      </c>
      <c r="K2426" s="9" t="s">
        <v>8200</v>
      </c>
      <c r="L2426" s="9" t="str">
        <f>"13942350068"</f>
        <v>13942350068</v>
      </c>
      <c r="M2426" s="12" t="s">
        <v>7737</v>
      </c>
    </row>
    <row r="2427" s="3" customFormat="1" ht="27" spans="1:13">
      <c r="A2427" s="8">
        <v>2425</v>
      </c>
      <c r="B2427" s="10" t="s">
        <v>8208</v>
      </c>
      <c r="C2427" s="10" t="s">
        <v>37</v>
      </c>
      <c r="D2427" s="10" t="s">
        <v>8209</v>
      </c>
      <c r="E2427" s="10" t="s">
        <v>1932</v>
      </c>
      <c r="F2427" s="11">
        <v>5</v>
      </c>
      <c r="G2427" s="11" t="s">
        <v>43</v>
      </c>
      <c r="H2427" s="10" t="s">
        <v>19</v>
      </c>
      <c r="I2427" s="10" t="s">
        <v>8210</v>
      </c>
      <c r="J2427" s="10" t="s">
        <v>59</v>
      </c>
      <c r="K2427" s="10" t="s">
        <v>8211</v>
      </c>
      <c r="L2427" s="10" t="s">
        <v>8212</v>
      </c>
      <c r="M2427" s="12" t="s">
        <v>7737</v>
      </c>
    </row>
    <row r="2428" s="3" customFormat="1" spans="1:13">
      <c r="A2428" s="8">
        <v>2426</v>
      </c>
      <c r="B2428" s="10" t="s">
        <v>8213</v>
      </c>
      <c r="C2428" s="10" t="s">
        <v>37</v>
      </c>
      <c r="D2428" s="10" t="s">
        <v>8214</v>
      </c>
      <c r="E2428" s="10" t="s">
        <v>5808</v>
      </c>
      <c r="F2428" s="11">
        <v>1</v>
      </c>
      <c r="G2428" s="11" t="s">
        <v>43</v>
      </c>
      <c r="H2428" s="10" t="s">
        <v>19</v>
      </c>
      <c r="I2428" s="10" t="s">
        <v>3448</v>
      </c>
      <c r="J2428" s="10" t="s">
        <v>40</v>
      </c>
      <c r="K2428" s="10" t="s">
        <v>8215</v>
      </c>
      <c r="L2428" s="10" t="s">
        <v>8216</v>
      </c>
      <c r="M2428" s="12" t="s">
        <v>7737</v>
      </c>
    </row>
    <row r="2429" s="3" customFormat="1" ht="40.5" spans="1:13">
      <c r="A2429" s="8">
        <v>2427</v>
      </c>
      <c r="B2429" s="10" t="s">
        <v>8217</v>
      </c>
      <c r="C2429" s="10" t="s">
        <v>37</v>
      </c>
      <c r="D2429" s="10" t="s">
        <v>8218</v>
      </c>
      <c r="E2429" s="10" t="s">
        <v>19</v>
      </c>
      <c r="F2429" s="11">
        <v>3</v>
      </c>
      <c r="G2429" s="11" t="s">
        <v>39</v>
      </c>
      <c r="H2429" s="10" t="s">
        <v>19</v>
      </c>
      <c r="I2429" s="10" t="s">
        <v>8219</v>
      </c>
      <c r="J2429" s="10" t="s">
        <v>70</v>
      </c>
      <c r="K2429" s="10" t="s">
        <v>8220</v>
      </c>
      <c r="L2429" s="10" t="s">
        <v>8221</v>
      </c>
      <c r="M2429" s="12" t="s">
        <v>7737</v>
      </c>
    </row>
    <row r="2430" s="3" customFormat="1" ht="40.5" spans="1:13">
      <c r="A2430" s="8">
        <v>2428</v>
      </c>
      <c r="B2430" s="9" t="s">
        <v>8217</v>
      </c>
      <c r="C2430" s="9" t="s">
        <v>37</v>
      </c>
      <c r="D2430" s="9" t="s">
        <v>8222</v>
      </c>
      <c r="E2430" s="9" t="s">
        <v>19</v>
      </c>
      <c r="F2430" s="8">
        <v>2</v>
      </c>
      <c r="G2430" s="8" t="s">
        <v>18</v>
      </c>
      <c r="H2430" s="9" t="s">
        <v>19</v>
      </c>
      <c r="I2430" s="9" t="s">
        <v>8223</v>
      </c>
      <c r="J2430" s="9" t="s">
        <v>70</v>
      </c>
      <c r="K2430" s="9" t="s">
        <v>8220</v>
      </c>
      <c r="L2430" s="9" t="s">
        <v>8221</v>
      </c>
      <c r="M2430" s="12" t="s">
        <v>7737</v>
      </c>
    </row>
    <row r="2431" s="3" customFormat="1" ht="40.5" spans="1:13">
      <c r="A2431" s="8">
        <v>2429</v>
      </c>
      <c r="B2431" s="10" t="s">
        <v>8224</v>
      </c>
      <c r="C2431" s="10" t="s">
        <v>842</v>
      </c>
      <c r="D2431" s="10" t="s">
        <v>8225</v>
      </c>
      <c r="E2431" s="10" t="s">
        <v>350</v>
      </c>
      <c r="F2431" s="11">
        <v>1</v>
      </c>
      <c r="G2431" s="11" t="s">
        <v>43</v>
      </c>
      <c r="H2431" s="10" t="s">
        <v>19</v>
      </c>
      <c r="I2431" s="10" t="s">
        <v>8225</v>
      </c>
      <c r="J2431" s="10" t="s">
        <v>40</v>
      </c>
      <c r="K2431" s="10" t="s">
        <v>8226</v>
      </c>
      <c r="L2431" s="10" t="s">
        <v>8227</v>
      </c>
      <c r="M2431" s="12" t="s">
        <v>7737</v>
      </c>
    </row>
    <row r="2432" s="3" customFormat="1" ht="27" spans="1:13">
      <c r="A2432" s="8">
        <v>2430</v>
      </c>
      <c r="B2432" s="10" t="s">
        <v>8224</v>
      </c>
      <c r="C2432" s="10" t="s">
        <v>37</v>
      </c>
      <c r="D2432" s="10" t="s">
        <v>8228</v>
      </c>
      <c r="E2432" s="10" t="s">
        <v>19</v>
      </c>
      <c r="F2432" s="11">
        <v>4</v>
      </c>
      <c r="G2432" s="11" t="s">
        <v>39</v>
      </c>
      <c r="H2432" s="10" t="s">
        <v>19</v>
      </c>
      <c r="I2432" s="10" t="s">
        <v>8229</v>
      </c>
      <c r="J2432" s="10" t="s">
        <v>70</v>
      </c>
      <c r="K2432" s="10" t="s">
        <v>8226</v>
      </c>
      <c r="L2432" s="10" t="s">
        <v>8227</v>
      </c>
      <c r="M2432" s="12" t="s">
        <v>7737</v>
      </c>
    </row>
    <row r="2433" s="3" customFormat="1" ht="67.5" spans="1:13">
      <c r="A2433" s="8">
        <v>2431</v>
      </c>
      <c r="B2433" s="9" t="s">
        <v>8230</v>
      </c>
      <c r="C2433" s="9" t="s">
        <v>37</v>
      </c>
      <c r="D2433" s="9" t="s">
        <v>8231</v>
      </c>
      <c r="E2433" s="9" t="s">
        <v>5659</v>
      </c>
      <c r="F2433" s="8">
        <v>1</v>
      </c>
      <c r="G2433" s="8" t="s">
        <v>18</v>
      </c>
      <c r="H2433" s="9" t="s">
        <v>19</v>
      </c>
      <c r="I2433" s="9" t="s">
        <v>8232</v>
      </c>
      <c r="J2433" s="9" t="s">
        <v>59</v>
      </c>
      <c r="K2433" s="9" t="s">
        <v>8233</v>
      </c>
      <c r="L2433" s="9" t="s">
        <v>8234</v>
      </c>
      <c r="M2433" s="12" t="s">
        <v>7737</v>
      </c>
    </row>
    <row r="2434" s="3" customFormat="1" spans="1:13">
      <c r="A2434" s="8">
        <v>2432</v>
      </c>
      <c r="B2434" s="10" t="s">
        <v>8235</v>
      </c>
      <c r="C2434" s="10" t="s">
        <v>37</v>
      </c>
      <c r="D2434" s="10" t="s">
        <v>8042</v>
      </c>
      <c r="E2434" s="10" t="s">
        <v>37</v>
      </c>
      <c r="F2434" s="11">
        <v>2</v>
      </c>
      <c r="G2434" s="11" t="s">
        <v>43</v>
      </c>
      <c r="H2434" s="10" t="s">
        <v>19</v>
      </c>
      <c r="I2434" s="10" t="s">
        <v>782</v>
      </c>
      <c r="J2434" s="10" t="s">
        <v>40</v>
      </c>
      <c r="K2434" s="10" t="s">
        <v>8043</v>
      </c>
      <c r="L2434" s="10" t="s">
        <v>8044</v>
      </c>
      <c r="M2434" s="12" t="s">
        <v>7737</v>
      </c>
    </row>
    <row r="2435" s="3" customFormat="1" ht="27" spans="1:13">
      <c r="A2435" s="8">
        <v>2433</v>
      </c>
      <c r="B2435" s="9" t="s">
        <v>8236</v>
      </c>
      <c r="C2435" s="9" t="s">
        <v>37</v>
      </c>
      <c r="D2435" s="9" t="s">
        <v>8237</v>
      </c>
      <c r="E2435" s="9" t="s">
        <v>6251</v>
      </c>
      <c r="F2435" s="8">
        <v>2</v>
      </c>
      <c r="G2435" s="8" t="s">
        <v>18</v>
      </c>
      <c r="H2435" s="9" t="s">
        <v>19</v>
      </c>
      <c r="I2435" s="9" t="s">
        <v>8238</v>
      </c>
      <c r="J2435" s="9" t="s">
        <v>59</v>
      </c>
      <c r="K2435" s="9" t="s">
        <v>8239</v>
      </c>
      <c r="L2435" s="9" t="str">
        <f>"18641308899"</f>
        <v>18641308899</v>
      </c>
      <c r="M2435" s="12" t="s">
        <v>7737</v>
      </c>
    </row>
    <row r="2436" s="3" customFormat="1" ht="27" spans="1:13">
      <c r="A2436" s="8">
        <v>2434</v>
      </c>
      <c r="B2436" s="10" t="s">
        <v>8240</v>
      </c>
      <c r="C2436" s="10" t="s">
        <v>37</v>
      </c>
      <c r="D2436" s="10" t="s">
        <v>8241</v>
      </c>
      <c r="E2436" s="10" t="s">
        <v>37</v>
      </c>
      <c r="F2436" s="11">
        <v>3</v>
      </c>
      <c r="G2436" s="11" t="s">
        <v>633</v>
      </c>
      <c r="H2436" s="10" t="s">
        <v>19</v>
      </c>
      <c r="I2436" s="10" t="s">
        <v>8242</v>
      </c>
      <c r="J2436" s="10" t="s">
        <v>40</v>
      </c>
      <c r="K2436" s="10" t="s">
        <v>8243</v>
      </c>
      <c r="L2436" s="10" t="s">
        <v>8244</v>
      </c>
      <c r="M2436" s="12" t="s">
        <v>7737</v>
      </c>
    </row>
    <row r="2437" s="3" customFormat="1" ht="54" spans="1:13">
      <c r="A2437" s="8">
        <v>2435</v>
      </c>
      <c r="B2437" s="9" t="s">
        <v>8245</v>
      </c>
      <c r="C2437" s="9" t="s">
        <v>109</v>
      </c>
      <c r="D2437" s="9" t="s">
        <v>8246</v>
      </c>
      <c r="E2437" s="9" t="s">
        <v>119</v>
      </c>
      <c r="F2437" s="8">
        <v>2</v>
      </c>
      <c r="G2437" s="8" t="s">
        <v>18</v>
      </c>
      <c r="H2437" s="9" t="s">
        <v>474</v>
      </c>
      <c r="I2437" s="9" t="s">
        <v>8247</v>
      </c>
      <c r="J2437" s="9" t="s">
        <v>34</v>
      </c>
      <c r="K2437" s="9" t="s">
        <v>8248</v>
      </c>
      <c r="L2437" s="9" t="s">
        <v>8249</v>
      </c>
      <c r="M2437" s="12" t="s">
        <v>7737</v>
      </c>
    </row>
    <row r="2438" s="3" customFormat="1" ht="54" spans="1:13">
      <c r="A2438" s="8">
        <v>2436</v>
      </c>
      <c r="B2438" s="10" t="s">
        <v>8250</v>
      </c>
      <c r="C2438" s="10" t="s">
        <v>37</v>
      </c>
      <c r="D2438" s="10" t="s">
        <v>8251</v>
      </c>
      <c r="E2438" s="10" t="s">
        <v>19</v>
      </c>
      <c r="F2438" s="11">
        <v>2</v>
      </c>
      <c r="G2438" s="11" t="s">
        <v>43</v>
      </c>
      <c r="H2438" s="10" t="s">
        <v>19</v>
      </c>
      <c r="I2438" s="10" t="s">
        <v>782</v>
      </c>
      <c r="J2438" s="10" t="s">
        <v>59</v>
      </c>
      <c r="K2438" s="10" t="s">
        <v>8252</v>
      </c>
      <c r="L2438" s="10" t="s">
        <v>8253</v>
      </c>
      <c r="M2438" s="12" t="s">
        <v>7737</v>
      </c>
    </row>
    <row r="2439" s="3" customFormat="1" ht="54" spans="1:13">
      <c r="A2439" s="8">
        <v>2437</v>
      </c>
      <c r="B2439" s="10" t="s">
        <v>8250</v>
      </c>
      <c r="C2439" s="10" t="s">
        <v>37</v>
      </c>
      <c r="D2439" s="10" t="s">
        <v>8254</v>
      </c>
      <c r="E2439" s="10" t="s">
        <v>19</v>
      </c>
      <c r="F2439" s="11">
        <v>2</v>
      </c>
      <c r="G2439" s="11" t="s">
        <v>633</v>
      </c>
      <c r="H2439" s="10" t="s">
        <v>19</v>
      </c>
      <c r="I2439" s="10" t="s">
        <v>782</v>
      </c>
      <c r="J2439" s="10" t="s">
        <v>40</v>
      </c>
      <c r="K2439" s="10" t="s">
        <v>8252</v>
      </c>
      <c r="L2439" s="10" t="s">
        <v>8253</v>
      </c>
      <c r="M2439" s="12" t="s">
        <v>7737</v>
      </c>
    </row>
    <row r="2440" s="3" customFormat="1" ht="54" spans="1:13">
      <c r="A2440" s="8">
        <v>2438</v>
      </c>
      <c r="B2440" s="10" t="s">
        <v>8250</v>
      </c>
      <c r="C2440" s="10" t="s">
        <v>37</v>
      </c>
      <c r="D2440" s="10" t="s">
        <v>8255</v>
      </c>
      <c r="E2440" s="10" t="s">
        <v>19</v>
      </c>
      <c r="F2440" s="11">
        <v>5</v>
      </c>
      <c r="G2440" s="11" t="s">
        <v>633</v>
      </c>
      <c r="H2440" s="10" t="s">
        <v>19</v>
      </c>
      <c r="I2440" s="10" t="s">
        <v>782</v>
      </c>
      <c r="J2440" s="10" t="s">
        <v>59</v>
      </c>
      <c r="K2440" s="10" t="s">
        <v>8252</v>
      </c>
      <c r="L2440" s="10" t="s">
        <v>8253</v>
      </c>
      <c r="M2440" s="12" t="s">
        <v>7737</v>
      </c>
    </row>
    <row r="2441" s="3" customFormat="1" spans="1:13">
      <c r="A2441" s="8">
        <v>2439</v>
      </c>
      <c r="B2441" s="10" t="s">
        <v>8256</v>
      </c>
      <c r="C2441" s="10" t="s">
        <v>37</v>
      </c>
      <c r="D2441" s="10" t="s">
        <v>8257</v>
      </c>
      <c r="E2441" s="10" t="s">
        <v>37</v>
      </c>
      <c r="F2441" s="11">
        <v>1</v>
      </c>
      <c r="G2441" s="11" t="s">
        <v>633</v>
      </c>
      <c r="H2441" s="10" t="s">
        <v>19</v>
      </c>
      <c r="I2441" s="10" t="s">
        <v>8258</v>
      </c>
      <c r="J2441" s="10" t="s">
        <v>40</v>
      </c>
      <c r="K2441" s="10" t="s">
        <v>8259</v>
      </c>
      <c r="L2441" s="10" t="s">
        <v>8260</v>
      </c>
      <c r="M2441" s="12" t="s">
        <v>7737</v>
      </c>
    </row>
    <row r="2442" s="3" customFormat="1" spans="1:13">
      <c r="A2442" s="8">
        <v>2440</v>
      </c>
      <c r="B2442" s="10" t="s">
        <v>8256</v>
      </c>
      <c r="C2442" s="10" t="s">
        <v>37</v>
      </c>
      <c r="D2442" s="10" t="s">
        <v>8261</v>
      </c>
      <c r="E2442" s="10" t="s">
        <v>19</v>
      </c>
      <c r="F2442" s="11">
        <v>1</v>
      </c>
      <c r="G2442" s="11" t="s">
        <v>633</v>
      </c>
      <c r="H2442" s="10" t="s">
        <v>19</v>
      </c>
      <c r="I2442" s="10" t="s">
        <v>782</v>
      </c>
      <c r="J2442" s="10" t="s">
        <v>40</v>
      </c>
      <c r="K2442" s="10" t="s">
        <v>8259</v>
      </c>
      <c r="L2442" s="10" t="s">
        <v>8260</v>
      </c>
      <c r="M2442" s="12" t="s">
        <v>7737</v>
      </c>
    </row>
    <row r="2443" s="3" customFormat="1" ht="40.5" spans="1:13">
      <c r="A2443" s="8">
        <v>2441</v>
      </c>
      <c r="B2443" s="9" t="s">
        <v>8262</v>
      </c>
      <c r="C2443" s="9" t="s">
        <v>1141</v>
      </c>
      <c r="D2443" s="9" t="s">
        <v>8263</v>
      </c>
      <c r="E2443" s="9" t="s">
        <v>99</v>
      </c>
      <c r="F2443" s="8">
        <v>2</v>
      </c>
      <c r="G2443" s="8" t="s">
        <v>18</v>
      </c>
      <c r="H2443" s="9" t="s">
        <v>19</v>
      </c>
      <c r="I2443" s="9" t="s">
        <v>8264</v>
      </c>
      <c r="J2443" s="9" t="s">
        <v>40</v>
      </c>
      <c r="K2443" s="9" t="s">
        <v>8265</v>
      </c>
      <c r="L2443" s="9" t="str">
        <f>"15566316761"</f>
        <v>15566316761</v>
      </c>
      <c r="M2443" s="12" t="s">
        <v>7737</v>
      </c>
    </row>
    <row r="2444" s="3" customFormat="1" ht="81" spans="1:13">
      <c r="A2444" s="8">
        <v>2442</v>
      </c>
      <c r="B2444" s="9" t="s">
        <v>8266</v>
      </c>
      <c r="C2444" s="9" t="s">
        <v>37</v>
      </c>
      <c r="D2444" s="9" t="s">
        <v>8267</v>
      </c>
      <c r="E2444" s="9" t="s">
        <v>32</v>
      </c>
      <c r="F2444" s="8">
        <v>2</v>
      </c>
      <c r="G2444" s="8" t="s">
        <v>18</v>
      </c>
      <c r="H2444" s="9" t="s">
        <v>19</v>
      </c>
      <c r="I2444" s="9" t="s">
        <v>8268</v>
      </c>
      <c r="J2444" s="9" t="s">
        <v>59</v>
      </c>
      <c r="K2444" s="9" t="s">
        <v>8269</v>
      </c>
      <c r="L2444" s="9" t="str">
        <f>"18642319888"</f>
        <v>18642319888</v>
      </c>
      <c r="M2444" s="12" t="s">
        <v>7737</v>
      </c>
    </row>
    <row r="2445" s="3" customFormat="1" ht="67.5" spans="1:13">
      <c r="A2445" s="8">
        <v>2443</v>
      </c>
      <c r="B2445" s="9" t="s">
        <v>8266</v>
      </c>
      <c r="C2445" s="9" t="s">
        <v>37</v>
      </c>
      <c r="D2445" s="9" t="s">
        <v>8270</v>
      </c>
      <c r="E2445" s="9" t="s">
        <v>81</v>
      </c>
      <c r="F2445" s="8">
        <v>3</v>
      </c>
      <c r="G2445" s="8" t="s">
        <v>18</v>
      </c>
      <c r="H2445" s="9" t="s">
        <v>19</v>
      </c>
      <c r="I2445" s="9" t="s">
        <v>8271</v>
      </c>
      <c r="J2445" s="9" t="s">
        <v>59</v>
      </c>
      <c r="K2445" s="9" t="s">
        <v>8269</v>
      </c>
      <c r="L2445" s="9" t="str">
        <f>"18642319888"</f>
        <v>18642319888</v>
      </c>
      <c r="M2445" s="12" t="s">
        <v>7737</v>
      </c>
    </row>
    <row r="2446" s="3" customFormat="1" ht="67.5" spans="1:13">
      <c r="A2446" s="8">
        <v>2444</v>
      </c>
      <c r="B2446" s="9" t="s">
        <v>8266</v>
      </c>
      <c r="C2446" s="9" t="s">
        <v>150</v>
      </c>
      <c r="D2446" s="9" t="s">
        <v>8272</v>
      </c>
      <c r="E2446" s="9" t="s">
        <v>364</v>
      </c>
      <c r="F2446" s="8">
        <v>5</v>
      </c>
      <c r="G2446" s="8" t="s">
        <v>18</v>
      </c>
      <c r="H2446" s="9" t="s">
        <v>19</v>
      </c>
      <c r="I2446" s="9" t="s">
        <v>8273</v>
      </c>
      <c r="J2446" s="9" t="s">
        <v>59</v>
      </c>
      <c r="K2446" s="9" t="s">
        <v>8269</v>
      </c>
      <c r="L2446" s="9" t="str">
        <f>"18642319888"</f>
        <v>18642319888</v>
      </c>
      <c r="M2446" s="12" t="s">
        <v>7737</v>
      </c>
    </row>
    <row r="2447" s="3" customFormat="1" ht="27" spans="1:13">
      <c r="A2447" s="8">
        <v>2445</v>
      </c>
      <c r="B2447" s="10" t="s">
        <v>8274</v>
      </c>
      <c r="C2447" s="10" t="s">
        <v>37</v>
      </c>
      <c r="D2447" s="10" t="s">
        <v>8275</v>
      </c>
      <c r="E2447" s="10" t="s">
        <v>1772</v>
      </c>
      <c r="F2447" s="11">
        <v>20</v>
      </c>
      <c r="G2447" s="11" t="s">
        <v>43</v>
      </c>
      <c r="H2447" s="10" t="s">
        <v>19</v>
      </c>
      <c r="I2447" s="10" t="s">
        <v>8276</v>
      </c>
      <c r="J2447" s="10" t="s">
        <v>59</v>
      </c>
      <c r="K2447" s="10" t="s">
        <v>8277</v>
      </c>
      <c r="L2447" s="10" t="s">
        <v>8278</v>
      </c>
      <c r="M2447" s="12" t="s">
        <v>7737</v>
      </c>
    </row>
    <row r="2448" s="3" customFormat="1" ht="27" spans="1:13">
      <c r="A2448" s="8">
        <v>2446</v>
      </c>
      <c r="B2448" s="10" t="s">
        <v>8279</v>
      </c>
      <c r="C2448" s="10" t="s">
        <v>37</v>
      </c>
      <c r="D2448" s="10" t="s">
        <v>8280</v>
      </c>
      <c r="E2448" s="10" t="s">
        <v>32</v>
      </c>
      <c r="F2448" s="11">
        <v>1</v>
      </c>
      <c r="G2448" s="11" t="s">
        <v>39</v>
      </c>
      <c r="H2448" s="10" t="s">
        <v>19</v>
      </c>
      <c r="I2448" s="10" t="s">
        <v>8281</v>
      </c>
      <c r="J2448" s="10" t="s">
        <v>40</v>
      </c>
      <c r="K2448" s="10" t="s">
        <v>8282</v>
      </c>
      <c r="L2448" s="10" t="s">
        <v>8283</v>
      </c>
      <c r="M2448" s="12" t="s">
        <v>7737</v>
      </c>
    </row>
    <row r="2449" s="3" customFormat="1" ht="40.5" spans="1:13">
      <c r="A2449" s="8">
        <v>2447</v>
      </c>
      <c r="B2449" s="10" t="s">
        <v>8279</v>
      </c>
      <c r="C2449" s="10" t="s">
        <v>37</v>
      </c>
      <c r="D2449" s="10" t="s">
        <v>8284</v>
      </c>
      <c r="E2449" s="10" t="s">
        <v>214</v>
      </c>
      <c r="F2449" s="11">
        <v>10</v>
      </c>
      <c r="G2449" s="11" t="s">
        <v>39</v>
      </c>
      <c r="H2449" s="10" t="s">
        <v>19</v>
      </c>
      <c r="I2449" s="10" t="s">
        <v>8285</v>
      </c>
      <c r="J2449" s="10" t="s">
        <v>40</v>
      </c>
      <c r="K2449" s="10" t="s">
        <v>8282</v>
      </c>
      <c r="L2449" s="10" t="s">
        <v>8283</v>
      </c>
      <c r="M2449" s="12" t="s">
        <v>7737</v>
      </c>
    </row>
    <row r="2450" s="3" customFormat="1" ht="40.5" spans="1:13">
      <c r="A2450" s="8">
        <v>2448</v>
      </c>
      <c r="B2450" s="10" t="s">
        <v>8279</v>
      </c>
      <c r="C2450" s="10" t="s">
        <v>37</v>
      </c>
      <c r="D2450" s="10" t="s">
        <v>8286</v>
      </c>
      <c r="E2450" s="10" t="s">
        <v>2186</v>
      </c>
      <c r="F2450" s="11">
        <v>1</v>
      </c>
      <c r="G2450" s="11" t="s">
        <v>43</v>
      </c>
      <c r="H2450" s="10" t="s">
        <v>19</v>
      </c>
      <c r="I2450" s="10" t="s">
        <v>8287</v>
      </c>
      <c r="J2450" s="10" t="s">
        <v>40</v>
      </c>
      <c r="K2450" s="10" t="s">
        <v>8282</v>
      </c>
      <c r="L2450" s="10" t="s">
        <v>8283</v>
      </c>
      <c r="M2450" s="12" t="s">
        <v>7737</v>
      </c>
    </row>
    <row r="2451" s="3" customFormat="1" ht="81" spans="1:13">
      <c r="A2451" s="8">
        <v>2449</v>
      </c>
      <c r="B2451" s="10" t="s">
        <v>8279</v>
      </c>
      <c r="C2451" s="10" t="s">
        <v>1302</v>
      </c>
      <c r="D2451" s="10" t="s">
        <v>8288</v>
      </c>
      <c r="E2451" s="10" t="s">
        <v>2793</v>
      </c>
      <c r="F2451" s="11">
        <v>1</v>
      </c>
      <c r="G2451" s="11" t="s">
        <v>43</v>
      </c>
      <c r="H2451" s="10" t="s">
        <v>19</v>
      </c>
      <c r="I2451" s="10" t="s">
        <v>8289</v>
      </c>
      <c r="J2451" s="10" t="s">
        <v>40</v>
      </c>
      <c r="K2451" s="10" t="s">
        <v>8282</v>
      </c>
      <c r="L2451" s="10" t="s">
        <v>8283</v>
      </c>
      <c r="M2451" s="12" t="s">
        <v>7737</v>
      </c>
    </row>
    <row r="2452" s="3" customFormat="1" ht="27" spans="1:13">
      <c r="A2452" s="8">
        <v>2450</v>
      </c>
      <c r="B2452" s="10" t="s">
        <v>8290</v>
      </c>
      <c r="C2452" s="10" t="s">
        <v>37</v>
      </c>
      <c r="D2452" s="10" t="s">
        <v>782</v>
      </c>
      <c r="E2452" s="10" t="s">
        <v>19</v>
      </c>
      <c r="F2452" s="11">
        <v>10</v>
      </c>
      <c r="G2452" s="11" t="s">
        <v>633</v>
      </c>
      <c r="H2452" s="10" t="s">
        <v>19</v>
      </c>
      <c r="I2452" s="10" t="s">
        <v>8291</v>
      </c>
      <c r="J2452" s="10" t="s">
        <v>591</v>
      </c>
      <c r="K2452" s="10" t="s">
        <v>8292</v>
      </c>
      <c r="L2452" s="10" t="s">
        <v>8293</v>
      </c>
      <c r="M2452" s="12" t="s">
        <v>7737</v>
      </c>
    </row>
    <row r="2453" s="3" customFormat="1" ht="27" spans="1:13">
      <c r="A2453" s="8">
        <v>2451</v>
      </c>
      <c r="B2453" s="10" t="s">
        <v>8290</v>
      </c>
      <c r="C2453" s="10" t="s">
        <v>37</v>
      </c>
      <c r="D2453" s="10" t="s">
        <v>782</v>
      </c>
      <c r="E2453" s="10" t="s">
        <v>19</v>
      </c>
      <c r="F2453" s="11">
        <v>10</v>
      </c>
      <c r="G2453" s="11" t="s">
        <v>633</v>
      </c>
      <c r="H2453" s="10" t="s">
        <v>19</v>
      </c>
      <c r="I2453" s="10" t="s">
        <v>8291</v>
      </c>
      <c r="J2453" s="10" t="s">
        <v>591</v>
      </c>
      <c r="K2453" s="10" t="s">
        <v>8292</v>
      </c>
      <c r="L2453" s="10" t="s">
        <v>8293</v>
      </c>
      <c r="M2453" s="12" t="s">
        <v>7737</v>
      </c>
    </row>
    <row r="2454" s="3" customFormat="1" ht="27" spans="1:13">
      <c r="A2454" s="8">
        <v>2452</v>
      </c>
      <c r="B2454" s="10" t="s">
        <v>8290</v>
      </c>
      <c r="C2454" s="10" t="s">
        <v>37</v>
      </c>
      <c r="D2454" s="10" t="s">
        <v>782</v>
      </c>
      <c r="E2454" s="10" t="s">
        <v>19</v>
      </c>
      <c r="F2454" s="11">
        <v>10</v>
      </c>
      <c r="G2454" s="11" t="s">
        <v>633</v>
      </c>
      <c r="H2454" s="10" t="s">
        <v>19</v>
      </c>
      <c r="I2454" s="10" t="s">
        <v>4057</v>
      </c>
      <c r="J2454" s="10" t="s">
        <v>591</v>
      </c>
      <c r="K2454" s="10" t="s">
        <v>8292</v>
      </c>
      <c r="L2454" s="10" t="s">
        <v>8293</v>
      </c>
      <c r="M2454" s="12" t="s">
        <v>7737</v>
      </c>
    </row>
    <row r="2455" s="3" customFormat="1" ht="54" spans="1:13">
      <c r="A2455" s="8">
        <v>2453</v>
      </c>
      <c r="B2455" s="9" t="s">
        <v>8294</v>
      </c>
      <c r="C2455" s="9" t="s">
        <v>109</v>
      </c>
      <c r="D2455" s="9" t="s">
        <v>8295</v>
      </c>
      <c r="E2455" s="9" t="s">
        <v>119</v>
      </c>
      <c r="F2455" s="8">
        <v>1</v>
      </c>
      <c r="G2455" s="8" t="s">
        <v>18</v>
      </c>
      <c r="H2455" s="9" t="s">
        <v>474</v>
      </c>
      <c r="I2455" s="9" t="s">
        <v>8296</v>
      </c>
      <c r="J2455" s="9" t="s">
        <v>34</v>
      </c>
      <c r="K2455" s="9" t="s">
        <v>8248</v>
      </c>
      <c r="L2455" s="9" t="s">
        <v>8249</v>
      </c>
      <c r="M2455" s="12" t="s">
        <v>7737</v>
      </c>
    </row>
    <row r="2456" s="3" customFormat="1" ht="40.5" spans="1:13">
      <c r="A2456" s="8">
        <v>2454</v>
      </c>
      <c r="B2456" s="10" t="s">
        <v>8297</v>
      </c>
      <c r="C2456" s="10" t="s">
        <v>1302</v>
      </c>
      <c r="D2456" s="10" t="s">
        <v>8298</v>
      </c>
      <c r="E2456" s="10" t="s">
        <v>1009</v>
      </c>
      <c r="F2456" s="11">
        <v>1</v>
      </c>
      <c r="G2456" s="11" t="s">
        <v>43</v>
      </c>
      <c r="H2456" s="10" t="s">
        <v>19</v>
      </c>
      <c r="I2456" s="10" t="s">
        <v>8299</v>
      </c>
      <c r="J2456" s="10" t="s">
        <v>40</v>
      </c>
      <c r="K2456" s="10" t="s">
        <v>8300</v>
      </c>
      <c r="L2456" s="10" t="s">
        <v>8301</v>
      </c>
      <c r="M2456" s="12" t="s">
        <v>7737</v>
      </c>
    </row>
    <row r="2457" s="3" customFormat="1" ht="54" spans="1:13">
      <c r="A2457" s="8">
        <v>2455</v>
      </c>
      <c r="B2457" s="10" t="s">
        <v>8302</v>
      </c>
      <c r="C2457" s="10" t="s">
        <v>66</v>
      </c>
      <c r="D2457" s="10" t="s">
        <v>8303</v>
      </c>
      <c r="E2457" s="10" t="s">
        <v>119</v>
      </c>
      <c r="F2457" s="11">
        <v>2</v>
      </c>
      <c r="G2457" s="11" t="s">
        <v>43</v>
      </c>
      <c r="H2457" s="10" t="s">
        <v>19</v>
      </c>
      <c r="I2457" s="10" t="s">
        <v>8304</v>
      </c>
      <c r="J2457" s="10" t="s">
        <v>70</v>
      </c>
      <c r="K2457" s="10" t="s">
        <v>8305</v>
      </c>
      <c r="L2457" s="10" t="s">
        <v>8306</v>
      </c>
      <c r="M2457" s="12" t="s">
        <v>7737</v>
      </c>
    </row>
    <row r="2458" s="3" customFormat="1" ht="27" spans="1:13">
      <c r="A2458" s="8">
        <v>2456</v>
      </c>
      <c r="B2458" s="10" t="s">
        <v>8302</v>
      </c>
      <c r="C2458" s="10" t="s">
        <v>37</v>
      </c>
      <c r="D2458" s="10" t="s">
        <v>8307</v>
      </c>
      <c r="E2458" s="10" t="s">
        <v>137</v>
      </c>
      <c r="F2458" s="11">
        <v>10</v>
      </c>
      <c r="G2458" s="11" t="s">
        <v>43</v>
      </c>
      <c r="H2458" s="10" t="s">
        <v>19</v>
      </c>
      <c r="I2458" s="10" t="s">
        <v>8308</v>
      </c>
      <c r="J2458" s="10" t="s">
        <v>40</v>
      </c>
      <c r="K2458" s="10" t="s">
        <v>8305</v>
      </c>
      <c r="L2458" s="10" t="s">
        <v>8306</v>
      </c>
      <c r="M2458" s="12" t="s">
        <v>7737</v>
      </c>
    </row>
    <row r="2459" s="3" customFormat="1" ht="40.5" spans="1:13">
      <c r="A2459" s="8">
        <v>2457</v>
      </c>
      <c r="B2459" s="9" t="s">
        <v>8302</v>
      </c>
      <c r="C2459" s="9" t="s">
        <v>348</v>
      </c>
      <c r="D2459" s="9" t="s">
        <v>8309</v>
      </c>
      <c r="E2459" s="9" t="s">
        <v>350</v>
      </c>
      <c r="F2459" s="8">
        <v>4</v>
      </c>
      <c r="G2459" s="8" t="s">
        <v>18</v>
      </c>
      <c r="H2459" s="9" t="s">
        <v>76</v>
      </c>
      <c r="I2459" s="9" t="s">
        <v>8310</v>
      </c>
      <c r="J2459" s="9" t="s">
        <v>40</v>
      </c>
      <c r="K2459" s="9" t="s">
        <v>8305</v>
      </c>
      <c r="L2459" s="9" t="s">
        <v>8306</v>
      </c>
      <c r="M2459" s="12" t="s">
        <v>7737</v>
      </c>
    </row>
    <row r="2460" s="3" customFormat="1" spans="1:13">
      <c r="A2460" s="8">
        <v>2458</v>
      </c>
      <c r="B2460" s="10" t="s">
        <v>8311</v>
      </c>
      <c r="C2460" s="10" t="s">
        <v>37</v>
      </c>
      <c r="D2460" s="10" t="s">
        <v>8312</v>
      </c>
      <c r="E2460" s="10" t="s">
        <v>1932</v>
      </c>
      <c r="F2460" s="11">
        <v>1</v>
      </c>
      <c r="G2460" s="11" t="s">
        <v>43</v>
      </c>
      <c r="H2460" s="10" t="s">
        <v>19</v>
      </c>
      <c r="I2460" s="10" t="s">
        <v>3448</v>
      </c>
      <c r="J2460" s="10" t="s">
        <v>40</v>
      </c>
      <c r="K2460" s="10" t="s">
        <v>8313</v>
      </c>
      <c r="L2460" s="10" t="s">
        <v>8314</v>
      </c>
      <c r="M2460" s="12" t="s">
        <v>7737</v>
      </c>
    </row>
    <row r="2461" s="3" customFormat="1" ht="27" spans="1:13">
      <c r="A2461" s="8">
        <v>2459</v>
      </c>
      <c r="B2461" s="10" t="s">
        <v>8315</v>
      </c>
      <c r="C2461" s="10" t="s">
        <v>37</v>
      </c>
      <c r="D2461" s="10" t="s">
        <v>782</v>
      </c>
      <c r="E2461" s="10" t="s">
        <v>19</v>
      </c>
      <c r="F2461" s="11">
        <v>6</v>
      </c>
      <c r="G2461" s="11" t="s">
        <v>633</v>
      </c>
      <c r="H2461" s="10" t="s">
        <v>19</v>
      </c>
      <c r="I2461" s="10" t="s">
        <v>782</v>
      </c>
      <c r="J2461" s="10" t="s">
        <v>40</v>
      </c>
      <c r="K2461" s="10" t="s">
        <v>8316</v>
      </c>
      <c r="L2461" s="10" t="s">
        <v>8317</v>
      </c>
      <c r="M2461" s="12" t="s">
        <v>7737</v>
      </c>
    </row>
    <row r="2462" s="3" customFormat="1" ht="27" spans="1:13">
      <c r="A2462" s="8">
        <v>2460</v>
      </c>
      <c r="B2462" s="10" t="s">
        <v>8315</v>
      </c>
      <c r="C2462" s="10" t="s">
        <v>37</v>
      </c>
      <c r="D2462" s="10" t="s">
        <v>782</v>
      </c>
      <c r="E2462" s="10" t="s">
        <v>19</v>
      </c>
      <c r="F2462" s="11">
        <v>9</v>
      </c>
      <c r="G2462" s="11" t="s">
        <v>633</v>
      </c>
      <c r="H2462" s="10" t="s">
        <v>19</v>
      </c>
      <c r="I2462" s="10" t="s">
        <v>782</v>
      </c>
      <c r="J2462" s="10" t="s">
        <v>40</v>
      </c>
      <c r="K2462" s="10" t="s">
        <v>8316</v>
      </c>
      <c r="L2462" s="10" t="s">
        <v>8317</v>
      </c>
      <c r="M2462" s="12" t="s">
        <v>7737</v>
      </c>
    </row>
    <row r="2463" s="3" customFormat="1" ht="40.5" spans="1:13">
      <c r="A2463" s="8">
        <v>2461</v>
      </c>
      <c r="B2463" s="9" t="s">
        <v>8318</v>
      </c>
      <c r="C2463" s="9" t="s">
        <v>37</v>
      </c>
      <c r="D2463" s="9" t="s">
        <v>8319</v>
      </c>
      <c r="E2463" s="9" t="s">
        <v>147</v>
      </c>
      <c r="F2463" s="8">
        <v>92</v>
      </c>
      <c r="G2463" s="8" t="s">
        <v>18</v>
      </c>
      <c r="H2463" s="9" t="s">
        <v>19</v>
      </c>
      <c r="I2463" s="9" t="s">
        <v>8320</v>
      </c>
      <c r="J2463" s="9" t="s">
        <v>34</v>
      </c>
      <c r="K2463" s="9" t="s">
        <v>8321</v>
      </c>
      <c r="L2463" s="9" t="s">
        <v>8322</v>
      </c>
      <c r="M2463" s="12" t="s">
        <v>7737</v>
      </c>
    </row>
    <row r="2464" s="3" customFormat="1" ht="27" spans="1:13">
      <c r="A2464" s="8">
        <v>2462</v>
      </c>
      <c r="B2464" s="9" t="s">
        <v>8318</v>
      </c>
      <c r="C2464" s="9" t="s">
        <v>37</v>
      </c>
      <c r="D2464" s="9" t="s">
        <v>8323</v>
      </c>
      <c r="E2464" s="9" t="s">
        <v>137</v>
      </c>
      <c r="F2464" s="8">
        <v>2</v>
      </c>
      <c r="G2464" s="8" t="s">
        <v>18</v>
      </c>
      <c r="H2464" s="9" t="s">
        <v>19</v>
      </c>
      <c r="I2464" s="9" t="s">
        <v>164</v>
      </c>
      <c r="J2464" s="9" t="s">
        <v>59</v>
      </c>
      <c r="K2464" s="9" t="s">
        <v>8321</v>
      </c>
      <c r="L2464" s="9" t="s">
        <v>8322</v>
      </c>
      <c r="M2464" s="12" t="s">
        <v>7737</v>
      </c>
    </row>
    <row r="2465" s="3" customFormat="1" ht="27" spans="1:13">
      <c r="A2465" s="8">
        <v>2463</v>
      </c>
      <c r="B2465" s="9" t="s">
        <v>8318</v>
      </c>
      <c r="C2465" s="9" t="s">
        <v>37</v>
      </c>
      <c r="D2465" s="9" t="s">
        <v>8324</v>
      </c>
      <c r="E2465" s="9" t="s">
        <v>251</v>
      </c>
      <c r="F2465" s="8">
        <v>3</v>
      </c>
      <c r="G2465" s="8" t="s">
        <v>18</v>
      </c>
      <c r="H2465" s="9" t="s">
        <v>19</v>
      </c>
      <c r="I2465" s="9" t="s">
        <v>164</v>
      </c>
      <c r="J2465" s="9" t="s">
        <v>59</v>
      </c>
      <c r="K2465" s="9" t="s">
        <v>8321</v>
      </c>
      <c r="L2465" s="9" t="s">
        <v>8322</v>
      </c>
      <c r="M2465" s="12" t="s">
        <v>7737</v>
      </c>
    </row>
    <row r="2466" s="3" customFormat="1" ht="40.5" spans="1:13">
      <c r="A2466" s="8">
        <v>2464</v>
      </c>
      <c r="B2466" s="10" t="s">
        <v>8325</v>
      </c>
      <c r="C2466" s="10" t="s">
        <v>537</v>
      </c>
      <c r="D2466" s="10" t="s">
        <v>8326</v>
      </c>
      <c r="E2466" s="10" t="s">
        <v>57</v>
      </c>
      <c r="F2466" s="11">
        <v>2</v>
      </c>
      <c r="G2466" s="11" t="s">
        <v>39</v>
      </c>
      <c r="H2466" s="10" t="s">
        <v>19</v>
      </c>
      <c r="I2466" s="10" t="s">
        <v>5069</v>
      </c>
      <c r="J2466" s="10" t="s">
        <v>70</v>
      </c>
      <c r="K2466" s="10" t="s">
        <v>8327</v>
      </c>
      <c r="L2466" s="10" t="s">
        <v>8328</v>
      </c>
      <c r="M2466" s="12" t="s">
        <v>7737</v>
      </c>
    </row>
    <row r="2467" s="3" customFormat="1" ht="27" spans="1:13">
      <c r="A2467" s="8">
        <v>2465</v>
      </c>
      <c r="B2467" s="10" t="s">
        <v>8329</v>
      </c>
      <c r="C2467" s="10" t="s">
        <v>37</v>
      </c>
      <c r="D2467" s="10" t="s">
        <v>8330</v>
      </c>
      <c r="E2467" s="10" t="s">
        <v>19</v>
      </c>
      <c r="F2467" s="11">
        <v>1</v>
      </c>
      <c r="G2467" s="11" t="s">
        <v>39</v>
      </c>
      <c r="H2467" s="10" t="s">
        <v>19</v>
      </c>
      <c r="I2467" s="10" t="s">
        <v>8331</v>
      </c>
      <c r="J2467" s="10" t="s">
        <v>70</v>
      </c>
      <c r="K2467" s="10" t="s">
        <v>8332</v>
      </c>
      <c r="L2467" s="10" t="s">
        <v>8333</v>
      </c>
      <c r="M2467" s="12" t="s">
        <v>7737</v>
      </c>
    </row>
    <row r="2468" s="3" customFormat="1" ht="67.5" spans="1:13">
      <c r="A2468" s="8">
        <v>2466</v>
      </c>
      <c r="B2468" s="9" t="s">
        <v>8334</v>
      </c>
      <c r="C2468" s="9" t="s">
        <v>37</v>
      </c>
      <c r="D2468" s="9" t="s">
        <v>8335</v>
      </c>
      <c r="E2468" s="9" t="s">
        <v>2053</v>
      </c>
      <c r="F2468" s="8">
        <v>3</v>
      </c>
      <c r="G2468" s="8" t="s">
        <v>18</v>
      </c>
      <c r="H2468" s="9" t="s">
        <v>19</v>
      </c>
      <c r="I2468" s="9" t="s">
        <v>8336</v>
      </c>
      <c r="J2468" s="9" t="s">
        <v>40</v>
      </c>
      <c r="K2468" s="9" t="s">
        <v>8337</v>
      </c>
      <c r="L2468" s="9" t="s">
        <v>8338</v>
      </c>
      <c r="M2468" s="12" t="s">
        <v>7737</v>
      </c>
    </row>
    <row r="2469" s="3" customFormat="1" ht="94.5" spans="1:13">
      <c r="A2469" s="8">
        <v>2467</v>
      </c>
      <c r="B2469" s="9" t="s">
        <v>8339</v>
      </c>
      <c r="C2469" s="9" t="s">
        <v>141</v>
      </c>
      <c r="D2469" s="9" t="s">
        <v>8340</v>
      </c>
      <c r="E2469" s="9" t="s">
        <v>19</v>
      </c>
      <c r="F2469" s="8">
        <v>1</v>
      </c>
      <c r="G2469" s="8" t="s">
        <v>18</v>
      </c>
      <c r="H2469" s="9" t="s">
        <v>19</v>
      </c>
      <c r="I2469" s="9" t="s">
        <v>8341</v>
      </c>
      <c r="J2469" s="9" t="s">
        <v>40</v>
      </c>
      <c r="K2469" s="9" t="s">
        <v>8342</v>
      </c>
      <c r="L2469" s="9" t="str">
        <f>"13284134333"</f>
        <v>13284134333</v>
      </c>
      <c r="M2469" s="12" t="s">
        <v>7737</v>
      </c>
    </row>
    <row r="2470" s="3" customFormat="1" ht="40.5" spans="1:13">
      <c r="A2470" s="8">
        <v>2468</v>
      </c>
      <c r="B2470" s="9" t="s">
        <v>8343</v>
      </c>
      <c r="C2470" s="9" t="s">
        <v>37</v>
      </c>
      <c r="D2470" s="9" t="s">
        <v>8344</v>
      </c>
      <c r="E2470" s="9" t="s">
        <v>19</v>
      </c>
      <c r="F2470" s="8">
        <v>4</v>
      </c>
      <c r="G2470" s="8" t="s">
        <v>18</v>
      </c>
      <c r="H2470" s="9" t="s">
        <v>76</v>
      </c>
      <c r="I2470" s="9" t="s">
        <v>8345</v>
      </c>
      <c r="J2470" s="9" t="s">
        <v>70</v>
      </c>
      <c r="K2470" s="9" t="s">
        <v>8346</v>
      </c>
      <c r="L2470" s="9" t="s">
        <v>8347</v>
      </c>
      <c r="M2470" s="12" t="s">
        <v>7737</v>
      </c>
    </row>
    <row r="2471" s="3" customFormat="1" ht="40.5" spans="1:13">
      <c r="A2471" s="8">
        <v>2469</v>
      </c>
      <c r="B2471" s="9" t="s">
        <v>8343</v>
      </c>
      <c r="C2471" s="9" t="s">
        <v>37</v>
      </c>
      <c r="D2471" s="9" t="s">
        <v>8348</v>
      </c>
      <c r="E2471" s="9" t="s">
        <v>19</v>
      </c>
      <c r="F2471" s="8">
        <v>4</v>
      </c>
      <c r="G2471" s="8" t="s">
        <v>18</v>
      </c>
      <c r="H2471" s="9" t="s">
        <v>76</v>
      </c>
      <c r="I2471" s="9" t="s">
        <v>8349</v>
      </c>
      <c r="J2471" s="9" t="s">
        <v>70</v>
      </c>
      <c r="K2471" s="9" t="s">
        <v>8346</v>
      </c>
      <c r="L2471" s="9" t="s">
        <v>8347</v>
      </c>
      <c r="M2471" s="12" t="s">
        <v>7737</v>
      </c>
    </row>
    <row r="2472" s="3" customFormat="1" ht="40.5" spans="1:13">
      <c r="A2472" s="8">
        <v>2470</v>
      </c>
      <c r="B2472" s="9" t="s">
        <v>8350</v>
      </c>
      <c r="C2472" s="9" t="s">
        <v>799</v>
      </c>
      <c r="D2472" s="9" t="s">
        <v>8351</v>
      </c>
      <c r="E2472" s="9" t="s">
        <v>359</v>
      </c>
      <c r="F2472" s="8">
        <v>5</v>
      </c>
      <c r="G2472" s="8" t="s">
        <v>18</v>
      </c>
      <c r="H2472" s="9" t="s">
        <v>19</v>
      </c>
      <c r="I2472" s="9" t="s">
        <v>8352</v>
      </c>
      <c r="J2472" s="9" t="s">
        <v>59</v>
      </c>
      <c r="K2472" s="9" t="s">
        <v>8353</v>
      </c>
      <c r="L2472" s="9" t="str">
        <f>"13500434003"</f>
        <v>13500434003</v>
      </c>
      <c r="M2472" s="12" t="s">
        <v>7737</v>
      </c>
    </row>
    <row r="2473" s="3" customFormat="1" spans="1:13">
      <c r="A2473" s="8">
        <v>2471</v>
      </c>
      <c r="B2473" s="10" t="s">
        <v>8354</v>
      </c>
      <c r="C2473" s="10" t="s">
        <v>37</v>
      </c>
      <c r="D2473" s="10" t="s">
        <v>8355</v>
      </c>
      <c r="E2473" s="10" t="s">
        <v>19</v>
      </c>
      <c r="F2473" s="11">
        <v>1</v>
      </c>
      <c r="G2473" s="11" t="s">
        <v>633</v>
      </c>
      <c r="H2473" s="10" t="s">
        <v>19</v>
      </c>
      <c r="I2473" s="10" t="s">
        <v>8356</v>
      </c>
      <c r="J2473" s="10" t="s">
        <v>40</v>
      </c>
      <c r="K2473" s="10" t="s">
        <v>8357</v>
      </c>
      <c r="L2473" s="10" t="s">
        <v>8358</v>
      </c>
      <c r="M2473" s="12" t="s">
        <v>7737</v>
      </c>
    </row>
    <row r="2474" s="3" customFormat="1" ht="27" spans="1:13">
      <c r="A2474" s="8">
        <v>2472</v>
      </c>
      <c r="B2474" s="9" t="s">
        <v>8359</v>
      </c>
      <c r="C2474" s="9" t="s">
        <v>37</v>
      </c>
      <c r="D2474" s="9" t="s">
        <v>8360</v>
      </c>
      <c r="E2474" s="9" t="s">
        <v>19</v>
      </c>
      <c r="F2474" s="8">
        <v>10</v>
      </c>
      <c r="G2474" s="8" t="s">
        <v>18</v>
      </c>
      <c r="H2474" s="9" t="s">
        <v>19</v>
      </c>
      <c r="I2474" s="9" t="s">
        <v>19</v>
      </c>
      <c r="J2474" s="9" t="s">
        <v>40</v>
      </c>
      <c r="K2474" s="9" t="s">
        <v>8361</v>
      </c>
      <c r="L2474" s="9" t="str">
        <f>"15941310355"</f>
        <v>15941310355</v>
      </c>
      <c r="M2474" s="12" t="s">
        <v>7737</v>
      </c>
    </row>
    <row r="2475" s="3" customFormat="1" ht="135" spans="1:13">
      <c r="A2475" s="8">
        <v>2473</v>
      </c>
      <c r="B2475" s="9" t="s">
        <v>8362</v>
      </c>
      <c r="C2475" s="9" t="s">
        <v>141</v>
      </c>
      <c r="D2475" s="9" t="s">
        <v>8363</v>
      </c>
      <c r="E2475" s="9" t="s">
        <v>119</v>
      </c>
      <c r="F2475" s="8">
        <v>1</v>
      </c>
      <c r="G2475" s="8" t="s">
        <v>18</v>
      </c>
      <c r="H2475" s="9" t="s">
        <v>19</v>
      </c>
      <c r="I2475" s="9" t="s">
        <v>8364</v>
      </c>
      <c r="J2475" s="9" t="s">
        <v>40</v>
      </c>
      <c r="K2475" s="9" t="s">
        <v>8365</v>
      </c>
      <c r="L2475" s="9" t="str">
        <f>"18500240666"</f>
        <v>18500240666</v>
      </c>
      <c r="M2475" s="12" t="s">
        <v>7737</v>
      </c>
    </row>
    <row r="2476" s="3" customFormat="1" ht="121.5" spans="1:13">
      <c r="A2476" s="8">
        <v>2474</v>
      </c>
      <c r="B2476" s="9" t="s">
        <v>8366</v>
      </c>
      <c r="C2476" s="9" t="s">
        <v>135</v>
      </c>
      <c r="D2476" s="9" t="s">
        <v>8367</v>
      </c>
      <c r="E2476" s="9" t="s">
        <v>137</v>
      </c>
      <c r="F2476" s="8">
        <v>1</v>
      </c>
      <c r="G2476" s="8" t="s">
        <v>18</v>
      </c>
      <c r="H2476" s="9" t="s">
        <v>76</v>
      </c>
      <c r="I2476" s="9" t="s">
        <v>8368</v>
      </c>
      <c r="J2476" s="9" t="s">
        <v>40</v>
      </c>
      <c r="K2476" s="9" t="s">
        <v>8369</v>
      </c>
      <c r="L2476" s="9" t="str">
        <f>"18241333399"</f>
        <v>18241333399</v>
      </c>
      <c r="M2476" s="12" t="s">
        <v>7737</v>
      </c>
    </row>
    <row r="2477" s="3" customFormat="1" ht="27" spans="1:13">
      <c r="A2477" s="8">
        <v>2475</v>
      </c>
      <c r="B2477" s="9" t="s">
        <v>8370</v>
      </c>
      <c r="C2477" s="9" t="s">
        <v>37</v>
      </c>
      <c r="D2477" s="9" t="s">
        <v>8371</v>
      </c>
      <c r="E2477" s="9" t="s">
        <v>37</v>
      </c>
      <c r="F2477" s="8">
        <v>2</v>
      </c>
      <c r="G2477" s="8" t="s">
        <v>18</v>
      </c>
      <c r="H2477" s="9" t="s">
        <v>19</v>
      </c>
      <c r="I2477" s="9" t="s">
        <v>8372</v>
      </c>
      <c r="J2477" s="9" t="s">
        <v>40</v>
      </c>
      <c r="K2477" s="9" t="s">
        <v>8373</v>
      </c>
      <c r="L2477" s="9" t="str">
        <f>"13942381060"</f>
        <v>13942381060</v>
      </c>
      <c r="M2477" s="12" t="s">
        <v>7737</v>
      </c>
    </row>
    <row r="2478" s="3" customFormat="1" ht="40.5" spans="1:13">
      <c r="A2478" s="8">
        <v>2476</v>
      </c>
      <c r="B2478" s="10" t="s">
        <v>8374</v>
      </c>
      <c r="C2478" s="10" t="s">
        <v>66</v>
      </c>
      <c r="D2478" s="10" t="s">
        <v>8375</v>
      </c>
      <c r="E2478" s="10" t="s">
        <v>19</v>
      </c>
      <c r="F2478" s="11">
        <v>2</v>
      </c>
      <c r="G2478" s="11" t="s">
        <v>43</v>
      </c>
      <c r="H2478" s="10" t="s">
        <v>19</v>
      </c>
      <c r="I2478" s="10" t="s">
        <v>8376</v>
      </c>
      <c r="J2478" s="10" t="s">
        <v>591</v>
      </c>
      <c r="K2478" s="10" t="s">
        <v>8377</v>
      </c>
      <c r="L2478" s="10" t="s">
        <v>8378</v>
      </c>
      <c r="M2478" s="12" t="s">
        <v>7737</v>
      </c>
    </row>
    <row r="2479" s="3" customFormat="1" spans="1:13">
      <c r="A2479" s="8">
        <v>2477</v>
      </c>
      <c r="B2479" s="10" t="s">
        <v>8379</v>
      </c>
      <c r="C2479" s="10" t="s">
        <v>37</v>
      </c>
      <c r="D2479" s="10" t="s">
        <v>8380</v>
      </c>
      <c r="E2479" s="10" t="s">
        <v>19</v>
      </c>
      <c r="F2479" s="11">
        <v>1</v>
      </c>
      <c r="G2479" s="11" t="s">
        <v>43</v>
      </c>
      <c r="H2479" s="10" t="s">
        <v>19</v>
      </c>
      <c r="I2479" s="10" t="s">
        <v>8380</v>
      </c>
      <c r="J2479" s="10" t="s">
        <v>591</v>
      </c>
      <c r="K2479" s="10" t="s">
        <v>8381</v>
      </c>
      <c r="L2479" s="10" t="s">
        <v>8382</v>
      </c>
      <c r="M2479" s="12" t="s">
        <v>7737</v>
      </c>
    </row>
    <row r="2480" s="3" customFormat="1" ht="67.5" spans="1:13">
      <c r="A2480" s="8">
        <v>2478</v>
      </c>
      <c r="B2480" s="9" t="s">
        <v>8383</v>
      </c>
      <c r="C2480" s="9" t="s">
        <v>348</v>
      </c>
      <c r="D2480" s="9" t="s">
        <v>8384</v>
      </c>
      <c r="E2480" s="9" t="s">
        <v>350</v>
      </c>
      <c r="F2480" s="8">
        <v>1</v>
      </c>
      <c r="G2480" s="8" t="s">
        <v>18</v>
      </c>
      <c r="H2480" s="9" t="s">
        <v>76</v>
      </c>
      <c r="I2480" s="9" t="s">
        <v>8385</v>
      </c>
      <c r="J2480" s="9" t="s">
        <v>40</v>
      </c>
      <c r="K2480" s="9" t="s">
        <v>8386</v>
      </c>
      <c r="L2480" s="9" t="str">
        <f>"15998899396"</f>
        <v>15998899396</v>
      </c>
      <c r="M2480" s="12" t="s">
        <v>7737</v>
      </c>
    </row>
    <row r="2481" s="3" customFormat="1" ht="67.5" spans="1:13">
      <c r="A2481" s="8">
        <v>2479</v>
      </c>
      <c r="B2481" s="9" t="s">
        <v>8387</v>
      </c>
      <c r="C2481" s="9" t="s">
        <v>37</v>
      </c>
      <c r="D2481" s="9" t="s">
        <v>8384</v>
      </c>
      <c r="E2481" s="9" t="s">
        <v>350</v>
      </c>
      <c r="F2481" s="8">
        <v>1</v>
      </c>
      <c r="G2481" s="8" t="s">
        <v>18</v>
      </c>
      <c r="H2481" s="9" t="s">
        <v>474</v>
      </c>
      <c r="I2481" s="9" t="s">
        <v>8388</v>
      </c>
      <c r="J2481" s="9" t="s">
        <v>40</v>
      </c>
      <c r="K2481" s="9" t="s">
        <v>8389</v>
      </c>
      <c r="L2481" s="9" t="s">
        <v>8390</v>
      </c>
      <c r="M2481" s="12" t="s">
        <v>7737</v>
      </c>
    </row>
    <row r="2482" s="3" customFormat="1" ht="40.5" spans="1:13">
      <c r="A2482" s="8">
        <v>2480</v>
      </c>
      <c r="B2482" s="10" t="s">
        <v>8391</v>
      </c>
      <c r="C2482" s="10" t="s">
        <v>403</v>
      </c>
      <c r="D2482" s="10" t="s">
        <v>5355</v>
      </c>
      <c r="E2482" s="10" t="s">
        <v>3361</v>
      </c>
      <c r="F2482" s="11">
        <v>2</v>
      </c>
      <c r="G2482" s="11" t="s">
        <v>43</v>
      </c>
      <c r="H2482" s="10" t="s">
        <v>76</v>
      </c>
      <c r="I2482" s="10" t="s">
        <v>8392</v>
      </c>
      <c r="J2482" s="10" t="s">
        <v>70</v>
      </c>
      <c r="K2482" s="10" t="s">
        <v>8393</v>
      </c>
      <c r="L2482" s="10" t="s">
        <v>8394</v>
      </c>
      <c r="M2482" s="12" t="s">
        <v>7737</v>
      </c>
    </row>
    <row r="2483" s="3" customFormat="1" ht="27" spans="1:13">
      <c r="A2483" s="8">
        <v>2481</v>
      </c>
      <c r="B2483" s="9" t="s">
        <v>8395</v>
      </c>
      <c r="C2483" s="9" t="s">
        <v>141</v>
      </c>
      <c r="D2483" s="9" t="s">
        <v>8396</v>
      </c>
      <c r="E2483" s="9" t="s">
        <v>375</v>
      </c>
      <c r="F2483" s="8">
        <v>2</v>
      </c>
      <c r="G2483" s="8" t="s">
        <v>18</v>
      </c>
      <c r="H2483" s="9" t="s">
        <v>19</v>
      </c>
      <c r="I2483" s="9" t="s">
        <v>8397</v>
      </c>
      <c r="J2483" s="9" t="s">
        <v>40</v>
      </c>
      <c r="K2483" s="9" t="s">
        <v>8398</v>
      </c>
      <c r="L2483" s="9" t="str">
        <f>"13942332603"</f>
        <v>13942332603</v>
      </c>
      <c r="M2483" s="12" t="s">
        <v>7737</v>
      </c>
    </row>
    <row r="2484" s="3" customFormat="1" ht="40.5" spans="1:13">
      <c r="A2484" s="8">
        <v>2482</v>
      </c>
      <c r="B2484" s="10" t="s">
        <v>8399</v>
      </c>
      <c r="C2484" s="10" t="s">
        <v>37</v>
      </c>
      <c r="D2484" s="10" t="s">
        <v>8400</v>
      </c>
      <c r="E2484" s="10" t="s">
        <v>19</v>
      </c>
      <c r="F2484" s="11">
        <v>2</v>
      </c>
      <c r="G2484" s="11" t="s">
        <v>43</v>
      </c>
      <c r="H2484" s="10" t="s">
        <v>76</v>
      </c>
      <c r="I2484" s="10" t="s">
        <v>8401</v>
      </c>
      <c r="J2484" s="10" t="s">
        <v>40</v>
      </c>
      <c r="K2484" s="10" t="s">
        <v>8402</v>
      </c>
      <c r="L2484" s="10" t="s">
        <v>8403</v>
      </c>
      <c r="M2484" s="12" t="s">
        <v>7737</v>
      </c>
    </row>
    <row r="2485" s="3" customFormat="1" ht="40.5" spans="1:13">
      <c r="A2485" s="8">
        <v>2483</v>
      </c>
      <c r="B2485" s="10" t="s">
        <v>8399</v>
      </c>
      <c r="C2485" s="10" t="s">
        <v>37</v>
      </c>
      <c r="D2485" s="10" t="s">
        <v>8404</v>
      </c>
      <c r="E2485" s="10" t="s">
        <v>19</v>
      </c>
      <c r="F2485" s="11">
        <v>2</v>
      </c>
      <c r="G2485" s="11" t="s">
        <v>43</v>
      </c>
      <c r="H2485" s="10" t="s">
        <v>76</v>
      </c>
      <c r="I2485" s="10" t="s">
        <v>8401</v>
      </c>
      <c r="J2485" s="10" t="s">
        <v>40</v>
      </c>
      <c r="K2485" s="10" t="s">
        <v>8402</v>
      </c>
      <c r="L2485" s="10" t="s">
        <v>8403</v>
      </c>
      <c r="M2485" s="12" t="s">
        <v>7737</v>
      </c>
    </row>
    <row r="2486" s="3" customFormat="1" ht="27" spans="1:13">
      <c r="A2486" s="8">
        <v>2484</v>
      </c>
      <c r="B2486" s="10" t="s">
        <v>8399</v>
      </c>
      <c r="C2486" s="10" t="s">
        <v>37</v>
      </c>
      <c r="D2486" s="10" t="s">
        <v>8404</v>
      </c>
      <c r="E2486" s="10" t="s">
        <v>37</v>
      </c>
      <c r="F2486" s="11">
        <v>2</v>
      </c>
      <c r="G2486" s="11" t="s">
        <v>43</v>
      </c>
      <c r="H2486" s="10" t="s">
        <v>19</v>
      </c>
      <c r="I2486" s="10" t="s">
        <v>8401</v>
      </c>
      <c r="J2486" s="10" t="s">
        <v>40</v>
      </c>
      <c r="K2486" s="10" t="s">
        <v>8402</v>
      </c>
      <c r="L2486" s="10" t="s">
        <v>8403</v>
      </c>
      <c r="M2486" s="12" t="s">
        <v>7737</v>
      </c>
    </row>
    <row r="2487" s="3" customFormat="1" ht="108" spans="1:13">
      <c r="A2487" s="8">
        <v>2485</v>
      </c>
      <c r="B2487" s="10" t="s">
        <v>8405</v>
      </c>
      <c r="C2487" s="10" t="s">
        <v>37</v>
      </c>
      <c r="D2487" s="10" t="s">
        <v>8406</v>
      </c>
      <c r="E2487" s="10" t="s">
        <v>137</v>
      </c>
      <c r="F2487" s="11">
        <v>50</v>
      </c>
      <c r="G2487" s="11" t="s">
        <v>43</v>
      </c>
      <c r="H2487" s="10" t="s">
        <v>19</v>
      </c>
      <c r="I2487" s="10" t="s">
        <v>8407</v>
      </c>
      <c r="J2487" s="10" t="s">
        <v>40</v>
      </c>
      <c r="K2487" s="10" t="s">
        <v>8408</v>
      </c>
      <c r="L2487" s="10" t="s">
        <v>8409</v>
      </c>
      <c r="M2487" s="12" t="s">
        <v>7737</v>
      </c>
    </row>
    <row r="2488" s="3" customFormat="1" ht="108" spans="1:13">
      <c r="A2488" s="8">
        <v>2486</v>
      </c>
      <c r="B2488" s="10" t="s">
        <v>8405</v>
      </c>
      <c r="C2488" s="10" t="s">
        <v>37</v>
      </c>
      <c r="D2488" s="10" t="s">
        <v>8410</v>
      </c>
      <c r="E2488" s="10" t="s">
        <v>375</v>
      </c>
      <c r="F2488" s="11">
        <v>50</v>
      </c>
      <c r="G2488" s="11" t="s">
        <v>43</v>
      </c>
      <c r="H2488" s="10" t="s">
        <v>19</v>
      </c>
      <c r="I2488" s="10" t="s">
        <v>8407</v>
      </c>
      <c r="J2488" s="10" t="s">
        <v>40</v>
      </c>
      <c r="K2488" s="10" t="s">
        <v>8408</v>
      </c>
      <c r="L2488" s="10" t="s">
        <v>8409</v>
      </c>
      <c r="M2488" s="12" t="s">
        <v>7737</v>
      </c>
    </row>
    <row r="2489" s="3" customFormat="1" ht="40.5" spans="1:13">
      <c r="A2489" s="8">
        <v>2487</v>
      </c>
      <c r="B2489" s="10" t="s">
        <v>8411</v>
      </c>
      <c r="C2489" s="10" t="s">
        <v>37</v>
      </c>
      <c r="D2489" s="10" t="s">
        <v>8412</v>
      </c>
      <c r="E2489" s="10" t="s">
        <v>19</v>
      </c>
      <c r="F2489" s="11">
        <v>3</v>
      </c>
      <c r="G2489" s="11" t="s">
        <v>43</v>
      </c>
      <c r="H2489" s="10" t="s">
        <v>19</v>
      </c>
      <c r="I2489" s="10" t="s">
        <v>8413</v>
      </c>
      <c r="J2489" s="10" t="s">
        <v>59</v>
      </c>
      <c r="K2489" s="10" t="s">
        <v>8414</v>
      </c>
      <c r="L2489" s="10" t="s">
        <v>8415</v>
      </c>
      <c r="M2489" s="12" t="s">
        <v>7737</v>
      </c>
    </row>
    <row r="2490" s="3" customFormat="1" ht="40.5" spans="1:13">
      <c r="A2490" s="8">
        <v>2488</v>
      </c>
      <c r="B2490" s="10" t="s">
        <v>8411</v>
      </c>
      <c r="C2490" s="10" t="s">
        <v>37</v>
      </c>
      <c r="D2490" s="10" t="s">
        <v>8416</v>
      </c>
      <c r="E2490" s="10" t="s">
        <v>19</v>
      </c>
      <c r="F2490" s="11">
        <v>3</v>
      </c>
      <c r="G2490" s="11" t="s">
        <v>43</v>
      </c>
      <c r="H2490" s="10" t="s">
        <v>19</v>
      </c>
      <c r="I2490" s="10" t="s">
        <v>8413</v>
      </c>
      <c r="J2490" s="10" t="s">
        <v>59</v>
      </c>
      <c r="K2490" s="10" t="s">
        <v>8414</v>
      </c>
      <c r="L2490" s="10" t="s">
        <v>8415</v>
      </c>
      <c r="M2490" s="12" t="s">
        <v>7737</v>
      </c>
    </row>
    <row r="2491" s="3" customFormat="1" ht="40.5" spans="1:13">
      <c r="A2491" s="8">
        <v>2489</v>
      </c>
      <c r="B2491" s="10" t="s">
        <v>8411</v>
      </c>
      <c r="C2491" s="10" t="s">
        <v>37</v>
      </c>
      <c r="D2491" s="10" t="s">
        <v>8417</v>
      </c>
      <c r="E2491" s="10" t="s">
        <v>19</v>
      </c>
      <c r="F2491" s="11">
        <v>5</v>
      </c>
      <c r="G2491" s="11" t="s">
        <v>43</v>
      </c>
      <c r="H2491" s="10" t="s">
        <v>19</v>
      </c>
      <c r="I2491" s="10" t="s">
        <v>8413</v>
      </c>
      <c r="J2491" s="10" t="s">
        <v>59</v>
      </c>
      <c r="K2491" s="10" t="s">
        <v>8414</v>
      </c>
      <c r="L2491" s="10" t="s">
        <v>8415</v>
      </c>
      <c r="M2491" s="12" t="s">
        <v>7737</v>
      </c>
    </row>
    <row r="2492" s="3" customFormat="1" ht="40.5" spans="1:13">
      <c r="A2492" s="8">
        <v>2490</v>
      </c>
      <c r="B2492" s="10" t="s">
        <v>8411</v>
      </c>
      <c r="C2492" s="10" t="s">
        <v>37</v>
      </c>
      <c r="D2492" s="10" t="s">
        <v>8418</v>
      </c>
      <c r="E2492" s="10" t="s">
        <v>19</v>
      </c>
      <c r="F2492" s="11">
        <v>5</v>
      </c>
      <c r="G2492" s="11" t="s">
        <v>43</v>
      </c>
      <c r="H2492" s="10" t="s">
        <v>19</v>
      </c>
      <c r="I2492" s="10" t="s">
        <v>8413</v>
      </c>
      <c r="J2492" s="10" t="s">
        <v>59</v>
      </c>
      <c r="K2492" s="10" t="s">
        <v>8414</v>
      </c>
      <c r="L2492" s="10" t="s">
        <v>8415</v>
      </c>
      <c r="M2492" s="12" t="s">
        <v>7737</v>
      </c>
    </row>
    <row r="2493" s="3" customFormat="1" ht="40.5" spans="1:13">
      <c r="A2493" s="8">
        <v>2491</v>
      </c>
      <c r="B2493" s="10" t="s">
        <v>8411</v>
      </c>
      <c r="C2493" s="10" t="s">
        <v>37</v>
      </c>
      <c r="D2493" s="10" t="s">
        <v>8419</v>
      </c>
      <c r="E2493" s="10" t="s">
        <v>19</v>
      </c>
      <c r="F2493" s="11">
        <v>3</v>
      </c>
      <c r="G2493" s="11" t="s">
        <v>43</v>
      </c>
      <c r="H2493" s="10" t="s">
        <v>19</v>
      </c>
      <c r="I2493" s="10" t="s">
        <v>8413</v>
      </c>
      <c r="J2493" s="10" t="s">
        <v>59</v>
      </c>
      <c r="K2493" s="10" t="s">
        <v>8414</v>
      </c>
      <c r="L2493" s="10" t="s">
        <v>8415</v>
      </c>
      <c r="M2493" s="12" t="s">
        <v>7737</v>
      </c>
    </row>
    <row r="2494" s="3" customFormat="1" ht="40.5" spans="1:13">
      <c r="A2494" s="8">
        <v>2492</v>
      </c>
      <c r="B2494" s="10" t="s">
        <v>8411</v>
      </c>
      <c r="C2494" s="10" t="s">
        <v>37</v>
      </c>
      <c r="D2494" s="10" t="s">
        <v>8420</v>
      </c>
      <c r="E2494" s="10" t="s">
        <v>19</v>
      </c>
      <c r="F2494" s="11">
        <v>5</v>
      </c>
      <c r="G2494" s="11" t="s">
        <v>43</v>
      </c>
      <c r="H2494" s="10" t="s">
        <v>19</v>
      </c>
      <c r="I2494" s="10" t="s">
        <v>8413</v>
      </c>
      <c r="J2494" s="10" t="s">
        <v>59</v>
      </c>
      <c r="K2494" s="10" t="s">
        <v>8414</v>
      </c>
      <c r="L2494" s="10" t="s">
        <v>8415</v>
      </c>
      <c r="M2494" s="12" t="s">
        <v>7737</v>
      </c>
    </row>
    <row r="2495" s="3" customFormat="1" spans="1:13">
      <c r="A2495" s="8">
        <v>2493</v>
      </c>
      <c r="B2495" s="10" t="s">
        <v>8421</v>
      </c>
      <c r="C2495" s="10" t="s">
        <v>37</v>
      </c>
      <c r="D2495" s="10" t="s">
        <v>8422</v>
      </c>
      <c r="E2495" s="10" t="s">
        <v>37</v>
      </c>
      <c r="F2495" s="11">
        <v>2</v>
      </c>
      <c r="G2495" s="11" t="s">
        <v>633</v>
      </c>
      <c r="H2495" s="10" t="s">
        <v>19</v>
      </c>
      <c r="I2495" s="10" t="s">
        <v>8422</v>
      </c>
      <c r="J2495" s="10" t="s">
        <v>40</v>
      </c>
      <c r="K2495" s="10" t="s">
        <v>8423</v>
      </c>
      <c r="L2495" s="10" t="s">
        <v>8424</v>
      </c>
      <c r="M2495" s="12" t="s">
        <v>8425</v>
      </c>
    </row>
    <row r="2496" s="3" customFormat="1" ht="27" spans="1:13">
      <c r="A2496" s="8">
        <v>2494</v>
      </c>
      <c r="B2496" s="9" t="s">
        <v>8426</v>
      </c>
      <c r="C2496" s="9" t="s">
        <v>66</v>
      </c>
      <c r="D2496" s="9" t="s">
        <v>8427</v>
      </c>
      <c r="E2496" s="9" t="s">
        <v>19</v>
      </c>
      <c r="F2496" s="8">
        <v>1</v>
      </c>
      <c r="G2496" s="8" t="s">
        <v>18</v>
      </c>
      <c r="H2496" s="9" t="s">
        <v>19</v>
      </c>
      <c r="I2496" s="9" t="s">
        <v>782</v>
      </c>
      <c r="J2496" s="9" t="s">
        <v>70</v>
      </c>
      <c r="K2496" s="9" t="s">
        <v>8428</v>
      </c>
      <c r="L2496" s="9" t="s">
        <v>8429</v>
      </c>
      <c r="M2496" s="12" t="s">
        <v>8425</v>
      </c>
    </row>
    <row r="2497" s="3" customFormat="1" ht="81" spans="1:13">
      <c r="A2497" s="8">
        <v>2495</v>
      </c>
      <c r="B2497" s="10" t="s">
        <v>8430</v>
      </c>
      <c r="C2497" s="10" t="s">
        <v>30</v>
      </c>
      <c r="D2497" s="10" t="s">
        <v>8431</v>
      </c>
      <c r="E2497" s="10" t="s">
        <v>3775</v>
      </c>
      <c r="F2497" s="11">
        <v>1</v>
      </c>
      <c r="G2497" s="11" t="s">
        <v>43</v>
      </c>
      <c r="H2497" s="10" t="s">
        <v>474</v>
      </c>
      <c r="I2497" s="10" t="s">
        <v>8432</v>
      </c>
      <c r="J2497" s="10" t="s">
        <v>40</v>
      </c>
      <c r="K2497" s="10" t="s">
        <v>843</v>
      </c>
      <c r="L2497" s="10" t="s">
        <v>8433</v>
      </c>
      <c r="M2497" s="12" t="s">
        <v>8425</v>
      </c>
    </row>
    <row r="2498" s="3" customFormat="1" ht="27" spans="1:13">
      <c r="A2498" s="8">
        <v>2496</v>
      </c>
      <c r="B2498" s="9" t="s">
        <v>8434</v>
      </c>
      <c r="C2498" s="9" t="s">
        <v>2791</v>
      </c>
      <c r="D2498" s="9" t="s">
        <v>8435</v>
      </c>
      <c r="E2498" s="9" t="s">
        <v>3150</v>
      </c>
      <c r="F2498" s="8">
        <v>1</v>
      </c>
      <c r="G2498" s="8" t="s">
        <v>18</v>
      </c>
      <c r="H2498" s="9" t="s">
        <v>19</v>
      </c>
      <c r="I2498" s="9" t="s">
        <v>8435</v>
      </c>
      <c r="J2498" s="9" t="s">
        <v>59</v>
      </c>
      <c r="K2498" s="9" t="s">
        <v>8436</v>
      </c>
      <c r="L2498" s="9" t="str">
        <f>"18241404012"</f>
        <v>18241404012</v>
      </c>
      <c r="M2498" s="12" t="s">
        <v>8425</v>
      </c>
    </row>
    <row r="2499" s="3" customFormat="1" ht="108" spans="1:13">
      <c r="A2499" s="8">
        <v>2497</v>
      </c>
      <c r="B2499" s="9" t="s">
        <v>8437</v>
      </c>
      <c r="C2499" s="9" t="s">
        <v>167</v>
      </c>
      <c r="D2499" s="9" t="s">
        <v>8438</v>
      </c>
      <c r="E2499" s="9" t="s">
        <v>81</v>
      </c>
      <c r="F2499" s="8">
        <v>2</v>
      </c>
      <c r="G2499" s="8" t="s">
        <v>18</v>
      </c>
      <c r="H2499" s="9" t="s">
        <v>19</v>
      </c>
      <c r="I2499" s="9" t="s">
        <v>8439</v>
      </c>
      <c r="J2499" s="9" t="s">
        <v>40</v>
      </c>
      <c r="K2499" s="9" t="s">
        <v>8440</v>
      </c>
      <c r="L2499" s="9" t="str">
        <f>"13194149496"</f>
        <v>13194149496</v>
      </c>
      <c r="M2499" s="12" t="s">
        <v>8425</v>
      </c>
    </row>
    <row r="2500" s="3" customFormat="1" spans="1:13">
      <c r="A2500" s="8">
        <v>2498</v>
      </c>
      <c r="B2500" s="10" t="s">
        <v>8441</v>
      </c>
      <c r="C2500" s="10" t="s">
        <v>37</v>
      </c>
      <c r="D2500" s="10" t="s">
        <v>8442</v>
      </c>
      <c r="E2500" s="10" t="s">
        <v>19</v>
      </c>
      <c r="F2500" s="11">
        <v>2</v>
      </c>
      <c r="G2500" s="11" t="s">
        <v>633</v>
      </c>
      <c r="H2500" s="10" t="s">
        <v>19</v>
      </c>
      <c r="I2500" s="10" t="s">
        <v>8443</v>
      </c>
      <c r="J2500" s="10" t="s">
        <v>40</v>
      </c>
      <c r="K2500" s="10" t="s">
        <v>8444</v>
      </c>
      <c r="L2500" s="10" t="s">
        <v>8445</v>
      </c>
      <c r="M2500" s="12" t="s">
        <v>8425</v>
      </c>
    </row>
    <row r="2501" s="3" customFormat="1" ht="54" spans="1:13">
      <c r="A2501" s="8">
        <v>2499</v>
      </c>
      <c r="B2501" s="10" t="s">
        <v>8446</v>
      </c>
      <c r="C2501" s="10" t="s">
        <v>37</v>
      </c>
      <c r="D2501" s="10" t="s">
        <v>8447</v>
      </c>
      <c r="E2501" s="10" t="s">
        <v>32</v>
      </c>
      <c r="F2501" s="11">
        <v>2</v>
      </c>
      <c r="G2501" s="11" t="s">
        <v>43</v>
      </c>
      <c r="H2501" s="10" t="s">
        <v>19</v>
      </c>
      <c r="I2501" s="10" t="s">
        <v>8448</v>
      </c>
      <c r="J2501" s="10" t="s">
        <v>40</v>
      </c>
      <c r="K2501" s="10" t="s">
        <v>8449</v>
      </c>
      <c r="L2501" s="10" t="s">
        <v>8450</v>
      </c>
      <c r="M2501" s="12" t="s">
        <v>8425</v>
      </c>
    </row>
    <row r="2502" s="3" customFormat="1" ht="40.5" spans="1:13">
      <c r="A2502" s="8">
        <v>2500</v>
      </c>
      <c r="B2502" s="9" t="s">
        <v>8446</v>
      </c>
      <c r="C2502" s="9" t="s">
        <v>348</v>
      </c>
      <c r="D2502" s="9" t="s">
        <v>8451</v>
      </c>
      <c r="E2502" s="9" t="s">
        <v>350</v>
      </c>
      <c r="F2502" s="8">
        <v>1</v>
      </c>
      <c r="G2502" s="8" t="s">
        <v>18</v>
      </c>
      <c r="H2502" s="9" t="s">
        <v>19</v>
      </c>
      <c r="I2502" s="9" t="s">
        <v>8451</v>
      </c>
      <c r="J2502" s="9" t="s">
        <v>40</v>
      </c>
      <c r="K2502" s="9" t="s">
        <v>8449</v>
      </c>
      <c r="L2502" s="9" t="str">
        <f>"13304241515"</f>
        <v>13304241515</v>
      </c>
      <c r="M2502" s="12" t="s">
        <v>8425</v>
      </c>
    </row>
    <row r="2503" s="3" customFormat="1" ht="27" spans="1:13">
      <c r="A2503" s="8">
        <v>2501</v>
      </c>
      <c r="B2503" s="10" t="s">
        <v>8452</v>
      </c>
      <c r="C2503" s="10" t="s">
        <v>37</v>
      </c>
      <c r="D2503" s="10" t="s">
        <v>8453</v>
      </c>
      <c r="E2503" s="10" t="s">
        <v>19</v>
      </c>
      <c r="F2503" s="11">
        <v>1</v>
      </c>
      <c r="G2503" s="11" t="s">
        <v>633</v>
      </c>
      <c r="H2503" s="10" t="s">
        <v>19</v>
      </c>
      <c r="I2503" s="10" t="s">
        <v>8454</v>
      </c>
      <c r="J2503" s="10" t="s">
        <v>40</v>
      </c>
      <c r="K2503" s="10" t="s">
        <v>8455</v>
      </c>
      <c r="L2503" s="10" t="s">
        <v>8456</v>
      </c>
      <c r="M2503" s="12" t="s">
        <v>8425</v>
      </c>
    </row>
    <row r="2504" s="3" customFormat="1" ht="27" spans="1:13">
      <c r="A2504" s="8">
        <v>2502</v>
      </c>
      <c r="B2504" s="10" t="s">
        <v>8452</v>
      </c>
      <c r="C2504" s="10" t="s">
        <v>37</v>
      </c>
      <c r="D2504" s="10" t="s">
        <v>2483</v>
      </c>
      <c r="E2504" s="10" t="s">
        <v>37</v>
      </c>
      <c r="F2504" s="11">
        <v>2</v>
      </c>
      <c r="G2504" s="11" t="s">
        <v>633</v>
      </c>
      <c r="H2504" s="10" t="s">
        <v>19</v>
      </c>
      <c r="I2504" s="10" t="s">
        <v>8457</v>
      </c>
      <c r="J2504" s="10" t="s">
        <v>40</v>
      </c>
      <c r="K2504" s="10" t="s">
        <v>8455</v>
      </c>
      <c r="L2504" s="10" t="s">
        <v>8456</v>
      </c>
      <c r="M2504" s="12" t="s">
        <v>8425</v>
      </c>
    </row>
    <row r="2505" s="3" customFormat="1" spans="1:13">
      <c r="A2505" s="8">
        <v>2503</v>
      </c>
      <c r="B2505" s="10" t="s">
        <v>8458</v>
      </c>
      <c r="C2505" s="10" t="s">
        <v>37</v>
      </c>
      <c r="D2505" s="10" t="s">
        <v>8459</v>
      </c>
      <c r="E2505" s="10" t="s">
        <v>19</v>
      </c>
      <c r="F2505" s="11">
        <v>2</v>
      </c>
      <c r="G2505" s="11" t="s">
        <v>633</v>
      </c>
      <c r="H2505" s="10" t="s">
        <v>19</v>
      </c>
      <c r="I2505" s="10" t="s">
        <v>8460</v>
      </c>
      <c r="J2505" s="10" t="s">
        <v>40</v>
      </c>
      <c r="K2505" s="10" t="s">
        <v>8461</v>
      </c>
      <c r="L2505" s="10" t="s">
        <v>8462</v>
      </c>
      <c r="M2505" s="12" t="s">
        <v>8425</v>
      </c>
    </row>
    <row r="2506" s="3" customFormat="1" ht="27" spans="1:13">
      <c r="A2506" s="8">
        <v>2504</v>
      </c>
      <c r="B2506" s="9" t="s">
        <v>8458</v>
      </c>
      <c r="C2506" s="9" t="s">
        <v>135</v>
      </c>
      <c r="D2506" s="9" t="s">
        <v>8463</v>
      </c>
      <c r="E2506" s="9" t="s">
        <v>4972</v>
      </c>
      <c r="F2506" s="8">
        <v>1</v>
      </c>
      <c r="G2506" s="8" t="s">
        <v>18</v>
      </c>
      <c r="H2506" s="9" t="s">
        <v>19</v>
      </c>
      <c r="I2506" s="9" t="s">
        <v>8464</v>
      </c>
      <c r="J2506" s="9" t="s">
        <v>59</v>
      </c>
      <c r="K2506" s="9" t="s">
        <v>8461</v>
      </c>
      <c r="L2506" s="9" t="str">
        <f>"13029231666"</f>
        <v>13029231666</v>
      </c>
      <c r="M2506" s="12" t="s">
        <v>8425</v>
      </c>
    </row>
    <row r="2507" s="3" customFormat="1" ht="27" spans="1:13">
      <c r="A2507" s="8">
        <v>2505</v>
      </c>
      <c r="B2507" s="10" t="s">
        <v>8465</v>
      </c>
      <c r="C2507" s="10" t="s">
        <v>37</v>
      </c>
      <c r="D2507" s="10" t="s">
        <v>8466</v>
      </c>
      <c r="E2507" s="10" t="s">
        <v>37</v>
      </c>
      <c r="F2507" s="11">
        <v>10</v>
      </c>
      <c r="G2507" s="11" t="s">
        <v>633</v>
      </c>
      <c r="H2507" s="10" t="s">
        <v>19</v>
      </c>
      <c r="I2507" s="10" t="s">
        <v>8467</v>
      </c>
      <c r="J2507" s="10" t="s">
        <v>40</v>
      </c>
      <c r="K2507" s="10" t="s">
        <v>8468</v>
      </c>
      <c r="L2507" s="10" t="s">
        <v>8469</v>
      </c>
      <c r="M2507" s="12" t="s">
        <v>8425</v>
      </c>
    </row>
    <row r="2508" s="3" customFormat="1" ht="40.5" spans="1:13">
      <c r="A2508" s="8">
        <v>2506</v>
      </c>
      <c r="B2508" s="10" t="s">
        <v>8470</v>
      </c>
      <c r="C2508" s="10" t="s">
        <v>318</v>
      </c>
      <c r="D2508" s="10" t="s">
        <v>8471</v>
      </c>
      <c r="E2508" s="10" t="s">
        <v>813</v>
      </c>
      <c r="F2508" s="11">
        <v>1</v>
      </c>
      <c r="G2508" s="11" t="s">
        <v>43</v>
      </c>
      <c r="H2508" s="10" t="s">
        <v>19</v>
      </c>
      <c r="I2508" s="10" t="s">
        <v>8471</v>
      </c>
      <c r="J2508" s="10" t="s">
        <v>70</v>
      </c>
      <c r="K2508" s="10" t="s">
        <v>8472</v>
      </c>
      <c r="L2508" s="10" t="s">
        <v>8473</v>
      </c>
      <c r="M2508" s="12" t="s">
        <v>8425</v>
      </c>
    </row>
    <row r="2509" s="3" customFormat="1" ht="54" spans="1:13">
      <c r="A2509" s="8">
        <v>2507</v>
      </c>
      <c r="B2509" s="10" t="s">
        <v>8474</v>
      </c>
      <c r="C2509" s="10" t="s">
        <v>1077</v>
      </c>
      <c r="D2509" s="10" t="s">
        <v>8475</v>
      </c>
      <c r="E2509" s="10" t="s">
        <v>119</v>
      </c>
      <c r="F2509" s="11">
        <v>1</v>
      </c>
      <c r="G2509" s="11" t="s">
        <v>43</v>
      </c>
      <c r="H2509" s="10" t="s">
        <v>19</v>
      </c>
      <c r="I2509" s="10" t="s">
        <v>703</v>
      </c>
      <c r="J2509" s="10" t="s">
        <v>40</v>
      </c>
      <c r="K2509" s="10" t="s">
        <v>8476</v>
      </c>
      <c r="L2509" s="10" t="s">
        <v>8477</v>
      </c>
      <c r="M2509" s="12" t="s">
        <v>8425</v>
      </c>
    </row>
    <row r="2510" s="3" customFormat="1" ht="27" spans="1:13">
      <c r="A2510" s="8">
        <v>2508</v>
      </c>
      <c r="B2510" s="10" t="s">
        <v>8478</v>
      </c>
      <c r="C2510" s="10" t="s">
        <v>37</v>
      </c>
      <c r="D2510" s="10" t="s">
        <v>8479</v>
      </c>
      <c r="E2510" s="10" t="s">
        <v>1136</v>
      </c>
      <c r="F2510" s="11">
        <v>3</v>
      </c>
      <c r="G2510" s="11" t="s">
        <v>43</v>
      </c>
      <c r="H2510" s="10" t="s">
        <v>19</v>
      </c>
      <c r="I2510" s="10" t="s">
        <v>8480</v>
      </c>
      <c r="J2510" s="10" t="s">
        <v>40</v>
      </c>
      <c r="K2510" s="10" t="s">
        <v>8481</v>
      </c>
      <c r="L2510" s="10" t="s">
        <v>8482</v>
      </c>
      <c r="M2510" s="12" t="s">
        <v>8425</v>
      </c>
    </row>
    <row r="2511" s="3" customFormat="1" ht="54" spans="1:13">
      <c r="A2511" s="8">
        <v>2509</v>
      </c>
      <c r="B2511" s="10" t="s">
        <v>8483</v>
      </c>
      <c r="C2511" s="10" t="s">
        <v>37</v>
      </c>
      <c r="D2511" s="10" t="s">
        <v>8484</v>
      </c>
      <c r="E2511" s="10" t="s">
        <v>2869</v>
      </c>
      <c r="F2511" s="11">
        <v>2</v>
      </c>
      <c r="G2511" s="11" t="s">
        <v>43</v>
      </c>
      <c r="H2511" s="10" t="s">
        <v>19</v>
      </c>
      <c r="I2511" s="10" t="s">
        <v>5069</v>
      </c>
      <c r="J2511" s="10" t="s">
        <v>40</v>
      </c>
      <c r="K2511" s="10" t="s">
        <v>8485</v>
      </c>
      <c r="L2511" s="10" t="s">
        <v>8486</v>
      </c>
      <c r="M2511" s="12" t="s">
        <v>8425</v>
      </c>
    </row>
    <row r="2512" s="3" customFormat="1" ht="27" spans="1:13">
      <c r="A2512" s="8">
        <v>2510</v>
      </c>
      <c r="B2512" s="9" t="s">
        <v>8487</v>
      </c>
      <c r="C2512" s="9" t="s">
        <v>66</v>
      </c>
      <c r="D2512" s="9" t="s">
        <v>8488</v>
      </c>
      <c r="E2512" s="9" t="s">
        <v>37</v>
      </c>
      <c r="F2512" s="8">
        <v>1</v>
      </c>
      <c r="G2512" s="8" t="s">
        <v>18</v>
      </c>
      <c r="H2512" s="9" t="s">
        <v>19</v>
      </c>
      <c r="I2512" s="9" t="s">
        <v>8489</v>
      </c>
      <c r="J2512" s="9" t="s">
        <v>40</v>
      </c>
      <c r="K2512" s="9" t="s">
        <v>8468</v>
      </c>
      <c r="L2512" s="9" t="str">
        <f>"13941429911"</f>
        <v>13941429911</v>
      </c>
      <c r="M2512" s="12" t="s">
        <v>8425</v>
      </c>
    </row>
    <row r="2513" s="3" customFormat="1" ht="27" spans="1:13">
      <c r="A2513" s="8">
        <v>2511</v>
      </c>
      <c r="B2513" s="10" t="s">
        <v>8490</v>
      </c>
      <c r="C2513" s="10" t="s">
        <v>37</v>
      </c>
      <c r="D2513" s="10" t="s">
        <v>8491</v>
      </c>
      <c r="E2513" s="10" t="s">
        <v>19</v>
      </c>
      <c r="F2513" s="11">
        <v>1</v>
      </c>
      <c r="G2513" s="11" t="s">
        <v>633</v>
      </c>
      <c r="H2513" s="10" t="s">
        <v>19</v>
      </c>
      <c r="I2513" s="10" t="s">
        <v>8492</v>
      </c>
      <c r="J2513" s="10" t="s">
        <v>40</v>
      </c>
      <c r="K2513" s="10" t="s">
        <v>8493</v>
      </c>
      <c r="L2513" s="10" t="s">
        <v>8494</v>
      </c>
      <c r="M2513" s="12" t="s">
        <v>8425</v>
      </c>
    </row>
    <row r="2514" s="3" customFormat="1" ht="27" spans="1:13">
      <c r="A2514" s="8">
        <v>2512</v>
      </c>
      <c r="B2514" s="10" t="s">
        <v>8495</v>
      </c>
      <c r="C2514" s="10" t="s">
        <v>37</v>
      </c>
      <c r="D2514" s="10" t="s">
        <v>8496</v>
      </c>
      <c r="E2514" s="10" t="s">
        <v>19</v>
      </c>
      <c r="F2514" s="11">
        <v>3</v>
      </c>
      <c r="G2514" s="11" t="s">
        <v>633</v>
      </c>
      <c r="H2514" s="10" t="s">
        <v>19</v>
      </c>
      <c r="I2514" s="10" t="s">
        <v>8497</v>
      </c>
      <c r="J2514" s="10" t="s">
        <v>40</v>
      </c>
      <c r="K2514" s="10" t="s">
        <v>3147</v>
      </c>
      <c r="L2514" s="10" t="s">
        <v>8498</v>
      </c>
      <c r="M2514" s="12" t="s">
        <v>8425</v>
      </c>
    </row>
    <row r="2515" s="3" customFormat="1" ht="27" spans="1:13">
      <c r="A2515" s="8">
        <v>2513</v>
      </c>
      <c r="B2515" s="10" t="s">
        <v>8495</v>
      </c>
      <c r="C2515" s="10" t="s">
        <v>37</v>
      </c>
      <c r="D2515" s="10" t="s">
        <v>8496</v>
      </c>
      <c r="E2515" s="10" t="s">
        <v>19</v>
      </c>
      <c r="F2515" s="11">
        <v>3</v>
      </c>
      <c r="G2515" s="11" t="s">
        <v>633</v>
      </c>
      <c r="H2515" s="10" t="s">
        <v>19</v>
      </c>
      <c r="I2515" s="10" t="s">
        <v>8499</v>
      </c>
      <c r="J2515" s="10" t="s">
        <v>40</v>
      </c>
      <c r="K2515" s="10" t="s">
        <v>3147</v>
      </c>
      <c r="L2515" s="10" t="s">
        <v>8498</v>
      </c>
      <c r="M2515" s="12" t="s">
        <v>8425</v>
      </c>
    </row>
    <row r="2516" s="3" customFormat="1" ht="27" spans="1:13">
      <c r="A2516" s="8">
        <v>2514</v>
      </c>
      <c r="B2516" s="10" t="s">
        <v>8495</v>
      </c>
      <c r="C2516" s="10" t="s">
        <v>37</v>
      </c>
      <c r="D2516" s="10" t="s">
        <v>8500</v>
      </c>
      <c r="E2516" s="10" t="s">
        <v>19</v>
      </c>
      <c r="F2516" s="11">
        <v>3</v>
      </c>
      <c r="G2516" s="11" t="s">
        <v>43</v>
      </c>
      <c r="H2516" s="10" t="s">
        <v>19</v>
      </c>
      <c r="I2516" s="10" t="s">
        <v>8501</v>
      </c>
      <c r="J2516" s="10" t="s">
        <v>40</v>
      </c>
      <c r="K2516" s="10" t="s">
        <v>3147</v>
      </c>
      <c r="L2516" s="10" t="s">
        <v>8498</v>
      </c>
      <c r="M2516" s="12" t="s">
        <v>8425</v>
      </c>
    </row>
    <row r="2517" s="3" customFormat="1" spans="1:13">
      <c r="A2517" s="8">
        <v>2515</v>
      </c>
      <c r="B2517" s="10" t="s">
        <v>8502</v>
      </c>
      <c r="C2517" s="10" t="s">
        <v>37</v>
      </c>
      <c r="D2517" s="10" t="s">
        <v>8503</v>
      </c>
      <c r="E2517" s="10" t="s">
        <v>37</v>
      </c>
      <c r="F2517" s="11">
        <v>2</v>
      </c>
      <c r="G2517" s="11" t="s">
        <v>633</v>
      </c>
      <c r="H2517" s="10" t="s">
        <v>19</v>
      </c>
      <c r="I2517" s="10" t="s">
        <v>8504</v>
      </c>
      <c r="J2517" s="10" t="s">
        <v>40</v>
      </c>
      <c r="K2517" s="10" t="s">
        <v>8505</v>
      </c>
      <c r="L2517" s="10" t="s">
        <v>8506</v>
      </c>
      <c r="M2517" s="12" t="s">
        <v>8425</v>
      </c>
    </row>
    <row r="2518" s="3" customFormat="1" ht="94.5" spans="1:13">
      <c r="A2518" s="8">
        <v>2516</v>
      </c>
      <c r="B2518" s="10" t="s">
        <v>8507</v>
      </c>
      <c r="C2518" s="10" t="s">
        <v>150</v>
      </c>
      <c r="D2518" s="10" t="s">
        <v>8508</v>
      </c>
      <c r="E2518" s="10" t="s">
        <v>37</v>
      </c>
      <c r="F2518" s="11">
        <v>1</v>
      </c>
      <c r="G2518" s="11" t="s">
        <v>43</v>
      </c>
      <c r="H2518" s="10" t="s">
        <v>19</v>
      </c>
      <c r="I2518" s="10" t="s">
        <v>8509</v>
      </c>
      <c r="J2518" s="10" t="s">
        <v>59</v>
      </c>
      <c r="K2518" s="10" t="s">
        <v>8510</v>
      </c>
      <c r="L2518" s="10" t="s">
        <v>8511</v>
      </c>
      <c r="M2518" s="12" t="s">
        <v>8425</v>
      </c>
    </row>
    <row r="2519" s="3" customFormat="1" ht="108" spans="1:13">
      <c r="A2519" s="8">
        <v>2517</v>
      </c>
      <c r="B2519" s="9" t="s">
        <v>8507</v>
      </c>
      <c r="C2519" s="9" t="s">
        <v>150</v>
      </c>
      <c r="D2519" s="9" t="s">
        <v>8512</v>
      </c>
      <c r="E2519" s="9" t="s">
        <v>19</v>
      </c>
      <c r="F2519" s="8">
        <v>1</v>
      </c>
      <c r="G2519" s="8" t="s">
        <v>18</v>
      </c>
      <c r="H2519" s="9" t="s">
        <v>19</v>
      </c>
      <c r="I2519" s="9" t="s">
        <v>8513</v>
      </c>
      <c r="J2519" s="9" t="s">
        <v>59</v>
      </c>
      <c r="K2519" s="9" t="s">
        <v>8510</v>
      </c>
      <c r="L2519" s="9" t="s">
        <v>8511</v>
      </c>
      <c r="M2519" s="12" t="s">
        <v>8425</v>
      </c>
    </row>
    <row r="2520" s="3" customFormat="1" ht="27" spans="1:13">
      <c r="A2520" s="8">
        <v>2518</v>
      </c>
      <c r="B2520" s="9" t="s">
        <v>8514</v>
      </c>
      <c r="C2520" s="9" t="s">
        <v>167</v>
      </c>
      <c r="D2520" s="9" t="s">
        <v>8515</v>
      </c>
      <c r="E2520" s="9" t="s">
        <v>258</v>
      </c>
      <c r="F2520" s="8">
        <v>4</v>
      </c>
      <c r="G2520" s="8" t="s">
        <v>18</v>
      </c>
      <c r="H2520" s="9" t="s">
        <v>19</v>
      </c>
      <c r="I2520" s="9" t="s">
        <v>8516</v>
      </c>
      <c r="J2520" s="9" t="s">
        <v>34</v>
      </c>
      <c r="K2520" s="9" t="s">
        <v>8517</v>
      </c>
      <c r="L2520" s="9" t="s">
        <v>8518</v>
      </c>
      <c r="M2520" s="12" t="s">
        <v>8425</v>
      </c>
    </row>
    <row r="2521" s="3" customFormat="1" spans="1:13">
      <c r="A2521" s="8">
        <v>2519</v>
      </c>
      <c r="B2521" s="9" t="s">
        <v>8514</v>
      </c>
      <c r="C2521" s="9" t="s">
        <v>37</v>
      </c>
      <c r="D2521" s="9" t="s">
        <v>8519</v>
      </c>
      <c r="E2521" s="9" t="s">
        <v>8520</v>
      </c>
      <c r="F2521" s="8">
        <v>2</v>
      </c>
      <c r="G2521" s="8" t="s">
        <v>18</v>
      </c>
      <c r="H2521" s="9" t="s">
        <v>19</v>
      </c>
      <c r="I2521" s="9" t="s">
        <v>782</v>
      </c>
      <c r="J2521" s="9" t="s">
        <v>59</v>
      </c>
      <c r="K2521" s="9" t="s">
        <v>8517</v>
      </c>
      <c r="L2521" s="9" t="str">
        <f>"13842414472"</f>
        <v>13842414472</v>
      </c>
      <c r="M2521" s="12" t="s">
        <v>8425</v>
      </c>
    </row>
    <row r="2522" s="3" customFormat="1" ht="40.5" spans="1:13">
      <c r="A2522" s="8">
        <v>2520</v>
      </c>
      <c r="B2522" s="10" t="s">
        <v>8521</v>
      </c>
      <c r="C2522" s="10" t="s">
        <v>37</v>
      </c>
      <c r="D2522" s="10" t="s">
        <v>8522</v>
      </c>
      <c r="E2522" s="10" t="s">
        <v>37</v>
      </c>
      <c r="F2522" s="11">
        <v>10</v>
      </c>
      <c r="G2522" s="11" t="s">
        <v>633</v>
      </c>
      <c r="H2522" s="10" t="s">
        <v>19</v>
      </c>
      <c r="I2522" s="10" t="s">
        <v>8523</v>
      </c>
      <c r="J2522" s="10" t="s">
        <v>40</v>
      </c>
      <c r="K2522" s="10" t="s">
        <v>8524</v>
      </c>
      <c r="L2522" s="10" t="s">
        <v>8525</v>
      </c>
      <c r="M2522" s="12" t="s">
        <v>8425</v>
      </c>
    </row>
    <row r="2523" s="3" customFormat="1" ht="40.5" spans="1:13">
      <c r="A2523" s="8">
        <v>2521</v>
      </c>
      <c r="B2523" s="9" t="s">
        <v>8526</v>
      </c>
      <c r="C2523" s="9" t="s">
        <v>348</v>
      </c>
      <c r="D2523" s="9" t="s">
        <v>8527</v>
      </c>
      <c r="E2523" s="9" t="s">
        <v>350</v>
      </c>
      <c r="F2523" s="8">
        <v>2</v>
      </c>
      <c r="G2523" s="8" t="s">
        <v>18</v>
      </c>
      <c r="H2523" s="9" t="s">
        <v>76</v>
      </c>
      <c r="I2523" s="9" t="s">
        <v>8528</v>
      </c>
      <c r="J2523" s="9" t="s">
        <v>40</v>
      </c>
      <c r="K2523" s="9" t="s">
        <v>8529</v>
      </c>
      <c r="L2523" s="9" t="str">
        <f>"18641430470"</f>
        <v>18641430470</v>
      </c>
      <c r="M2523" s="12" t="s">
        <v>8425</v>
      </c>
    </row>
    <row r="2524" s="3" customFormat="1" ht="40.5" spans="1:13">
      <c r="A2524" s="8">
        <v>2522</v>
      </c>
      <c r="B2524" s="10" t="s">
        <v>8530</v>
      </c>
      <c r="C2524" s="10" t="s">
        <v>37</v>
      </c>
      <c r="D2524" s="10" t="s">
        <v>8531</v>
      </c>
      <c r="E2524" s="10" t="s">
        <v>364</v>
      </c>
      <c r="F2524" s="11">
        <v>1</v>
      </c>
      <c r="G2524" s="11" t="s">
        <v>43</v>
      </c>
      <c r="H2524" s="10" t="s">
        <v>76</v>
      </c>
      <c r="I2524" s="10" t="s">
        <v>8532</v>
      </c>
      <c r="J2524" s="10" t="s">
        <v>34</v>
      </c>
      <c r="K2524" s="10" t="s">
        <v>8533</v>
      </c>
      <c r="L2524" s="10" t="s">
        <v>8534</v>
      </c>
      <c r="M2524" s="12" t="s">
        <v>8425</v>
      </c>
    </row>
    <row r="2525" s="3" customFormat="1" ht="40.5" spans="1:13">
      <c r="A2525" s="8">
        <v>2523</v>
      </c>
      <c r="B2525" s="10" t="s">
        <v>8535</v>
      </c>
      <c r="C2525" s="10" t="s">
        <v>150</v>
      </c>
      <c r="D2525" s="10" t="s">
        <v>8536</v>
      </c>
      <c r="E2525" s="10" t="s">
        <v>32</v>
      </c>
      <c r="F2525" s="11">
        <v>1</v>
      </c>
      <c r="G2525" s="11" t="s">
        <v>43</v>
      </c>
      <c r="H2525" s="10" t="s">
        <v>19</v>
      </c>
      <c r="I2525" s="10" t="s">
        <v>8537</v>
      </c>
      <c r="J2525" s="10" t="s">
        <v>40</v>
      </c>
      <c r="K2525" s="10" t="s">
        <v>8538</v>
      </c>
      <c r="L2525" s="10" t="s">
        <v>8539</v>
      </c>
      <c r="M2525" s="12" t="s">
        <v>8425</v>
      </c>
    </row>
    <row r="2526" s="3" customFormat="1" ht="40.5" spans="1:13">
      <c r="A2526" s="8">
        <v>2524</v>
      </c>
      <c r="B2526" s="9" t="s">
        <v>8540</v>
      </c>
      <c r="C2526" s="9" t="s">
        <v>318</v>
      </c>
      <c r="D2526" s="9" t="s">
        <v>8471</v>
      </c>
      <c r="E2526" s="9" t="s">
        <v>1469</v>
      </c>
      <c r="F2526" s="8">
        <v>1</v>
      </c>
      <c r="G2526" s="8" t="s">
        <v>18</v>
      </c>
      <c r="H2526" s="9" t="s">
        <v>19</v>
      </c>
      <c r="I2526" s="9" t="s">
        <v>8471</v>
      </c>
      <c r="J2526" s="9" t="s">
        <v>70</v>
      </c>
      <c r="K2526" s="9" t="s">
        <v>8541</v>
      </c>
      <c r="L2526" s="9" t="s">
        <v>8542</v>
      </c>
      <c r="M2526" s="12" t="s">
        <v>8425</v>
      </c>
    </row>
    <row r="2527" s="3" customFormat="1" ht="67.5" spans="1:13">
      <c r="A2527" s="8">
        <v>2525</v>
      </c>
      <c r="B2527" s="9" t="s">
        <v>8543</v>
      </c>
      <c r="C2527" s="9" t="s">
        <v>37</v>
      </c>
      <c r="D2527" s="9" t="s">
        <v>8544</v>
      </c>
      <c r="E2527" s="9" t="s">
        <v>2840</v>
      </c>
      <c r="F2527" s="8">
        <v>1</v>
      </c>
      <c r="G2527" s="8" t="s">
        <v>18</v>
      </c>
      <c r="H2527" s="9" t="s">
        <v>19</v>
      </c>
      <c r="I2527" s="9" t="s">
        <v>8545</v>
      </c>
      <c r="J2527" s="9" t="s">
        <v>59</v>
      </c>
      <c r="K2527" s="9" t="s">
        <v>8546</v>
      </c>
      <c r="L2527" s="9" t="str">
        <f>"13009229589"</f>
        <v>13009229589</v>
      </c>
      <c r="M2527" s="12" t="s">
        <v>8425</v>
      </c>
    </row>
    <row r="2528" s="3" customFormat="1" ht="27" spans="1:13">
      <c r="A2528" s="8">
        <v>2526</v>
      </c>
      <c r="B2528" s="10" t="s">
        <v>8547</v>
      </c>
      <c r="C2528" s="10" t="s">
        <v>37</v>
      </c>
      <c r="D2528" s="10" t="s">
        <v>8548</v>
      </c>
      <c r="E2528" s="10" t="s">
        <v>32</v>
      </c>
      <c r="F2528" s="11">
        <v>1</v>
      </c>
      <c r="G2528" s="11" t="s">
        <v>39</v>
      </c>
      <c r="H2528" s="10" t="s">
        <v>19</v>
      </c>
      <c r="I2528" s="10" t="s">
        <v>8549</v>
      </c>
      <c r="J2528" s="10" t="s">
        <v>40</v>
      </c>
      <c r="K2528" s="10" t="s">
        <v>8550</v>
      </c>
      <c r="L2528" s="10" t="s">
        <v>8551</v>
      </c>
      <c r="M2528" s="12" t="s">
        <v>8425</v>
      </c>
    </row>
    <row r="2529" s="3" customFormat="1" ht="67.5" spans="1:13">
      <c r="A2529" s="8">
        <v>2527</v>
      </c>
      <c r="B2529" s="9" t="s">
        <v>8547</v>
      </c>
      <c r="C2529" s="9" t="s">
        <v>37</v>
      </c>
      <c r="D2529" s="9" t="s">
        <v>8552</v>
      </c>
      <c r="E2529" s="9" t="s">
        <v>32</v>
      </c>
      <c r="F2529" s="8">
        <v>1</v>
      </c>
      <c r="G2529" s="8" t="s">
        <v>18</v>
      </c>
      <c r="H2529" s="9" t="s">
        <v>19</v>
      </c>
      <c r="I2529" s="9" t="s">
        <v>8553</v>
      </c>
      <c r="J2529" s="9" t="s">
        <v>40</v>
      </c>
      <c r="K2529" s="9" t="s">
        <v>8550</v>
      </c>
      <c r="L2529" s="9" t="s">
        <v>8551</v>
      </c>
      <c r="M2529" s="12" t="s">
        <v>8425</v>
      </c>
    </row>
    <row r="2530" s="3" customFormat="1" ht="27" spans="1:13">
      <c r="A2530" s="8">
        <v>2528</v>
      </c>
      <c r="B2530" s="10" t="s">
        <v>8554</v>
      </c>
      <c r="C2530" s="10" t="s">
        <v>2393</v>
      </c>
      <c r="D2530" s="10" t="s">
        <v>8555</v>
      </c>
      <c r="E2530" s="10" t="s">
        <v>8556</v>
      </c>
      <c r="F2530" s="11">
        <v>2</v>
      </c>
      <c r="G2530" s="11" t="s">
        <v>43</v>
      </c>
      <c r="H2530" s="10" t="s">
        <v>19</v>
      </c>
      <c r="I2530" s="10" t="s">
        <v>8557</v>
      </c>
      <c r="J2530" s="10" t="s">
        <v>59</v>
      </c>
      <c r="K2530" s="10" t="s">
        <v>8558</v>
      </c>
      <c r="L2530" s="10" t="s">
        <v>8559</v>
      </c>
      <c r="M2530" s="12" t="s">
        <v>8425</v>
      </c>
    </row>
    <row r="2531" s="3" customFormat="1" ht="27" spans="1:13">
      <c r="A2531" s="8">
        <v>2529</v>
      </c>
      <c r="B2531" s="10" t="s">
        <v>8560</v>
      </c>
      <c r="C2531" s="10" t="s">
        <v>37</v>
      </c>
      <c r="D2531" s="10" t="s">
        <v>8561</v>
      </c>
      <c r="E2531" s="10" t="s">
        <v>8562</v>
      </c>
      <c r="F2531" s="11">
        <v>2</v>
      </c>
      <c r="G2531" s="11" t="s">
        <v>39</v>
      </c>
      <c r="H2531" s="10" t="s">
        <v>19</v>
      </c>
      <c r="I2531" s="10" t="s">
        <v>8563</v>
      </c>
      <c r="J2531" s="10" t="s">
        <v>40</v>
      </c>
      <c r="K2531" s="10" t="s">
        <v>8564</v>
      </c>
      <c r="L2531" s="10" t="s">
        <v>8565</v>
      </c>
      <c r="M2531" s="12" t="s">
        <v>8425</v>
      </c>
    </row>
    <row r="2532" s="3" customFormat="1" spans="1:13">
      <c r="A2532" s="8">
        <v>2530</v>
      </c>
      <c r="B2532" s="10" t="s">
        <v>8566</v>
      </c>
      <c r="C2532" s="10" t="s">
        <v>37</v>
      </c>
      <c r="D2532" s="10" t="s">
        <v>398</v>
      </c>
      <c r="E2532" s="10" t="s">
        <v>19</v>
      </c>
      <c r="F2532" s="11">
        <v>10</v>
      </c>
      <c r="G2532" s="11" t="s">
        <v>633</v>
      </c>
      <c r="H2532" s="10" t="s">
        <v>19</v>
      </c>
      <c r="I2532" s="10" t="s">
        <v>8567</v>
      </c>
      <c r="J2532" s="10" t="s">
        <v>70</v>
      </c>
      <c r="K2532" s="10" t="s">
        <v>8568</v>
      </c>
      <c r="L2532" s="10" t="s">
        <v>8569</v>
      </c>
      <c r="M2532" s="12" t="s">
        <v>8425</v>
      </c>
    </row>
    <row r="2533" s="3" customFormat="1" spans="1:13">
      <c r="A2533" s="8">
        <v>2531</v>
      </c>
      <c r="B2533" s="10" t="s">
        <v>8566</v>
      </c>
      <c r="C2533" s="10" t="s">
        <v>37</v>
      </c>
      <c r="D2533" s="10" t="s">
        <v>8570</v>
      </c>
      <c r="E2533" s="10" t="s">
        <v>37</v>
      </c>
      <c r="F2533" s="11">
        <v>6</v>
      </c>
      <c r="G2533" s="11" t="s">
        <v>633</v>
      </c>
      <c r="H2533" s="10" t="s">
        <v>19</v>
      </c>
      <c r="I2533" s="10" t="s">
        <v>8571</v>
      </c>
      <c r="J2533" s="10" t="s">
        <v>70</v>
      </c>
      <c r="K2533" s="10" t="s">
        <v>8568</v>
      </c>
      <c r="L2533" s="10" t="s">
        <v>8569</v>
      </c>
      <c r="M2533" s="12" t="s">
        <v>8425</v>
      </c>
    </row>
    <row r="2534" s="3" customFormat="1" ht="94.5" spans="1:13">
      <c r="A2534" s="8">
        <v>2532</v>
      </c>
      <c r="B2534" s="9" t="s">
        <v>8572</v>
      </c>
      <c r="C2534" s="9" t="s">
        <v>167</v>
      </c>
      <c r="D2534" s="9" t="s">
        <v>8573</v>
      </c>
      <c r="E2534" s="9" t="s">
        <v>81</v>
      </c>
      <c r="F2534" s="8">
        <v>2</v>
      </c>
      <c r="G2534" s="8" t="s">
        <v>18</v>
      </c>
      <c r="H2534" s="9" t="s">
        <v>76</v>
      </c>
      <c r="I2534" s="9" t="s">
        <v>8574</v>
      </c>
      <c r="J2534" s="9" t="s">
        <v>34</v>
      </c>
      <c r="K2534" s="9" t="s">
        <v>8575</v>
      </c>
      <c r="L2534" s="9" t="s">
        <v>8576</v>
      </c>
      <c r="M2534" s="12" t="s">
        <v>8425</v>
      </c>
    </row>
    <row r="2535" s="3" customFormat="1" ht="94.5" spans="1:13">
      <c r="A2535" s="8">
        <v>2533</v>
      </c>
      <c r="B2535" s="9" t="s">
        <v>8572</v>
      </c>
      <c r="C2535" s="9" t="s">
        <v>150</v>
      </c>
      <c r="D2535" s="9" t="s">
        <v>8577</v>
      </c>
      <c r="E2535" s="9" t="s">
        <v>32</v>
      </c>
      <c r="F2535" s="8">
        <v>2</v>
      </c>
      <c r="G2535" s="8" t="s">
        <v>18</v>
      </c>
      <c r="H2535" s="9" t="s">
        <v>76</v>
      </c>
      <c r="I2535" s="9" t="s">
        <v>8578</v>
      </c>
      <c r="J2535" s="9" t="s">
        <v>34</v>
      </c>
      <c r="K2535" s="9" t="s">
        <v>8575</v>
      </c>
      <c r="L2535" s="9" t="s">
        <v>8576</v>
      </c>
      <c r="M2535" s="12" t="s">
        <v>8425</v>
      </c>
    </row>
    <row r="2536" s="3" customFormat="1" ht="94.5" spans="1:13">
      <c r="A2536" s="8">
        <v>2534</v>
      </c>
      <c r="B2536" s="9" t="s">
        <v>8572</v>
      </c>
      <c r="C2536" s="9" t="s">
        <v>37</v>
      </c>
      <c r="D2536" s="9" t="s">
        <v>8579</v>
      </c>
      <c r="E2536" s="9" t="s">
        <v>646</v>
      </c>
      <c r="F2536" s="8">
        <v>2</v>
      </c>
      <c r="G2536" s="8" t="s">
        <v>18</v>
      </c>
      <c r="H2536" s="9" t="s">
        <v>76</v>
      </c>
      <c r="I2536" s="9" t="s">
        <v>8580</v>
      </c>
      <c r="J2536" s="9" t="s">
        <v>34</v>
      </c>
      <c r="K2536" s="9" t="s">
        <v>8575</v>
      </c>
      <c r="L2536" s="9" t="s">
        <v>8576</v>
      </c>
      <c r="M2536" s="12" t="s">
        <v>8425</v>
      </c>
    </row>
    <row r="2537" s="3" customFormat="1" ht="81" spans="1:13">
      <c r="A2537" s="8">
        <v>2535</v>
      </c>
      <c r="B2537" s="9" t="s">
        <v>8572</v>
      </c>
      <c r="C2537" s="9" t="s">
        <v>37</v>
      </c>
      <c r="D2537" s="9" t="s">
        <v>8581</v>
      </c>
      <c r="E2537" s="9" t="s">
        <v>7830</v>
      </c>
      <c r="F2537" s="8">
        <v>2</v>
      </c>
      <c r="G2537" s="8" t="s">
        <v>18</v>
      </c>
      <c r="H2537" s="9" t="s">
        <v>76</v>
      </c>
      <c r="I2537" s="9" t="s">
        <v>8582</v>
      </c>
      <c r="J2537" s="9" t="s">
        <v>34</v>
      </c>
      <c r="K2537" s="9" t="s">
        <v>8575</v>
      </c>
      <c r="L2537" s="9" t="s">
        <v>8576</v>
      </c>
      <c r="M2537" s="12" t="s">
        <v>8425</v>
      </c>
    </row>
    <row r="2538" s="3" customFormat="1" ht="94.5" spans="1:13">
      <c r="A2538" s="8">
        <v>2536</v>
      </c>
      <c r="B2538" s="9" t="s">
        <v>8572</v>
      </c>
      <c r="C2538" s="9" t="s">
        <v>109</v>
      </c>
      <c r="D2538" s="9" t="s">
        <v>8583</v>
      </c>
      <c r="E2538" s="9" t="s">
        <v>119</v>
      </c>
      <c r="F2538" s="8">
        <v>2</v>
      </c>
      <c r="G2538" s="8" t="s">
        <v>18</v>
      </c>
      <c r="H2538" s="9" t="s">
        <v>19</v>
      </c>
      <c r="I2538" s="9" t="s">
        <v>8584</v>
      </c>
      <c r="J2538" s="9" t="s">
        <v>59</v>
      </c>
      <c r="K2538" s="9" t="s">
        <v>8575</v>
      </c>
      <c r="L2538" s="9" t="s">
        <v>8576</v>
      </c>
      <c r="M2538" s="12" t="s">
        <v>8425</v>
      </c>
    </row>
    <row r="2539" s="3" customFormat="1" ht="40.5" spans="1:13">
      <c r="A2539" s="8">
        <v>2537</v>
      </c>
      <c r="B2539" s="10" t="s">
        <v>8585</v>
      </c>
      <c r="C2539" s="10" t="s">
        <v>37</v>
      </c>
      <c r="D2539" s="10" t="s">
        <v>8586</v>
      </c>
      <c r="E2539" s="10" t="s">
        <v>37</v>
      </c>
      <c r="F2539" s="11">
        <v>10</v>
      </c>
      <c r="G2539" s="11" t="s">
        <v>39</v>
      </c>
      <c r="H2539" s="10" t="s">
        <v>19</v>
      </c>
      <c r="I2539" s="10" t="s">
        <v>8587</v>
      </c>
      <c r="J2539" s="10" t="s">
        <v>34</v>
      </c>
      <c r="K2539" s="10" t="s">
        <v>8588</v>
      </c>
      <c r="L2539" s="10" t="s">
        <v>8589</v>
      </c>
      <c r="M2539" s="12" t="s">
        <v>8425</v>
      </c>
    </row>
    <row r="2540" s="3" customFormat="1" ht="40.5" spans="1:13">
      <c r="A2540" s="8">
        <v>2538</v>
      </c>
      <c r="B2540" s="10" t="s">
        <v>8585</v>
      </c>
      <c r="C2540" s="10" t="s">
        <v>37</v>
      </c>
      <c r="D2540" s="10" t="s">
        <v>8590</v>
      </c>
      <c r="E2540" s="10" t="s">
        <v>111</v>
      </c>
      <c r="F2540" s="11">
        <v>1</v>
      </c>
      <c r="G2540" s="11" t="s">
        <v>43</v>
      </c>
      <c r="H2540" s="10" t="s">
        <v>19</v>
      </c>
      <c r="I2540" s="10" t="s">
        <v>8591</v>
      </c>
      <c r="J2540" s="10" t="s">
        <v>591</v>
      </c>
      <c r="K2540" s="10" t="s">
        <v>8588</v>
      </c>
      <c r="L2540" s="10" t="s">
        <v>8589</v>
      </c>
      <c r="M2540" s="12" t="s">
        <v>8425</v>
      </c>
    </row>
    <row r="2541" s="3" customFormat="1" ht="40.5" spans="1:13">
      <c r="A2541" s="8">
        <v>2539</v>
      </c>
      <c r="B2541" s="10" t="s">
        <v>8585</v>
      </c>
      <c r="C2541" s="10" t="s">
        <v>348</v>
      </c>
      <c r="D2541" s="10" t="s">
        <v>8592</v>
      </c>
      <c r="E2541" s="10" t="s">
        <v>350</v>
      </c>
      <c r="F2541" s="11">
        <v>1</v>
      </c>
      <c r="G2541" s="11" t="s">
        <v>43</v>
      </c>
      <c r="H2541" s="10" t="s">
        <v>76</v>
      </c>
      <c r="I2541" s="10" t="s">
        <v>8593</v>
      </c>
      <c r="J2541" s="10" t="s">
        <v>40</v>
      </c>
      <c r="K2541" s="10" t="s">
        <v>8588</v>
      </c>
      <c r="L2541" s="10" t="s">
        <v>8589</v>
      </c>
      <c r="M2541" s="12" t="s">
        <v>8425</v>
      </c>
    </row>
    <row r="2542" s="3" customFormat="1" ht="40.5" spans="1:13">
      <c r="A2542" s="8">
        <v>2540</v>
      </c>
      <c r="B2542" s="10" t="s">
        <v>8585</v>
      </c>
      <c r="C2542" s="10" t="s">
        <v>37</v>
      </c>
      <c r="D2542" s="10" t="s">
        <v>8594</v>
      </c>
      <c r="E2542" s="10" t="s">
        <v>32</v>
      </c>
      <c r="F2542" s="11">
        <v>1</v>
      </c>
      <c r="G2542" s="11" t="s">
        <v>43</v>
      </c>
      <c r="H2542" s="10" t="s">
        <v>19</v>
      </c>
      <c r="I2542" s="10" t="s">
        <v>8595</v>
      </c>
      <c r="J2542" s="10" t="s">
        <v>59</v>
      </c>
      <c r="K2542" s="10" t="s">
        <v>8588</v>
      </c>
      <c r="L2542" s="10" t="s">
        <v>8589</v>
      </c>
      <c r="M2542" s="12" t="s">
        <v>8425</v>
      </c>
    </row>
    <row r="2543" s="3" customFormat="1" ht="40.5" spans="1:13">
      <c r="A2543" s="8">
        <v>2541</v>
      </c>
      <c r="B2543" s="10" t="s">
        <v>8585</v>
      </c>
      <c r="C2543" s="10" t="s">
        <v>37</v>
      </c>
      <c r="D2543" s="10" t="s">
        <v>8594</v>
      </c>
      <c r="E2543" s="10" t="s">
        <v>32</v>
      </c>
      <c r="F2543" s="11">
        <v>1</v>
      </c>
      <c r="G2543" s="11" t="s">
        <v>43</v>
      </c>
      <c r="H2543" s="10" t="s">
        <v>19</v>
      </c>
      <c r="I2543" s="10" t="s">
        <v>8595</v>
      </c>
      <c r="J2543" s="10" t="s">
        <v>59</v>
      </c>
      <c r="K2543" s="10" t="s">
        <v>8588</v>
      </c>
      <c r="L2543" s="10" t="s">
        <v>8589</v>
      </c>
      <c r="M2543" s="12" t="s">
        <v>8425</v>
      </c>
    </row>
    <row r="2544" s="3" customFormat="1" ht="40.5" spans="1:13">
      <c r="A2544" s="8">
        <v>2542</v>
      </c>
      <c r="B2544" s="10" t="s">
        <v>8585</v>
      </c>
      <c r="C2544" s="10" t="s">
        <v>37</v>
      </c>
      <c r="D2544" s="10" t="s">
        <v>8596</v>
      </c>
      <c r="E2544" s="10" t="s">
        <v>32</v>
      </c>
      <c r="F2544" s="11">
        <v>1</v>
      </c>
      <c r="G2544" s="11" t="s">
        <v>39</v>
      </c>
      <c r="H2544" s="10" t="s">
        <v>19</v>
      </c>
      <c r="I2544" s="10" t="s">
        <v>8597</v>
      </c>
      <c r="J2544" s="10" t="s">
        <v>40</v>
      </c>
      <c r="K2544" s="10" t="s">
        <v>8588</v>
      </c>
      <c r="L2544" s="10" t="s">
        <v>8589</v>
      </c>
      <c r="M2544" s="12" t="s">
        <v>8425</v>
      </c>
    </row>
    <row r="2545" s="3" customFormat="1" ht="54" spans="1:13">
      <c r="A2545" s="8">
        <v>2543</v>
      </c>
      <c r="B2545" s="10" t="s">
        <v>8585</v>
      </c>
      <c r="C2545" s="10" t="s">
        <v>37</v>
      </c>
      <c r="D2545" s="10" t="s">
        <v>8594</v>
      </c>
      <c r="E2545" s="10" t="s">
        <v>32</v>
      </c>
      <c r="F2545" s="11">
        <v>1</v>
      </c>
      <c r="G2545" s="11" t="s">
        <v>43</v>
      </c>
      <c r="H2545" s="10" t="s">
        <v>19</v>
      </c>
      <c r="I2545" s="10" t="s">
        <v>8598</v>
      </c>
      <c r="J2545" s="10" t="s">
        <v>59</v>
      </c>
      <c r="K2545" s="10" t="s">
        <v>8588</v>
      </c>
      <c r="L2545" s="10" t="s">
        <v>8589</v>
      </c>
      <c r="M2545" s="12" t="s">
        <v>8425</v>
      </c>
    </row>
    <row r="2546" s="3" customFormat="1" ht="54" spans="1:13">
      <c r="A2546" s="8">
        <v>2544</v>
      </c>
      <c r="B2546" s="10" t="s">
        <v>8585</v>
      </c>
      <c r="C2546" s="10" t="s">
        <v>37</v>
      </c>
      <c r="D2546" s="10" t="s">
        <v>8599</v>
      </c>
      <c r="E2546" s="10" t="s">
        <v>32</v>
      </c>
      <c r="F2546" s="11">
        <v>1</v>
      </c>
      <c r="G2546" s="11" t="s">
        <v>43</v>
      </c>
      <c r="H2546" s="10" t="s">
        <v>19</v>
      </c>
      <c r="I2546" s="10" t="s">
        <v>8600</v>
      </c>
      <c r="J2546" s="10" t="s">
        <v>70</v>
      </c>
      <c r="K2546" s="10" t="s">
        <v>8588</v>
      </c>
      <c r="L2546" s="10" t="s">
        <v>8589</v>
      </c>
      <c r="M2546" s="12" t="s">
        <v>8425</v>
      </c>
    </row>
    <row r="2547" s="3" customFormat="1" ht="54" spans="1:13">
      <c r="A2547" s="8">
        <v>2545</v>
      </c>
      <c r="B2547" s="10" t="s">
        <v>8585</v>
      </c>
      <c r="C2547" s="10" t="s">
        <v>37</v>
      </c>
      <c r="D2547" s="10" t="s">
        <v>8599</v>
      </c>
      <c r="E2547" s="10" t="s">
        <v>32</v>
      </c>
      <c r="F2547" s="11">
        <v>1</v>
      </c>
      <c r="G2547" s="11" t="s">
        <v>43</v>
      </c>
      <c r="H2547" s="10" t="s">
        <v>19</v>
      </c>
      <c r="I2547" s="10" t="s">
        <v>8601</v>
      </c>
      <c r="J2547" s="10" t="s">
        <v>70</v>
      </c>
      <c r="K2547" s="10" t="s">
        <v>8588</v>
      </c>
      <c r="L2547" s="10" t="s">
        <v>8589</v>
      </c>
      <c r="M2547" s="12" t="s">
        <v>8425</v>
      </c>
    </row>
    <row r="2548" s="3" customFormat="1" ht="54" spans="1:13">
      <c r="A2548" s="8">
        <v>2546</v>
      </c>
      <c r="B2548" s="10" t="s">
        <v>8585</v>
      </c>
      <c r="C2548" s="10" t="s">
        <v>37</v>
      </c>
      <c r="D2548" s="10" t="s">
        <v>8602</v>
      </c>
      <c r="E2548" s="10" t="s">
        <v>350</v>
      </c>
      <c r="F2548" s="11">
        <v>1</v>
      </c>
      <c r="G2548" s="11" t="s">
        <v>43</v>
      </c>
      <c r="H2548" s="10" t="s">
        <v>19</v>
      </c>
      <c r="I2548" s="10" t="s">
        <v>8603</v>
      </c>
      <c r="J2548" s="10" t="s">
        <v>591</v>
      </c>
      <c r="K2548" s="10" t="s">
        <v>8588</v>
      </c>
      <c r="L2548" s="10" t="s">
        <v>8589</v>
      </c>
      <c r="M2548" s="12" t="s">
        <v>8425</v>
      </c>
    </row>
    <row r="2549" s="3" customFormat="1" ht="67.5" spans="1:13">
      <c r="A2549" s="8">
        <v>2547</v>
      </c>
      <c r="B2549" s="10" t="s">
        <v>8585</v>
      </c>
      <c r="C2549" s="10" t="s">
        <v>66</v>
      </c>
      <c r="D2549" s="10" t="s">
        <v>8604</v>
      </c>
      <c r="E2549" s="10" t="s">
        <v>119</v>
      </c>
      <c r="F2549" s="11">
        <v>5</v>
      </c>
      <c r="G2549" s="11" t="s">
        <v>43</v>
      </c>
      <c r="H2549" s="10" t="s">
        <v>19</v>
      </c>
      <c r="I2549" s="10" t="s">
        <v>8605</v>
      </c>
      <c r="J2549" s="10" t="s">
        <v>59</v>
      </c>
      <c r="K2549" s="10" t="s">
        <v>8588</v>
      </c>
      <c r="L2549" s="10" t="s">
        <v>8589</v>
      </c>
      <c r="M2549" s="12" t="s">
        <v>8425</v>
      </c>
    </row>
    <row r="2550" s="3" customFormat="1" ht="54" spans="1:13">
      <c r="A2550" s="8">
        <v>2548</v>
      </c>
      <c r="B2550" s="9" t="s">
        <v>8585</v>
      </c>
      <c r="C2550" s="9" t="s">
        <v>150</v>
      </c>
      <c r="D2550" s="9" t="s">
        <v>8606</v>
      </c>
      <c r="E2550" s="9" t="s">
        <v>364</v>
      </c>
      <c r="F2550" s="8">
        <v>1</v>
      </c>
      <c r="G2550" s="8" t="s">
        <v>18</v>
      </c>
      <c r="H2550" s="9" t="s">
        <v>19</v>
      </c>
      <c r="I2550" s="9" t="s">
        <v>8607</v>
      </c>
      <c r="J2550" s="9" t="s">
        <v>40</v>
      </c>
      <c r="K2550" s="9" t="s">
        <v>8588</v>
      </c>
      <c r="L2550" s="9" t="str">
        <f>"15641457277"</f>
        <v>15641457277</v>
      </c>
      <c r="M2550" s="12" t="s">
        <v>8425</v>
      </c>
    </row>
    <row r="2551" s="3" customFormat="1" ht="67.5" spans="1:13">
      <c r="A2551" s="8">
        <v>2549</v>
      </c>
      <c r="B2551" s="10" t="s">
        <v>8608</v>
      </c>
      <c r="C2551" s="10" t="s">
        <v>37</v>
      </c>
      <c r="D2551" s="10" t="s">
        <v>8609</v>
      </c>
      <c r="E2551" s="10" t="s">
        <v>375</v>
      </c>
      <c r="F2551" s="11">
        <v>1</v>
      </c>
      <c r="G2551" s="11" t="s">
        <v>43</v>
      </c>
      <c r="H2551" s="10" t="s">
        <v>19</v>
      </c>
      <c r="I2551" s="10" t="s">
        <v>8610</v>
      </c>
      <c r="J2551" s="10" t="s">
        <v>40</v>
      </c>
      <c r="K2551" s="10" t="s">
        <v>8611</v>
      </c>
      <c r="L2551" s="10" t="s">
        <v>8612</v>
      </c>
      <c r="M2551" s="12" t="s">
        <v>8425</v>
      </c>
    </row>
    <row r="2552" s="3" customFormat="1" ht="54" spans="1:13">
      <c r="A2552" s="8">
        <v>2550</v>
      </c>
      <c r="B2552" s="9" t="s">
        <v>8613</v>
      </c>
      <c r="C2552" s="9" t="s">
        <v>66</v>
      </c>
      <c r="D2552" s="9" t="s">
        <v>8614</v>
      </c>
      <c r="E2552" s="9" t="s">
        <v>119</v>
      </c>
      <c r="F2552" s="8">
        <v>1</v>
      </c>
      <c r="G2552" s="8" t="s">
        <v>18</v>
      </c>
      <c r="H2552" s="9" t="s">
        <v>19</v>
      </c>
      <c r="I2552" s="9" t="s">
        <v>8614</v>
      </c>
      <c r="J2552" s="9" t="s">
        <v>70</v>
      </c>
      <c r="K2552" s="9" t="s">
        <v>8615</v>
      </c>
      <c r="L2552" s="9" t="s">
        <v>8616</v>
      </c>
      <c r="M2552" s="12" t="s">
        <v>8425</v>
      </c>
    </row>
    <row r="2553" s="3" customFormat="1" ht="27" spans="1:13">
      <c r="A2553" s="8">
        <v>2551</v>
      </c>
      <c r="B2553" s="10" t="s">
        <v>8617</v>
      </c>
      <c r="C2553" s="10" t="s">
        <v>135</v>
      </c>
      <c r="D2553" s="10" t="s">
        <v>8618</v>
      </c>
      <c r="E2553" s="10" t="s">
        <v>393</v>
      </c>
      <c r="F2553" s="11">
        <v>1</v>
      </c>
      <c r="G2553" s="11" t="s">
        <v>43</v>
      </c>
      <c r="H2553" s="10" t="s">
        <v>19</v>
      </c>
      <c r="I2553" s="10" t="s">
        <v>8619</v>
      </c>
      <c r="J2553" s="10" t="s">
        <v>591</v>
      </c>
      <c r="K2553" s="10" t="s">
        <v>8620</v>
      </c>
      <c r="L2553" s="10" t="s">
        <v>8621</v>
      </c>
      <c r="M2553" s="12" t="s">
        <v>8425</v>
      </c>
    </row>
    <row r="2554" s="3" customFormat="1" ht="121.5" spans="1:13">
      <c r="A2554" s="8">
        <v>2552</v>
      </c>
      <c r="B2554" s="9" t="s">
        <v>8622</v>
      </c>
      <c r="C2554" s="9" t="s">
        <v>30</v>
      </c>
      <c r="D2554" s="9" t="s">
        <v>8623</v>
      </c>
      <c r="E2554" s="9" t="s">
        <v>119</v>
      </c>
      <c r="F2554" s="8">
        <v>1</v>
      </c>
      <c r="G2554" s="8" t="s">
        <v>18</v>
      </c>
      <c r="H2554" s="9" t="s">
        <v>19</v>
      </c>
      <c r="I2554" s="9" t="s">
        <v>8624</v>
      </c>
      <c r="J2554" s="9" t="s">
        <v>70</v>
      </c>
      <c r="K2554" s="9" t="s">
        <v>8625</v>
      </c>
      <c r="L2554" s="9" t="s">
        <v>8626</v>
      </c>
      <c r="M2554" s="12" t="s">
        <v>8425</v>
      </c>
    </row>
    <row r="2555" s="3" customFormat="1" ht="40.5" spans="1:13">
      <c r="A2555" s="8">
        <v>2553</v>
      </c>
      <c r="B2555" s="10" t="s">
        <v>8627</v>
      </c>
      <c r="C2555" s="10" t="s">
        <v>150</v>
      </c>
      <c r="D2555" s="10" t="s">
        <v>8628</v>
      </c>
      <c r="E2555" s="10" t="s">
        <v>32</v>
      </c>
      <c r="F2555" s="11">
        <v>1</v>
      </c>
      <c r="G2555" s="11" t="s">
        <v>43</v>
      </c>
      <c r="H2555" s="10" t="s">
        <v>19</v>
      </c>
      <c r="I2555" s="10" t="s">
        <v>8628</v>
      </c>
      <c r="J2555" s="10" t="s">
        <v>40</v>
      </c>
      <c r="K2555" s="10" t="s">
        <v>8629</v>
      </c>
      <c r="L2555" s="10" t="s">
        <v>8630</v>
      </c>
      <c r="M2555" s="12" t="s">
        <v>8425</v>
      </c>
    </row>
    <row r="2556" s="3" customFormat="1" ht="40.5" spans="1:13">
      <c r="A2556" s="8">
        <v>2554</v>
      </c>
      <c r="B2556" s="10" t="s">
        <v>8631</v>
      </c>
      <c r="C2556" s="10" t="s">
        <v>66</v>
      </c>
      <c r="D2556" s="10" t="s">
        <v>1121</v>
      </c>
      <c r="E2556" s="10" t="s">
        <v>2664</v>
      </c>
      <c r="F2556" s="11">
        <v>3</v>
      </c>
      <c r="G2556" s="11" t="s">
        <v>39</v>
      </c>
      <c r="H2556" s="10" t="s">
        <v>19</v>
      </c>
      <c r="I2556" s="10" t="s">
        <v>8632</v>
      </c>
      <c r="J2556" s="10" t="s">
        <v>70</v>
      </c>
      <c r="K2556" s="10" t="s">
        <v>8633</v>
      </c>
      <c r="L2556" s="10" t="s">
        <v>8634</v>
      </c>
      <c r="M2556" s="12" t="s">
        <v>8425</v>
      </c>
    </row>
    <row r="2557" s="3" customFormat="1" ht="40.5" spans="1:13">
      <c r="A2557" s="8">
        <v>2555</v>
      </c>
      <c r="B2557" s="10" t="s">
        <v>8635</v>
      </c>
      <c r="C2557" s="10" t="s">
        <v>318</v>
      </c>
      <c r="D2557" s="10" t="s">
        <v>8636</v>
      </c>
      <c r="E2557" s="10" t="s">
        <v>4972</v>
      </c>
      <c r="F2557" s="11">
        <v>1</v>
      </c>
      <c r="G2557" s="11" t="s">
        <v>43</v>
      </c>
      <c r="H2557" s="10" t="s">
        <v>19</v>
      </c>
      <c r="I2557" s="10" t="s">
        <v>8471</v>
      </c>
      <c r="J2557" s="10" t="s">
        <v>40</v>
      </c>
      <c r="K2557" s="10" t="s">
        <v>8637</v>
      </c>
      <c r="L2557" s="10" t="s">
        <v>8638</v>
      </c>
      <c r="M2557" s="12" t="s">
        <v>8425</v>
      </c>
    </row>
    <row r="2558" s="3" customFormat="1" ht="27" spans="1:13">
      <c r="A2558" s="8">
        <v>2556</v>
      </c>
      <c r="B2558" s="10" t="s">
        <v>8639</v>
      </c>
      <c r="C2558" s="10" t="s">
        <v>37</v>
      </c>
      <c r="D2558" s="10" t="s">
        <v>8640</v>
      </c>
      <c r="E2558" s="10" t="s">
        <v>3858</v>
      </c>
      <c r="F2558" s="11">
        <v>1</v>
      </c>
      <c r="G2558" s="11" t="s">
        <v>43</v>
      </c>
      <c r="H2558" s="10" t="s">
        <v>19</v>
      </c>
      <c r="I2558" s="10" t="s">
        <v>8640</v>
      </c>
      <c r="J2558" s="10" t="s">
        <v>591</v>
      </c>
      <c r="K2558" s="10" t="s">
        <v>8641</v>
      </c>
      <c r="L2558" s="10" t="s">
        <v>8642</v>
      </c>
      <c r="M2558" s="12" t="s">
        <v>8425</v>
      </c>
    </row>
    <row r="2559" s="3" customFormat="1" ht="40.5" spans="1:13">
      <c r="A2559" s="8">
        <v>2557</v>
      </c>
      <c r="B2559" s="9" t="s">
        <v>8643</v>
      </c>
      <c r="C2559" s="9" t="s">
        <v>150</v>
      </c>
      <c r="D2559" s="9" t="s">
        <v>8644</v>
      </c>
      <c r="E2559" s="9" t="s">
        <v>32</v>
      </c>
      <c r="F2559" s="8">
        <v>1</v>
      </c>
      <c r="G2559" s="8" t="s">
        <v>18</v>
      </c>
      <c r="H2559" s="9" t="s">
        <v>76</v>
      </c>
      <c r="I2559" s="9" t="s">
        <v>8645</v>
      </c>
      <c r="J2559" s="9" t="s">
        <v>28</v>
      </c>
      <c r="K2559" s="9" t="s">
        <v>8646</v>
      </c>
      <c r="L2559" s="9" t="str">
        <f>"15241435055"</f>
        <v>15241435055</v>
      </c>
      <c r="M2559" s="12" t="s">
        <v>8425</v>
      </c>
    </row>
    <row r="2560" s="3" customFormat="1" ht="27" spans="1:13">
      <c r="A2560" s="8">
        <v>2558</v>
      </c>
      <c r="B2560" s="10" t="s">
        <v>8647</v>
      </c>
      <c r="C2560" s="10" t="s">
        <v>37</v>
      </c>
      <c r="D2560" s="10" t="s">
        <v>8648</v>
      </c>
      <c r="E2560" s="10" t="s">
        <v>137</v>
      </c>
      <c r="F2560" s="11">
        <v>3</v>
      </c>
      <c r="G2560" s="11" t="s">
        <v>43</v>
      </c>
      <c r="H2560" s="10" t="s">
        <v>19</v>
      </c>
      <c r="I2560" s="10" t="s">
        <v>8648</v>
      </c>
      <c r="J2560" s="10" t="s">
        <v>34</v>
      </c>
      <c r="K2560" s="10" t="s">
        <v>8646</v>
      </c>
      <c r="L2560" s="10" t="s">
        <v>8649</v>
      </c>
      <c r="M2560" s="12" t="s">
        <v>8425</v>
      </c>
    </row>
    <row r="2561" s="3" customFormat="1" spans="1:13">
      <c r="A2561" s="8">
        <v>2559</v>
      </c>
      <c r="B2561" s="10" t="s">
        <v>8647</v>
      </c>
      <c r="C2561" s="10" t="s">
        <v>37</v>
      </c>
      <c r="D2561" s="10" t="s">
        <v>8650</v>
      </c>
      <c r="E2561" s="10" t="s">
        <v>364</v>
      </c>
      <c r="F2561" s="11">
        <v>10</v>
      </c>
      <c r="G2561" s="11" t="s">
        <v>39</v>
      </c>
      <c r="H2561" s="10" t="s">
        <v>19</v>
      </c>
      <c r="I2561" s="10" t="s">
        <v>8650</v>
      </c>
      <c r="J2561" s="10" t="s">
        <v>59</v>
      </c>
      <c r="K2561" s="10" t="s">
        <v>8646</v>
      </c>
      <c r="L2561" s="10" t="s">
        <v>8649</v>
      </c>
      <c r="M2561" s="12" t="s">
        <v>8425</v>
      </c>
    </row>
    <row r="2562" s="3" customFormat="1" ht="27" spans="1:13">
      <c r="A2562" s="8">
        <v>2560</v>
      </c>
      <c r="B2562" s="9" t="s">
        <v>8647</v>
      </c>
      <c r="C2562" s="9" t="s">
        <v>150</v>
      </c>
      <c r="D2562" s="9" t="s">
        <v>8651</v>
      </c>
      <c r="E2562" s="9" t="s">
        <v>364</v>
      </c>
      <c r="F2562" s="8">
        <v>1</v>
      </c>
      <c r="G2562" s="8" t="s">
        <v>18</v>
      </c>
      <c r="H2562" s="9" t="s">
        <v>19</v>
      </c>
      <c r="I2562" s="9" t="s">
        <v>8651</v>
      </c>
      <c r="J2562" s="9" t="s">
        <v>28</v>
      </c>
      <c r="K2562" s="9" t="s">
        <v>8646</v>
      </c>
      <c r="L2562" s="9" t="str">
        <f>"15241435055"</f>
        <v>15241435055</v>
      </c>
      <c r="M2562" s="12" t="s">
        <v>8425</v>
      </c>
    </row>
    <row r="2563" s="3" customFormat="1" ht="54" spans="1:13">
      <c r="A2563" s="8">
        <v>2561</v>
      </c>
      <c r="B2563" s="9" t="s">
        <v>8647</v>
      </c>
      <c r="C2563" s="9" t="s">
        <v>37</v>
      </c>
      <c r="D2563" s="9" t="s">
        <v>8652</v>
      </c>
      <c r="E2563" s="9" t="s">
        <v>981</v>
      </c>
      <c r="F2563" s="8">
        <v>1</v>
      </c>
      <c r="G2563" s="8" t="s">
        <v>18</v>
      </c>
      <c r="H2563" s="9" t="s">
        <v>19</v>
      </c>
      <c r="I2563" s="9" t="s">
        <v>8653</v>
      </c>
      <c r="J2563" s="9" t="s">
        <v>28</v>
      </c>
      <c r="K2563" s="9" t="s">
        <v>8646</v>
      </c>
      <c r="L2563" s="9" t="str">
        <f>"15241435055"</f>
        <v>15241435055</v>
      </c>
      <c r="M2563" s="12" t="s">
        <v>8425</v>
      </c>
    </row>
    <row r="2564" s="3" customFormat="1" ht="40.5" spans="1:13">
      <c r="A2564" s="8">
        <v>2562</v>
      </c>
      <c r="B2564" s="10" t="s">
        <v>8654</v>
      </c>
      <c r="C2564" s="10" t="s">
        <v>37</v>
      </c>
      <c r="D2564" s="10" t="s">
        <v>8655</v>
      </c>
      <c r="E2564" s="10" t="s">
        <v>32</v>
      </c>
      <c r="F2564" s="11">
        <v>1</v>
      </c>
      <c r="G2564" s="11" t="s">
        <v>43</v>
      </c>
      <c r="H2564" s="10" t="s">
        <v>76</v>
      </c>
      <c r="I2564" s="10" t="s">
        <v>8656</v>
      </c>
      <c r="J2564" s="10" t="s">
        <v>70</v>
      </c>
      <c r="K2564" s="10" t="s">
        <v>8657</v>
      </c>
      <c r="L2564" s="10" t="s">
        <v>8658</v>
      </c>
      <c r="M2564" s="12" t="s">
        <v>8425</v>
      </c>
    </row>
    <row r="2565" s="3" customFormat="1" ht="27" spans="1:13">
      <c r="A2565" s="8">
        <v>2563</v>
      </c>
      <c r="B2565" s="10" t="s">
        <v>8654</v>
      </c>
      <c r="C2565" s="10" t="s">
        <v>37</v>
      </c>
      <c r="D2565" s="10" t="s">
        <v>8659</v>
      </c>
      <c r="E2565" s="10" t="s">
        <v>646</v>
      </c>
      <c r="F2565" s="11">
        <v>1</v>
      </c>
      <c r="G2565" s="11" t="s">
        <v>43</v>
      </c>
      <c r="H2565" s="10" t="s">
        <v>19</v>
      </c>
      <c r="I2565" s="10" t="s">
        <v>8660</v>
      </c>
      <c r="J2565" s="10" t="s">
        <v>70</v>
      </c>
      <c r="K2565" s="10" t="s">
        <v>8657</v>
      </c>
      <c r="L2565" s="10" t="s">
        <v>8658</v>
      </c>
      <c r="M2565" s="12" t="s">
        <v>8425</v>
      </c>
    </row>
    <row r="2566" s="3" customFormat="1" ht="40.5" spans="1:13">
      <c r="A2566" s="8">
        <v>2564</v>
      </c>
      <c r="B2566" s="10" t="s">
        <v>8654</v>
      </c>
      <c r="C2566" s="10" t="s">
        <v>37</v>
      </c>
      <c r="D2566" s="10" t="s">
        <v>8661</v>
      </c>
      <c r="E2566" s="10" t="s">
        <v>7830</v>
      </c>
      <c r="F2566" s="11">
        <v>1</v>
      </c>
      <c r="G2566" s="11" t="s">
        <v>43</v>
      </c>
      <c r="H2566" s="10" t="s">
        <v>76</v>
      </c>
      <c r="I2566" s="10" t="s">
        <v>8662</v>
      </c>
      <c r="J2566" s="10" t="s">
        <v>70</v>
      </c>
      <c r="K2566" s="10" t="s">
        <v>8657</v>
      </c>
      <c r="L2566" s="10" t="s">
        <v>8658</v>
      </c>
      <c r="M2566" s="12" t="s">
        <v>8425</v>
      </c>
    </row>
    <row r="2567" s="3" customFormat="1" ht="40.5" spans="1:13">
      <c r="A2567" s="8">
        <v>2565</v>
      </c>
      <c r="B2567" s="10" t="s">
        <v>8654</v>
      </c>
      <c r="C2567" s="10" t="s">
        <v>37</v>
      </c>
      <c r="D2567" s="10" t="s">
        <v>8663</v>
      </c>
      <c r="E2567" s="10" t="s">
        <v>3939</v>
      </c>
      <c r="F2567" s="11">
        <v>1</v>
      </c>
      <c r="G2567" s="11" t="s">
        <v>43</v>
      </c>
      <c r="H2567" s="10" t="s">
        <v>76</v>
      </c>
      <c r="I2567" s="10" t="s">
        <v>8664</v>
      </c>
      <c r="J2567" s="10" t="s">
        <v>70</v>
      </c>
      <c r="K2567" s="10" t="s">
        <v>8657</v>
      </c>
      <c r="L2567" s="10" t="s">
        <v>8658</v>
      </c>
      <c r="M2567" s="12" t="s">
        <v>8425</v>
      </c>
    </row>
    <row r="2568" s="3" customFormat="1" ht="40.5" spans="1:13">
      <c r="A2568" s="8">
        <v>2566</v>
      </c>
      <c r="B2568" s="10" t="s">
        <v>8654</v>
      </c>
      <c r="C2568" s="10" t="s">
        <v>37</v>
      </c>
      <c r="D2568" s="10" t="s">
        <v>8665</v>
      </c>
      <c r="E2568" s="10" t="s">
        <v>981</v>
      </c>
      <c r="F2568" s="11">
        <v>1</v>
      </c>
      <c r="G2568" s="11" t="s">
        <v>43</v>
      </c>
      <c r="H2568" s="10" t="s">
        <v>76</v>
      </c>
      <c r="I2568" s="10" t="s">
        <v>8666</v>
      </c>
      <c r="J2568" s="10" t="s">
        <v>70</v>
      </c>
      <c r="K2568" s="10" t="s">
        <v>8657</v>
      </c>
      <c r="L2568" s="10" t="s">
        <v>8658</v>
      </c>
      <c r="M2568" s="12" t="s">
        <v>8425</v>
      </c>
    </row>
    <row r="2569" s="3" customFormat="1" spans="1:13">
      <c r="A2569" s="8">
        <v>2567</v>
      </c>
      <c r="B2569" s="10" t="s">
        <v>8667</v>
      </c>
      <c r="C2569" s="10" t="s">
        <v>37</v>
      </c>
      <c r="D2569" s="10" t="s">
        <v>8668</v>
      </c>
      <c r="E2569" s="10" t="s">
        <v>19</v>
      </c>
      <c r="F2569" s="11">
        <v>10</v>
      </c>
      <c r="G2569" s="11" t="s">
        <v>633</v>
      </c>
      <c r="H2569" s="10" t="s">
        <v>19</v>
      </c>
      <c r="I2569" s="10" t="s">
        <v>8669</v>
      </c>
      <c r="J2569" s="10" t="s">
        <v>70</v>
      </c>
      <c r="K2569" s="10" t="s">
        <v>8670</v>
      </c>
      <c r="L2569" s="10" t="s">
        <v>8671</v>
      </c>
      <c r="M2569" s="12" t="s">
        <v>8425</v>
      </c>
    </row>
    <row r="2570" s="3" customFormat="1" ht="40.5" spans="1:13">
      <c r="A2570" s="8">
        <v>2568</v>
      </c>
      <c r="B2570" s="10" t="s">
        <v>8672</v>
      </c>
      <c r="C2570" s="10" t="s">
        <v>37</v>
      </c>
      <c r="D2570" s="10" t="s">
        <v>8673</v>
      </c>
      <c r="E2570" s="10" t="s">
        <v>364</v>
      </c>
      <c r="F2570" s="11">
        <v>1</v>
      </c>
      <c r="G2570" s="11" t="s">
        <v>43</v>
      </c>
      <c r="H2570" s="10" t="s">
        <v>76</v>
      </c>
      <c r="I2570" s="10" t="s">
        <v>8674</v>
      </c>
      <c r="J2570" s="10" t="s">
        <v>70</v>
      </c>
      <c r="K2570" s="10" t="s">
        <v>8657</v>
      </c>
      <c r="L2570" s="10" t="s">
        <v>8658</v>
      </c>
      <c r="M2570" s="12" t="s">
        <v>8425</v>
      </c>
    </row>
    <row r="2571" s="3" customFormat="1" ht="40.5" spans="1:13">
      <c r="A2571" s="8">
        <v>2569</v>
      </c>
      <c r="B2571" s="10" t="s">
        <v>8672</v>
      </c>
      <c r="C2571" s="10" t="s">
        <v>37</v>
      </c>
      <c r="D2571" s="10" t="s">
        <v>8675</v>
      </c>
      <c r="E2571" s="10" t="s">
        <v>646</v>
      </c>
      <c r="F2571" s="11">
        <v>1</v>
      </c>
      <c r="G2571" s="11" t="s">
        <v>43</v>
      </c>
      <c r="H2571" s="10" t="s">
        <v>76</v>
      </c>
      <c r="I2571" s="10" t="s">
        <v>8676</v>
      </c>
      <c r="J2571" s="10" t="s">
        <v>70</v>
      </c>
      <c r="K2571" s="10" t="s">
        <v>8657</v>
      </c>
      <c r="L2571" s="10" t="s">
        <v>8658</v>
      </c>
      <c r="M2571" s="12" t="s">
        <v>8425</v>
      </c>
    </row>
    <row r="2572" s="3" customFormat="1" ht="40.5" spans="1:13">
      <c r="A2572" s="8">
        <v>2570</v>
      </c>
      <c r="B2572" s="10" t="s">
        <v>8672</v>
      </c>
      <c r="C2572" s="10" t="s">
        <v>37</v>
      </c>
      <c r="D2572" s="10" t="s">
        <v>8677</v>
      </c>
      <c r="E2572" s="10" t="s">
        <v>981</v>
      </c>
      <c r="F2572" s="11">
        <v>1</v>
      </c>
      <c r="G2572" s="11" t="s">
        <v>43</v>
      </c>
      <c r="H2572" s="10" t="s">
        <v>76</v>
      </c>
      <c r="I2572" s="10" t="s">
        <v>8678</v>
      </c>
      <c r="J2572" s="10" t="s">
        <v>70</v>
      </c>
      <c r="K2572" s="10" t="s">
        <v>8657</v>
      </c>
      <c r="L2572" s="10" t="s">
        <v>8658</v>
      </c>
      <c r="M2572" s="12" t="s">
        <v>8425</v>
      </c>
    </row>
    <row r="2573" s="3" customFormat="1" ht="40.5" spans="1:13">
      <c r="A2573" s="8">
        <v>2571</v>
      </c>
      <c r="B2573" s="10" t="s">
        <v>8672</v>
      </c>
      <c r="C2573" s="10" t="s">
        <v>37</v>
      </c>
      <c r="D2573" s="10" t="s">
        <v>8679</v>
      </c>
      <c r="E2573" s="10" t="s">
        <v>3939</v>
      </c>
      <c r="F2573" s="11">
        <v>1</v>
      </c>
      <c r="G2573" s="11" t="s">
        <v>43</v>
      </c>
      <c r="H2573" s="10" t="s">
        <v>76</v>
      </c>
      <c r="I2573" s="10" t="s">
        <v>8680</v>
      </c>
      <c r="J2573" s="10" t="s">
        <v>70</v>
      </c>
      <c r="K2573" s="10" t="s">
        <v>8657</v>
      </c>
      <c r="L2573" s="10" t="s">
        <v>8658</v>
      </c>
      <c r="M2573" s="12" t="s">
        <v>8425</v>
      </c>
    </row>
    <row r="2574" s="3" customFormat="1" ht="27" spans="1:13">
      <c r="A2574" s="8">
        <v>2572</v>
      </c>
      <c r="B2574" s="10" t="s">
        <v>8681</v>
      </c>
      <c r="C2574" s="10" t="s">
        <v>348</v>
      </c>
      <c r="D2574" s="10" t="s">
        <v>6041</v>
      </c>
      <c r="E2574" s="10" t="s">
        <v>37</v>
      </c>
      <c r="F2574" s="11">
        <v>5</v>
      </c>
      <c r="G2574" s="11" t="s">
        <v>43</v>
      </c>
      <c r="H2574" s="10" t="s">
        <v>19</v>
      </c>
      <c r="I2574" s="10" t="s">
        <v>8682</v>
      </c>
      <c r="J2574" s="10" t="s">
        <v>59</v>
      </c>
      <c r="K2574" s="10" t="s">
        <v>8468</v>
      </c>
      <c r="L2574" s="10" t="s">
        <v>8469</v>
      </c>
      <c r="M2574" s="12" t="s">
        <v>8425</v>
      </c>
    </row>
    <row r="2575" s="3" customFormat="1" ht="27" spans="1:13">
      <c r="A2575" s="8">
        <v>2573</v>
      </c>
      <c r="B2575" s="10" t="s">
        <v>8681</v>
      </c>
      <c r="C2575" s="10" t="s">
        <v>2595</v>
      </c>
      <c r="D2575" s="10" t="s">
        <v>8683</v>
      </c>
      <c r="E2575" s="10" t="s">
        <v>81</v>
      </c>
      <c r="F2575" s="11">
        <v>1</v>
      </c>
      <c r="G2575" s="11" t="s">
        <v>39</v>
      </c>
      <c r="H2575" s="10" t="s">
        <v>19</v>
      </c>
      <c r="I2575" s="10" t="s">
        <v>8684</v>
      </c>
      <c r="J2575" s="10" t="s">
        <v>59</v>
      </c>
      <c r="K2575" s="10" t="s">
        <v>8468</v>
      </c>
      <c r="L2575" s="10" t="s">
        <v>8469</v>
      </c>
      <c r="M2575" s="12" t="s">
        <v>8425</v>
      </c>
    </row>
    <row r="2576" s="3" customFormat="1" ht="40.5" spans="1:13">
      <c r="A2576" s="8">
        <v>2574</v>
      </c>
      <c r="B2576" s="10" t="s">
        <v>8685</v>
      </c>
      <c r="C2576" s="10" t="s">
        <v>37</v>
      </c>
      <c r="D2576" s="10" t="s">
        <v>8686</v>
      </c>
      <c r="E2576" s="10" t="s">
        <v>19</v>
      </c>
      <c r="F2576" s="11">
        <v>2</v>
      </c>
      <c r="G2576" s="11" t="s">
        <v>633</v>
      </c>
      <c r="H2576" s="10" t="s">
        <v>76</v>
      </c>
      <c r="I2576" s="10" t="s">
        <v>8687</v>
      </c>
      <c r="J2576" s="10" t="s">
        <v>591</v>
      </c>
      <c r="K2576" s="10" t="s">
        <v>8688</v>
      </c>
      <c r="L2576" s="10" t="s">
        <v>8689</v>
      </c>
      <c r="M2576" s="12" t="s">
        <v>8425</v>
      </c>
    </row>
    <row r="2577" s="3" customFormat="1" ht="94.5" spans="1:13">
      <c r="A2577" s="8">
        <v>2575</v>
      </c>
      <c r="B2577" s="9" t="s">
        <v>8690</v>
      </c>
      <c r="C2577" s="9" t="s">
        <v>109</v>
      </c>
      <c r="D2577" s="9" t="s">
        <v>8691</v>
      </c>
      <c r="E2577" s="9" t="s">
        <v>119</v>
      </c>
      <c r="F2577" s="8">
        <v>1</v>
      </c>
      <c r="G2577" s="8" t="s">
        <v>18</v>
      </c>
      <c r="H2577" s="9" t="s">
        <v>19</v>
      </c>
      <c r="I2577" s="9" t="s">
        <v>8692</v>
      </c>
      <c r="J2577" s="9" t="s">
        <v>59</v>
      </c>
      <c r="K2577" s="9" t="s">
        <v>8693</v>
      </c>
      <c r="L2577" s="9" t="str">
        <f>"15641498078"</f>
        <v>15641498078</v>
      </c>
      <c r="M2577" s="12" t="s">
        <v>8425</v>
      </c>
    </row>
    <row r="2578" s="3" customFormat="1" ht="27" spans="1:13">
      <c r="A2578" s="8">
        <v>2576</v>
      </c>
      <c r="B2578" s="10" t="s">
        <v>8694</v>
      </c>
      <c r="C2578" s="10" t="s">
        <v>37</v>
      </c>
      <c r="D2578" s="10" t="s">
        <v>8695</v>
      </c>
      <c r="E2578" s="10" t="s">
        <v>37</v>
      </c>
      <c r="F2578" s="11">
        <v>1</v>
      </c>
      <c r="G2578" s="11" t="s">
        <v>43</v>
      </c>
      <c r="H2578" s="10" t="s">
        <v>19</v>
      </c>
      <c r="I2578" s="10" t="s">
        <v>8696</v>
      </c>
      <c r="J2578" s="10" t="s">
        <v>59</v>
      </c>
      <c r="K2578" s="10" t="s">
        <v>8697</v>
      </c>
      <c r="L2578" s="10" t="s">
        <v>8698</v>
      </c>
      <c r="M2578" s="12" t="s">
        <v>8425</v>
      </c>
    </row>
    <row r="2579" s="3" customFormat="1" ht="54" spans="1:13">
      <c r="A2579" s="8">
        <v>2577</v>
      </c>
      <c r="B2579" s="10" t="s">
        <v>8699</v>
      </c>
      <c r="C2579" s="10" t="s">
        <v>37</v>
      </c>
      <c r="D2579" s="10" t="s">
        <v>8700</v>
      </c>
      <c r="E2579" s="10" t="s">
        <v>1988</v>
      </c>
      <c r="F2579" s="11">
        <v>5</v>
      </c>
      <c r="G2579" s="11" t="s">
        <v>43</v>
      </c>
      <c r="H2579" s="10" t="s">
        <v>19</v>
      </c>
      <c r="I2579" s="10" t="s">
        <v>8701</v>
      </c>
      <c r="J2579" s="10" t="s">
        <v>40</v>
      </c>
      <c r="K2579" s="10" t="s">
        <v>8702</v>
      </c>
      <c r="L2579" s="10" t="s">
        <v>8703</v>
      </c>
      <c r="M2579" s="12" t="s">
        <v>8425</v>
      </c>
    </row>
    <row r="2580" s="3" customFormat="1" ht="54" spans="1:13">
      <c r="A2580" s="8">
        <v>2578</v>
      </c>
      <c r="B2580" s="10" t="s">
        <v>8699</v>
      </c>
      <c r="C2580" s="10" t="s">
        <v>37</v>
      </c>
      <c r="D2580" s="10" t="s">
        <v>8704</v>
      </c>
      <c r="E2580" s="10" t="s">
        <v>32</v>
      </c>
      <c r="F2580" s="11">
        <v>5</v>
      </c>
      <c r="G2580" s="11" t="s">
        <v>43</v>
      </c>
      <c r="H2580" s="10" t="s">
        <v>19</v>
      </c>
      <c r="I2580" s="10" t="s">
        <v>8705</v>
      </c>
      <c r="J2580" s="10" t="s">
        <v>40</v>
      </c>
      <c r="K2580" s="10" t="s">
        <v>8702</v>
      </c>
      <c r="L2580" s="10" t="s">
        <v>8703</v>
      </c>
      <c r="M2580" s="12" t="s">
        <v>8425</v>
      </c>
    </row>
    <row r="2581" s="3" customFormat="1" ht="40.5" spans="1:13">
      <c r="A2581" s="8">
        <v>2579</v>
      </c>
      <c r="B2581" s="10" t="s">
        <v>8699</v>
      </c>
      <c r="C2581" s="10" t="s">
        <v>37</v>
      </c>
      <c r="D2581" s="10" t="s">
        <v>8706</v>
      </c>
      <c r="E2581" s="10" t="s">
        <v>3702</v>
      </c>
      <c r="F2581" s="11">
        <v>5</v>
      </c>
      <c r="G2581" s="11" t="s">
        <v>43</v>
      </c>
      <c r="H2581" s="10" t="s">
        <v>19</v>
      </c>
      <c r="I2581" s="10" t="s">
        <v>8707</v>
      </c>
      <c r="J2581" s="10" t="s">
        <v>40</v>
      </c>
      <c r="K2581" s="10" t="s">
        <v>8702</v>
      </c>
      <c r="L2581" s="10" t="s">
        <v>8703</v>
      </c>
      <c r="M2581" s="12" t="s">
        <v>8425</v>
      </c>
    </row>
    <row r="2582" s="3" customFormat="1" ht="40.5" spans="1:13">
      <c r="A2582" s="8">
        <v>2580</v>
      </c>
      <c r="B2582" s="10" t="s">
        <v>8699</v>
      </c>
      <c r="C2582" s="10" t="s">
        <v>37</v>
      </c>
      <c r="D2582" s="10" t="s">
        <v>8708</v>
      </c>
      <c r="E2582" s="10" t="s">
        <v>258</v>
      </c>
      <c r="F2582" s="11">
        <v>5</v>
      </c>
      <c r="G2582" s="11" t="s">
        <v>43</v>
      </c>
      <c r="H2582" s="10" t="s">
        <v>19</v>
      </c>
      <c r="I2582" s="10" t="s">
        <v>8709</v>
      </c>
      <c r="J2582" s="10" t="s">
        <v>40</v>
      </c>
      <c r="K2582" s="10" t="s">
        <v>8702</v>
      </c>
      <c r="L2582" s="10" t="s">
        <v>8703</v>
      </c>
      <c r="M2582" s="12" t="s">
        <v>8425</v>
      </c>
    </row>
    <row r="2583" s="3" customFormat="1" ht="54" spans="1:13">
      <c r="A2583" s="8">
        <v>2581</v>
      </c>
      <c r="B2583" s="10" t="s">
        <v>8710</v>
      </c>
      <c r="C2583" s="10" t="s">
        <v>109</v>
      </c>
      <c r="D2583" s="10" t="s">
        <v>8711</v>
      </c>
      <c r="E2583" s="10" t="s">
        <v>119</v>
      </c>
      <c r="F2583" s="11">
        <v>1</v>
      </c>
      <c r="G2583" s="11" t="s">
        <v>43</v>
      </c>
      <c r="H2583" s="10" t="s">
        <v>76</v>
      </c>
      <c r="I2583" s="10" t="s">
        <v>8712</v>
      </c>
      <c r="J2583" s="10" t="s">
        <v>59</v>
      </c>
      <c r="K2583" s="10" t="s">
        <v>8713</v>
      </c>
      <c r="L2583" s="10" t="s">
        <v>8714</v>
      </c>
      <c r="M2583" s="12" t="s">
        <v>8425</v>
      </c>
    </row>
    <row r="2584" s="3" customFormat="1" ht="54" spans="1:13">
      <c r="A2584" s="8">
        <v>2582</v>
      </c>
      <c r="B2584" s="10" t="s">
        <v>8710</v>
      </c>
      <c r="C2584" s="10" t="s">
        <v>51</v>
      </c>
      <c r="D2584" s="10" t="s">
        <v>8715</v>
      </c>
      <c r="E2584" s="10" t="s">
        <v>119</v>
      </c>
      <c r="F2584" s="11">
        <v>2</v>
      </c>
      <c r="G2584" s="11" t="s">
        <v>39</v>
      </c>
      <c r="H2584" s="10" t="s">
        <v>19</v>
      </c>
      <c r="I2584" s="10" t="s">
        <v>8716</v>
      </c>
      <c r="J2584" s="10" t="s">
        <v>40</v>
      </c>
      <c r="K2584" s="10" t="s">
        <v>8713</v>
      </c>
      <c r="L2584" s="10" t="s">
        <v>8714</v>
      </c>
      <c r="M2584" s="12" t="s">
        <v>8425</v>
      </c>
    </row>
    <row r="2585" s="3" customFormat="1" ht="27" spans="1:13">
      <c r="A2585" s="8">
        <v>2583</v>
      </c>
      <c r="B2585" s="10" t="s">
        <v>8717</v>
      </c>
      <c r="C2585" s="10" t="s">
        <v>150</v>
      </c>
      <c r="D2585" s="10" t="s">
        <v>782</v>
      </c>
      <c r="E2585" s="10" t="s">
        <v>618</v>
      </c>
      <c r="F2585" s="11">
        <v>1</v>
      </c>
      <c r="G2585" s="11" t="s">
        <v>43</v>
      </c>
      <c r="H2585" s="10" t="s">
        <v>19</v>
      </c>
      <c r="I2585" s="10" t="s">
        <v>782</v>
      </c>
      <c r="J2585" s="10" t="s">
        <v>70</v>
      </c>
      <c r="K2585" s="10" t="s">
        <v>8718</v>
      </c>
      <c r="L2585" s="10" t="s">
        <v>8719</v>
      </c>
      <c r="M2585" s="12" t="s">
        <v>8425</v>
      </c>
    </row>
    <row r="2586" s="3" customFormat="1" ht="40.5" spans="1:13">
      <c r="A2586" s="8">
        <v>2584</v>
      </c>
      <c r="B2586" s="10" t="s">
        <v>8720</v>
      </c>
      <c r="C2586" s="10" t="s">
        <v>37</v>
      </c>
      <c r="D2586" s="10" t="s">
        <v>8721</v>
      </c>
      <c r="E2586" s="10" t="s">
        <v>8722</v>
      </c>
      <c r="F2586" s="11">
        <v>1</v>
      </c>
      <c r="G2586" s="11" t="s">
        <v>43</v>
      </c>
      <c r="H2586" s="10" t="s">
        <v>474</v>
      </c>
      <c r="I2586" s="10" t="s">
        <v>8723</v>
      </c>
      <c r="J2586" s="10" t="s">
        <v>34</v>
      </c>
      <c r="K2586" s="10" t="s">
        <v>8724</v>
      </c>
      <c r="L2586" s="10" t="s">
        <v>8725</v>
      </c>
      <c r="M2586" s="12" t="s">
        <v>8425</v>
      </c>
    </row>
    <row r="2587" s="3" customFormat="1" ht="81" spans="1:13">
      <c r="A2587" s="8">
        <v>2585</v>
      </c>
      <c r="B2587" s="9" t="s">
        <v>8726</v>
      </c>
      <c r="C2587" s="9" t="s">
        <v>2393</v>
      </c>
      <c r="D2587" s="9" t="s">
        <v>8727</v>
      </c>
      <c r="E2587" s="9" t="s">
        <v>119</v>
      </c>
      <c r="F2587" s="8">
        <v>1</v>
      </c>
      <c r="G2587" s="8" t="s">
        <v>18</v>
      </c>
      <c r="H2587" s="9" t="s">
        <v>76</v>
      </c>
      <c r="I2587" s="9" t="s">
        <v>8728</v>
      </c>
      <c r="J2587" s="9" t="s">
        <v>34</v>
      </c>
      <c r="K2587" s="9" t="s">
        <v>8729</v>
      </c>
      <c r="L2587" s="9" t="s">
        <v>8730</v>
      </c>
      <c r="M2587" s="12" t="s">
        <v>8425</v>
      </c>
    </row>
    <row r="2588" s="3" customFormat="1" spans="1:13">
      <c r="A2588" s="8">
        <v>2586</v>
      </c>
      <c r="B2588" s="9" t="s">
        <v>8731</v>
      </c>
      <c r="C2588" s="9" t="s">
        <v>150</v>
      </c>
      <c r="D2588" s="9" t="s">
        <v>8732</v>
      </c>
      <c r="E2588" s="9" t="s">
        <v>176</v>
      </c>
      <c r="F2588" s="8">
        <v>1</v>
      </c>
      <c r="G2588" s="8" t="s">
        <v>18</v>
      </c>
      <c r="H2588" s="9" t="s">
        <v>19</v>
      </c>
      <c r="I2588" s="9" t="s">
        <v>8733</v>
      </c>
      <c r="J2588" s="9" t="s">
        <v>40</v>
      </c>
      <c r="K2588" s="9" t="s">
        <v>8734</v>
      </c>
      <c r="L2588" s="9" t="str">
        <f>"15041404768"</f>
        <v>15041404768</v>
      </c>
      <c r="M2588" s="12" t="s">
        <v>8425</v>
      </c>
    </row>
    <row r="2589" s="3" customFormat="1" ht="54" spans="1:13">
      <c r="A2589" s="8">
        <v>2587</v>
      </c>
      <c r="B2589" s="10" t="s">
        <v>8735</v>
      </c>
      <c r="C2589" s="10" t="s">
        <v>348</v>
      </c>
      <c r="D2589" s="10" t="s">
        <v>8736</v>
      </c>
      <c r="E2589" s="10" t="s">
        <v>350</v>
      </c>
      <c r="F2589" s="11">
        <v>2</v>
      </c>
      <c r="G2589" s="11" t="s">
        <v>43</v>
      </c>
      <c r="H2589" s="10" t="s">
        <v>76</v>
      </c>
      <c r="I2589" s="10" t="s">
        <v>8737</v>
      </c>
      <c r="J2589" s="10" t="s">
        <v>70</v>
      </c>
      <c r="K2589" s="10" t="s">
        <v>8738</v>
      </c>
      <c r="L2589" s="10" t="s">
        <v>8739</v>
      </c>
      <c r="M2589" s="12" t="s">
        <v>8425</v>
      </c>
    </row>
    <row r="2590" s="3" customFormat="1" ht="108" spans="1:13">
      <c r="A2590" s="8">
        <v>2588</v>
      </c>
      <c r="B2590" s="9" t="s">
        <v>8735</v>
      </c>
      <c r="C2590" s="9" t="s">
        <v>51</v>
      </c>
      <c r="D2590" s="9" t="s">
        <v>8740</v>
      </c>
      <c r="E2590" s="9" t="s">
        <v>119</v>
      </c>
      <c r="F2590" s="8">
        <v>1</v>
      </c>
      <c r="G2590" s="8" t="s">
        <v>18</v>
      </c>
      <c r="H2590" s="9" t="s">
        <v>19</v>
      </c>
      <c r="I2590" s="9" t="s">
        <v>8741</v>
      </c>
      <c r="J2590" s="9" t="s">
        <v>70</v>
      </c>
      <c r="K2590" s="9" t="s">
        <v>8738</v>
      </c>
      <c r="L2590" s="9" t="s">
        <v>8739</v>
      </c>
      <c r="M2590" s="12" t="s">
        <v>8425</v>
      </c>
    </row>
    <row r="2591" s="3" customFormat="1" ht="40.5" spans="1:13">
      <c r="A2591" s="8">
        <v>2589</v>
      </c>
      <c r="B2591" s="9" t="s">
        <v>8742</v>
      </c>
      <c r="C2591" s="9" t="s">
        <v>2349</v>
      </c>
      <c r="D2591" s="9" t="s">
        <v>8743</v>
      </c>
      <c r="E2591" s="9" t="s">
        <v>2840</v>
      </c>
      <c r="F2591" s="8">
        <v>1</v>
      </c>
      <c r="G2591" s="8" t="s">
        <v>18</v>
      </c>
      <c r="H2591" s="9" t="s">
        <v>19</v>
      </c>
      <c r="I2591" s="9" t="s">
        <v>8743</v>
      </c>
      <c r="J2591" s="9" t="s">
        <v>70</v>
      </c>
      <c r="K2591" s="9" t="s">
        <v>8744</v>
      </c>
      <c r="L2591" s="9" t="s">
        <v>8745</v>
      </c>
      <c r="M2591" s="12" t="s">
        <v>8425</v>
      </c>
    </row>
    <row r="2592" s="3" customFormat="1" ht="54" spans="1:13">
      <c r="A2592" s="8">
        <v>2590</v>
      </c>
      <c r="B2592" s="10" t="s">
        <v>8746</v>
      </c>
      <c r="C2592" s="10" t="s">
        <v>348</v>
      </c>
      <c r="D2592" s="10" t="s">
        <v>8747</v>
      </c>
      <c r="E2592" s="10" t="s">
        <v>119</v>
      </c>
      <c r="F2592" s="11">
        <v>1</v>
      </c>
      <c r="G2592" s="11" t="s">
        <v>39</v>
      </c>
      <c r="H2592" s="10" t="s">
        <v>19</v>
      </c>
      <c r="I2592" s="10" t="s">
        <v>8748</v>
      </c>
      <c r="J2592" s="10" t="s">
        <v>40</v>
      </c>
      <c r="K2592" s="10" t="s">
        <v>8749</v>
      </c>
      <c r="L2592" s="10" t="s">
        <v>8750</v>
      </c>
      <c r="M2592" s="12" t="s">
        <v>8425</v>
      </c>
    </row>
    <row r="2593" s="3" customFormat="1" ht="94.5" spans="1:13">
      <c r="A2593" s="8">
        <v>2591</v>
      </c>
      <c r="B2593" s="10" t="s">
        <v>8751</v>
      </c>
      <c r="C2593" s="10" t="s">
        <v>37</v>
      </c>
      <c r="D2593" s="10" t="s">
        <v>8752</v>
      </c>
      <c r="E2593" s="10" t="s">
        <v>2638</v>
      </c>
      <c r="F2593" s="11">
        <v>1</v>
      </c>
      <c r="G2593" s="11" t="s">
        <v>43</v>
      </c>
      <c r="H2593" s="10" t="s">
        <v>19</v>
      </c>
      <c r="I2593" s="10" t="s">
        <v>8753</v>
      </c>
      <c r="J2593" s="10" t="s">
        <v>40</v>
      </c>
      <c r="K2593" s="10" t="s">
        <v>8754</v>
      </c>
      <c r="L2593" s="10" t="s">
        <v>8755</v>
      </c>
      <c r="M2593" s="12" t="s">
        <v>8425</v>
      </c>
    </row>
    <row r="2594" s="3" customFormat="1" ht="108" spans="1:13">
      <c r="A2594" s="8">
        <v>2592</v>
      </c>
      <c r="B2594" s="10" t="s">
        <v>8751</v>
      </c>
      <c r="C2594" s="10" t="s">
        <v>37</v>
      </c>
      <c r="D2594" s="10" t="s">
        <v>8756</v>
      </c>
      <c r="E2594" s="10" t="s">
        <v>137</v>
      </c>
      <c r="F2594" s="11">
        <v>1</v>
      </c>
      <c r="G2594" s="11" t="s">
        <v>43</v>
      </c>
      <c r="H2594" s="10" t="s">
        <v>19</v>
      </c>
      <c r="I2594" s="10" t="s">
        <v>8757</v>
      </c>
      <c r="J2594" s="10" t="s">
        <v>40</v>
      </c>
      <c r="K2594" s="10" t="s">
        <v>8754</v>
      </c>
      <c r="L2594" s="10" t="s">
        <v>8755</v>
      </c>
      <c r="M2594" s="12" t="s">
        <v>8425</v>
      </c>
    </row>
    <row r="2595" s="3" customFormat="1" ht="67.5" spans="1:13">
      <c r="A2595" s="8">
        <v>2593</v>
      </c>
      <c r="B2595" s="9" t="s">
        <v>8758</v>
      </c>
      <c r="C2595" s="9" t="s">
        <v>37</v>
      </c>
      <c r="D2595" s="9" t="s">
        <v>8759</v>
      </c>
      <c r="E2595" s="9" t="s">
        <v>2869</v>
      </c>
      <c r="F2595" s="8">
        <v>1</v>
      </c>
      <c r="G2595" s="8" t="s">
        <v>18</v>
      </c>
      <c r="H2595" s="9" t="s">
        <v>76</v>
      </c>
      <c r="I2595" s="9" t="s">
        <v>8760</v>
      </c>
      <c r="J2595" s="9" t="s">
        <v>59</v>
      </c>
      <c r="K2595" s="9" t="s">
        <v>8485</v>
      </c>
      <c r="L2595" s="9" t="s">
        <v>8486</v>
      </c>
      <c r="M2595" s="12" t="s">
        <v>8425</v>
      </c>
    </row>
    <row r="2596" s="3" customFormat="1" ht="40.5" spans="1:13">
      <c r="A2596" s="8">
        <v>2594</v>
      </c>
      <c r="B2596" s="9" t="s">
        <v>8758</v>
      </c>
      <c r="C2596" s="9" t="s">
        <v>348</v>
      </c>
      <c r="D2596" s="9" t="s">
        <v>8761</v>
      </c>
      <c r="E2596" s="9" t="s">
        <v>350</v>
      </c>
      <c r="F2596" s="8">
        <v>2</v>
      </c>
      <c r="G2596" s="8" t="s">
        <v>18</v>
      </c>
      <c r="H2596" s="9" t="s">
        <v>19</v>
      </c>
      <c r="I2596" s="9" t="s">
        <v>8762</v>
      </c>
      <c r="J2596" s="9" t="s">
        <v>40</v>
      </c>
      <c r="K2596" s="9" t="s">
        <v>8485</v>
      </c>
      <c r="L2596" s="9" t="s">
        <v>8486</v>
      </c>
      <c r="M2596" s="12" t="s">
        <v>8425</v>
      </c>
    </row>
    <row r="2597" s="3" customFormat="1" ht="27" spans="1:13">
      <c r="A2597" s="8">
        <v>2595</v>
      </c>
      <c r="B2597" s="9" t="s">
        <v>8763</v>
      </c>
      <c r="C2597" s="9" t="s">
        <v>37</v>
      </c>
      <c r="D2597" s="9" t="s">
        <v>782</v>
      </c>
      <c r="E2597" s="9" t="s">
        <v>17</v>
      </c>
      <c r="F2597" s="8">
        <v>1</v>
      </c>
      <c r="G2597" s="8" t="s">
        <v>18</v>
      </c>
      <c r="H2597" s="9" t="s">
        <v>19</v>
      </c>
      <c r="I2597" s="9" t="s">
        <v>782</v>
      </c>
      <c r="J2597" s="9" t="s">
        <v>40</v>
      </c>
      <c r="K2597" s="9" t="s">
        <v>5284</v>
      </c>
      <c r="L2597" s="9" t="s">
        <v>8764</v>
      </c>
      <c r="M2597" s="12" t="s">
        <v>8425</v>
      </c>
    </row>
    <row r="2598" s="3" customFormat="1" spans="1:13">
      <c r="A2598" s="8">
        <v>2596</v>
      </c>
      <c r="B2598" s="10" t="s">
        <v>8765</v>
      </c>
      <c r="C2598" s="10" t="s">
        <v>37</v>
      </c>
      <c r="D2598" s="10" t="s">
        <v>8766</v>
      </c>
      <c r="E2598" s="10" t="s">
        <v>68</v>
      </c>
      <c r="F2598" s="11">
        <v>2</v>
      </c>
      <c r="G2598" s="11" t="s">
        <v>39</v>
      </c>
      <c r="H2598" s="10" t="s">
        <v>19</v>
      </c>
      <c r="I2598" s="10" t="s">
        <v>8767</v>
      </c>
      <c r="J2598" s="10" t="s">
        <v>70</v>
      </c>
      <c r="K2598" s="10" t="s">
        <v>8768</v>
      </c>
      <c r="L2598" s="10" t="s">
        <v>8769</v>
      </c>
      <c r="M2598" s="12" t="s">
        <v>8425</v>
      </c>
    </row>
    <row r="2599" s="3" customFormat="1" ht="40.5" spans="1:13">
      <c r="A2599" s="8">
        <v>2597</v>
      </c>
      <c r="B2599" s="10" t="s">
        <v>8770</v>
      </c>
      <c r="C2599" s="10" t="s">
        <v>66</v>
      </c>
      <c r="D2599" s="10" t="s">
        <v>8771</v>
      </c>
      <c r="E2599" s="10" t="s">
        <v>19</v>
      </c>
      <c r="F2599" s="11">
        <v>5</v>
      </c>
      <c r="G2599" s="11" t="s">
        <v>43</v>
      </c>
      <c r="H2599" s="10" t="s">
        <v>19</v>
      </c>
      <c r="I2599" s="10" t="s">
        <v>8772</v>
      </c>
      <c r="J2599" s="10" t="s">
        <v>70</v>
      </c>
      <c r="K2599" s="10" t="s">
        <v>8773</v>
      </c>
      <c r="L2599" s="10" t="s">
        <v>8774</v>
      </c>
      <c r="M2599" s="12" t="s">
        <v>8425</v>
      </c>
    </row>
    <row r="2600" s="3" customFormat="1" ht="40.5" spans="1:13">
      <c r="A2600" s="8">
        <v>2598</v>
      </c>
      <c r="B2600" s="10" t="s">
        <v>8775</v>
      </c>
      <c r="C2600" s="10" t="s">
        <v>318</v>
      </c>
      <c r="D2600" s="10" t="s">
        <v>8776</v>
      </c>
      <c r="E2600" s="10" t="s">
        <v>176</v>
      </c>
      <c r="F2600" s="11">
        <v>1</v>
      </c>
      <c r="G2600" s="11" t="s">
        <v>43</v>
      </c>
      <c r="H2600" s="10" t="s">
        <v>19</v>
      </c>
      <c r="I2600" s="10" t="s">
        <v>8776</v>
      </c>
      <c r="J2600" s="10" t="s">
        <v>591</v>
      </c>
      <c r="K2600" s="10" t="s">
        <v>8777</v>
      </c>
      <c r="L2600" s="10" t="s">
        <v>8778</v>
      </c>
      <c r="M2600" s="12" t="s">
        <v>8425</v>
      </c>
    </row>
    <row r="2601" s="3" customFormat="1" ht="54" spans="1:13">
      <c r="A2601" s="8">
        <v>2599</v>
      </c>
      <c r="B2601" s="10" t="s">
        <v>8779</v>
      </c>
      <c r="C2601" s="10" t="s">
        <v>5959</v>
      </c>
      <c r="D2601" s="10" t="s">
        <v>8780</v>
      </c>
      <c r="E2601" s="10" t="s">
        <v>119</v>
      </c>
      <c r="F2601" s="11">
        <v>1</v>
      </c>
      <c r="G2601" s="11" t="s">
        <v>43</v>
      </c>
      <c r="H2601" s="10" t="s">
        <v>76</v>
      </c>
      <c r="I2601" s="10" t="s">
        <v>8781</v>
      </c>
      <c r="J2601" s="10" t="s">
        <v>59</v>
      </c>
      <c r="K2601" s="10" t="s">
        <v>8782</v>
      </c>
      <c r="L2601" s="10" t="s">
        <v>8783</v>
      </c>
      <c r="M2601" s="12" t="s">
        <v>8425</v>
      </c>
    </row>
    <row r="2602" s="3" customFormat="1" ht="54" spans="1:13">
      <c r="A2602" s="8">
        <v>2600</v>
      </c>
      <c r="B2602" s="10" t="s">
        <v>8779</v>
      </c>
      <c r="C2602" s="10" t="s">
        <v>141</v>
      </c>
      <c r="D2602" s="10" t="s">
        <v>8784</v>
      </c>
      <c r="E2602" s="10" t="s">
        <v>119</v>
      </c>
      <c r="F2602" s="11">
        <v>1</v>
      </c>
      <c r="G2602" s="11" t="s">
        <v>43</v>
      </c>
      <c r="H2602" s="10" t="s">
        <v>19</v>
      </c>
      <c r="I2602" s="10" t="s">
        <v>8785</v>
      </c>
      <c r="J2602" s="10" t="s">
        <v>34</v>
      </c>
      <c r="K2602" s="10" t="s">
        <v>8782</v>
      </c>
      <c r="L2602" s="10" t="s">
        <v>8783</v>
      </c>
      <c r="M2602" s="12" t="s">
        <v>8425</v>
      </c>
    </row>
    <row r="2603" s="3" customFormat="1" ht="67.5" spans="1:13">
      <c r="A2603" s="8">
        <v>2601</v>
      </c>
      <c r="B2603" s="10" t="s">
        <v>8779</v>
      </c>
      <c r="C2603" s="10" t="s">
        <v>318</v>
      </c>
      <c r="D2603" s="10" t="s">
        <v>8786</v>
      </c>
      <c r="E2603" s="10" t="s">
        <v>32</v>
      </c>
      <c r="F2603" s="11">
        <v>1</v>
      </c>
      <c r="G2603" s="11" t="s">
        <v>43</v>
      </c>
      <c r="H2603" s="10" t="s">
        <v>76</v>
      </c>
      <c r="I2603" s="10" t="s">
        <v>8787</v>
      </c>
      <c r="J2603" s="10" t="s">
        <v>34</v>
      </c>
      <c r="K2603" s="10" t="s">
        <v>8782</v>
      </c>
      <c r="L2603" s="10" t="s">
        <v>8783</v>
      </c>
      <c r="M2603" s="12" t="s">
        <v>8425</v>
      </c>
    </row>
    <row r="2604" s="3" customFormat="1" ht="40.5" spans="1:13">
      <c r="A2604" s="8">
        <v>2602</v>
      </c>
      <c r="B2604" s="10" t="s">
        <v>8788</v>
      </c>
      <c r="C2604" s="10" t="s">
        <v>318</v>
      </c>
      <c r="D2604" s="10" t="s">
        <v>8743</v>
      </c>
      <c r="E2604" s="10" t="s">
        <v>8789</v>
      </c>
      <c r="F2604" s="11">
        <v>1</v>
      </c>
      <c r="G2604" s="11" t="s">
        <v>43</v>
      </c>
      <c r="H2604" s="10" t="s">
        <v>19</v>
      </c>
      <c r="I2604" s="10" t="s">
        <v>8743</v>
      </c>
      <c r="J2604" s="10" t="s">
        <v>591</v>
      </c>
      <c r="K2604" s="10" t="s">
        <v>8790</v>
      </c>
      <c r="L2604" s="10" t="s">
        <v>8791</v>
      </c>
      <c r="M2604" s="12" t="s">
        <v>8425</v>
      </c>
    </row>
    <row r="2605" s="3" customFormat="1" ht="135" spans="1:13">
      <c r="A2605" s="8">
        <v>2603</v>
      </c>
      <c r="B2605" s="9" t="s">
        <v>8792</v>
      </c>
      <c r="C2605" s="9" t="s">
        <v>37</v>
      </c>
      <c r="D2605" s="9" t="s">
        <v>8793</v>
      </c>
      <c r="E2605" s="9" t="s">
        <v>3884</v>
      </c>
      <c r="F2605" s="8">
        <v>1</v>
      </c>
      <c r="G2605" s="8" t="s">
        <v>18</v>
      </c>
      <c r="H2605" s="9" t="s">
        <v>19</v>
      </c>
      <c r="I2605" s="9" t="s">
        <v>8794</v>
      </c>
      <c r="J2605" s="9" t="s">
        <v>40</v>
      </c>
      <c r="K2605" s="9" t="s">
        <v>8795</v>
      </c>
      <c r="L2605" s="9" t="str">
        <f>"15941435793"</f>
        <v>15941435793</v>
      </c>
      <c r="M2605" s="12" t="s">
        <v>8425</v>
      </c>
    </row>
    <row r="2606" s="3" customFormat="1" ht="121.5" spans="1:13">
      <c r="A2606" s="8">
        <v>2604</v>
      </c>
      <c r="B2606" s="9" t="s">
        <v>8792</v>
      </c>
      <c r="C2606" s="9" t="s">
        <v>37</v>
      </c>
      <c r="D2606" s="9" t="s">
        <v>8796</v>
      </c>
      <c r="E2606" s="9" t="s">
        <v>37</v>
      </c>
      <c r="F2606" s="8">
        <v>2</v>
      </c>
      <c r="G2606" s="8" t="s">
        <v>18</v>
      </c>
      <c r="H2606" s="9" t="s">
        <v>19</v>
      </c>
      <c r="I2606" s="9" t="s">
        <v>8797</v>
      </c>
      <c r="J2606" s="9" t="s">
        <v>40</v>
      </c>
      <c r="K2606" s="9" t="s">
        <v>8795</v>
      </c>
      <c r="L2606" s="9" t="str">
        <f>"15941435793"</f>
        <v>15941435793</v>
      </c>
      <c r="M2606" s="12" t="s">
        <v>8425</v>
      </c>
    </row>
    <row r="2607" s="3" customFormat="1" ht="54" spans="1:13">
      <c r="A2607" s="8">
        <v>2605</v>
      </c>
      <c r="B2607" s="10" t="s">
        <v>8798</v>
      </c>
      <c r="C2607" s="10" t="s">
        <v>51</v>
      </c>
      <c r="D2607" s="10" t="s">
        <v>8799</v>
      </c>
      <c r="E2607" s="10" t="s">
        <v>119</v>
      </c>
      <c r="F2607" s="11">
        <v>2</v>
      </c>
      <c r="G2607" s="11" t="s">
        <v>43</v>
      </c>
      <c r="H2607" s="10" t="s">
        <v>76</v>
      </c>
      <c r="I2607" s="10" t="s">
        <v>8800</v>
      </c>
      <c r="J2607" s="10" t="s">
        <v>70</v>
      </c>
      <c r="K2607" s="10" t="s">
        <v>8801</v>
      </c>
      <c r="L2607" s="10" t="s">
        <v>8802</v>
      </c>
      <c r="M2607" s="12" t="s">
        <v>8425</v>
      </c>
    </row>
    <row r="2608" s="3" customFormat="1" ht="27" spans="1:13">
      <c r="A2608" s="8">
        <v>2606</v>
      </c>
      <c r="B2608" s="10" t="s">
        <v>8803</v>
      </c>
      <c r="C2608" s="10" t="s">
        <v>37</v>
      </c>
      <c r="D2608" s="10" t="s">
        <v>8804</v>
      </c>
      <c r="E2608" s="10" t="s">
        <v>32</v>
      </c>
      <c r="F2608" s="11">
        <v>8</v>
      </c>
      <c r="G2608" s="11" t="s">
        <v>43</v>
      </c>
      <c r="H2608" s="10" t="s">
        <v>19</v>
      </c>
      <c r="I2608" s="10" t="s">
        <v>8805</v>
      </c>
      <c r="J2608" s="10" t="s">
        <v>591</v>
      </c>
      <c r="K2608" s="10" t="s">
        <v>8806</v>
      </c>
      <c r="L2608" s="10" t="s">
        <v>8807</v>
      </c>
      <c r="M2608" s="12" t="s">
        <v>8425</v>
      </c>
    </row>
    <row r="2609" s="3" customFormat="1" ht="40.5" spans="1:13">
      <c r="A2609" s="8">
        <v>2607</v>
      </c>
      <c r="B2609" s="9" t="s">
        <v>8803</v>
      </c>
      <c r="C2609" s="9" t="s">
        <v>150</v>
      </c>
      <c r="D2609" s="9" t="s">
        <v>8808</v>
      </c>
      <c r="E2609" s="9" t="s">
        <v>32</v>
      </c>
      <c r="F2609" s="8">
        <v>4</v>
      </c>
      <c r="G2609" s="8" t="s">
        <v>18</v>
      </c>
      <c r="H2609" s="9" t="s">
        <v>76</v>
      </c>
      <c r="I2609" s="9" t="s">
        <v>8809</v>
      </c>
      <c r="J2609" s="9" t="s">
        <v>40</v>
      </c>
      <c r="K2609" s="9" t="s">
        <v>8806</v>
      </c>
      <c r="L2609" s="9" t="s">
        <v>8807</v>
      </c>
      <c r="M2609" s="12" t="s">
        <v>8425</v>
      </c>
    </row>
    <row r="2610" s="3" customFormat="1" ht="40.5" spans="1:13">
      <c r="A2610" s="8">
        <v>2608</v>
      </c>
      <c r="B2610" s="9" t="s">
        <v>8810</v>
      </c>
      <c r="C2610" s="9" t="s">
        <v>37</v>
      </c>
      <c r="D2610" s="9" t="s">
        <v>8811</v>
      </c>
      <c r="E2610" s="9" t="s">
        <v>5659</v>
      </c>
      <c r="F2610" s="8">
        <v>5</v>
      </c>
      <c r="G2610" s="8" t="s">
        <v>18</v>
      </c>
      <c r="H2610" s="9" t="s">
        <v>19</v>
      </c>
      <c r="I2610" s="9" t="s">
        <v>8812</v>
      </c>
      <c r="J2610" s="9" t="s">
        <v>40</v>
      </c>
      <c r="K2610" s="9" t="s">
        <v>8813</v>
      </c>
      <c r="L2610" s="9" t="s">
        <v>8814</v>
      </c>
      <c r="M2610" s="12" t="s">
        <v>8425</v>
      </c>
    </row>
    <row r="2611" s="3" customFormat="1" ht="54" spans="1:13">
      <c r="A2611" s="8">
        <v>2609</v>
      </c>
      <c r="B2611" s="9" t="s">
        <v>8815</v>
      </c>
      <c r="C2611" s="9" t="s">
        <v>141</v>
      </c>
      <c r="D2611" s="9" t="s">
        <v>8816</v>
      </c>
      <c r="E2611" s="9" t="s">
        <v>119</v>
      </c>
      <c r="F2611" s="8">
        <v>2</v>
      </c>
      <c r="G2611" s="8" t="s">
        <v>18</v>
      </c>
      <c r="H2611" s="9" t="s">
        <v>19</v>
      </c>
      <c r="I2611" s="9" t="s">
        <v>8817</v>
      </c>
      <c r="J2611" s="9" t="s">
        <v>70</v>
      </c>
      <c r="K2611" s="9" t="s">
        <v>8818</v>
      </c>
      <c r="L2611" s="9" t="s">
        <v>8819</v>
      </c>
      <c r="M2611" s="12" t="s">
        <v>8425</v>
      </c>
    </row>
    <row r="2612" s="3" customFormat="1" spans="1:13">
      <c r="A2612" s="8">
        <v>2610</v>
      </c>
      <c r="B2612" s="9" t="s">
        <v>8815</v>
      </c>
      <c r="C2612" s="9" t="s">
        <v>740</v>
      </c>
      <c r="D2612" s="9" t="s">
        <v>5069</v>
      </c>
      <c r="E2612" s="9" t="s">
        <v>68</v>
      </c>
      <c r="F2612" s="8">
        <v>2</v>
      </c>
      <c r="G2612" s="8" t="s">
        <v>18</v>
      </c>
      <c r="H2612" s="9" t="s">
        <v>19</v>
      </c>
      <c r="I2612" s="9" t="s">
        <v>8817</v>
      </c>
      <c r="J2612" s="9" t="s">
        <v>70</v>
      </c>
      <c r="K2612" s="9" t="s">
        <v>8818</v>
      </c>
      <c r="L2612" s="9" t="s">
        <v>8819</v>
      </c>
      <c r="M2612" s="12" t="s">
        <v>8425</v>
      </c>
    </row>
    <row r="2613" s="3" customFormat="1" ht="135" spans="1:13">
      <c r="A2613" s="8">
        <v>2611</v>
      </c>
      <c r="B2613" s="10" t="s">
        <v>8820</v>
      </c>
      <c r="C2613" s="10" t="s">
        <v>66</v>
      </c>
      <c r="D2613" s="10" t="s">
        <v>8821</v>
      </c>
      <c r="E2613" s="10" t="s">
        <v>119</v>
      </c>
      <c r="F2613" s="11">
        <v>5</v>
      </c>
      <c r="G2613" s="11" t="s">
        <v>43</v>
      </c>
      <c r="H2613" s="10" t="s">
        <v>19</v>
      </c>
      <c r="I2613" s="10" t="s">
        <v>8822</v>
      </c>
      <c r="J2613" s="10" t="s">
        <v>70</v>
      </c>
      <c r="K2613" s="10" t="s">
        <v>8823</v>
      </c>
      <c r="L2613" s="10" t="s">
        <v>8824</v>
      </c>
      <c r="M2613" s="12" t="s">
        <v>8425</v>
      </c>
    </row>
    <row r="2614" s="3" customFormat="1" ht="54" spans="1:13">
      <c r="A2614" s="8">
        <v>2612</v>
      </c>
      <c r="B2614" s="10" t="s">
        <v>8825</v>
      </c>
      <c r="C2614" s="10" t="s">
        <v>675</v>
      </c>
      <c r="D2614" s="10" t="s">
        <v>8826</v>
      </c>
      <c r="E2614" s="10" t="s">
        <v>119</v>
      </c>
      <c r="F2614" s="11">
        <v>2</v>
      </c>
      <c r="G2614" s="11" t="s">
        <v>43</v>
      </c>
      <c r="H2614" s="10" t="s">
        <v>19</v>
      </c>
      <c r="I2614" s="10" t="s">
        <v>8827</v>
      </c>
      <c r="J2614" s="10" t="s">
        <v>40</v>
      </c>
      <c r="K2614" s="10" t="s">
        <v>8828</v>
      </c>
      <c r="L2614" s="10" t="s">
        <v>8829</v>
      </c>
      <c r="M2614" s="12" t="s">
        <v>8425</v>
      </c>
    </row>
    <row r="2615" s="3" customFormat="1" spans="1:13">
      <c r="A2615" s="8">
        <v>2613</v>
      </c>
      <c r="B2615" s="10" t="s">
        <v>8830</v>
      </c>
      <c r="C2615" s="10" t="s">
        <v>37</v>
      </c>
      <c r="D2615" s="10" t="s">
        <v>8831</v>
      </c>
      <c r="E2615" s="10" t="s">
        <v>37</v>
      </c>
      <c r="F2615" s="11">
        <v>5</v>
      </c>
      <c r="G2615" s="11" t="s">
        <v>633</v>
      </c>
      <c r="H2615" s="10" t="s">
        <v>19</v>
      </c>
      <c r="I2615" s="10" t="s">
        <v>398</v>
      </c>
      <c r="J2615" s="10" t="s">
        <v>40</v>
      </c>
      <c r="K2615" s="10" t="s">
        <v>8832</v>
      </c>
      <c r="L2615" s="10" t="s">
        <v>8833</v>
      </c>
      <c r="M2615" s="12" t="s">
        <v>8425</v>
      </c>
    </row>
    <row r="2616" s="3" customFormat="1" ht="54" spans="1:13">
      <c r="A2616" s="8">
        <v>2614</v>
      </c>
      <c r="B2616" s="10" t="s">
        <v>8834</v>
      </c>
      <c r="C2616" s="10" t="s">
        <v>37</v>
      </c>
      <c r="D2616" s="10" t="s">
        <v>8835</v>
      </c>
      <c r="E2616" s="10" t="s">
        <v>37</v>
      </c>
      <c r="F2616" s="11">
        <v>1</v>
      </c>
      <c r="G2616" s="11" t="s">
        <v>43</v>
      </c>
      <c r="H2616" s="10" t="s">
        <v>19</v>
      </c>
      <c r="I2616" s="10" t="s">
        <v>8836</v>
      </c>
      <c r="J2616" s="10" t="s">
        <v>40</v>
      </c>
      <c r="K2616" s="10" t="s">
        <v>8837</v>
      </c>
      <c r="L2616" s="10" t="s">
        <v>8838</v>
      </c>
      <c r="M2616" s="12" t="s">
        <v>8425</v>
      </c>
    </row>
    <row r="2617" s="3" customFormat="1" ht="54" spans="1:13">
      <c r="A2617" s="8">
        <v>2615</v>
      </c>
      <c r="B2617" s="10" t="s">
        <v>8839</v>
      </c>
      <c r="C2617" s="10" t="s">
        <v>66</v>
      </c>
      <c r="D2617" s="10" t="s">
        <v>8840</v>
      </c>
      <c r="E2617" s="10" t="s">
        <v>119</v>
      </c>
      <c r="F2617" s="11">
        <v>2</v>
      </c>
      <c r="G2617" s="11" t="s">
        <v>43</v>
      </c>
      <c r="H2617" s="10" t="s">
        <v>19</v>
      </c>
      <c r="I2617" s="10" t="s">
        <v>8841</v>
      </c>
      <c r="J2617" s="10" t="s">
        <v>40</v>
      </c>
      <c r="K2617" s="10" t="s">
        <v>8842</v>
      </c>
      <c r="L2617" s="10" t="s">
        <v>8843</v>
      </c>
      <c r="M2617" s="12" t="s">
        <v>8425</v>
      </c>
    </row>
    <row r="2618" s="3" customFormat="1" ht="40.5" spans="1:13">
      <c r="A2618" s="8">
        <v>2616</v>
      </c>
      <c r="B2618" s="9" t="s">
        <v>8839</v>
      </c>
      <c r="C2618" s="9" t="s">
        <v>1302</v>
      </c>
      <c r="D2618" s="9" t="s">
        <v>8844</v>
      </c>
      <c r="E2618" s="9" t="s">
        <v>1009</v>
      </c>
      <c r="F2618" s="8">
        <v>2</v>
      </c>
      <c r="G2618" s="8" t="s">
        <v>18</v>
      </c>
      <c r="H2618" s="9" t="s">
        <v>19</v>
      </c>
      <c r="I2618" s="9" t="s">
        <v>8845</v>
      </c>
      <c r="J2618" s="9" t="s">
        <v>59</v>
      </c>
      <c r="K2618" s="9" t="s">
        <v>8842</v>
      </c>
      <c r="L2618" s="9" t="str">
        <f>"13470085291"</f>
        <v>13470085291</v>
      </c>
      <c r="M2618" s="12" t="s">
        <v>8425</v>
      </c>
    </row>
    <row r="2619" s="3" customFormat="1" ht="40.5" spans="1:13">
      <c r="A2619" s="8">
        <v>2617</v>
      </c>
      <c r="B2619" s="9" t="s">
        <v>8846</v>
      </c>
      <c r="C2619" s="9" t="s">
        <v>318</v>
      </c>
      <c r="D2619" s="9" t="s">
        <v>8743</v>
      </c>
      <c r="E2619" s="9" t="s">
        <v>47</v>
      </c>
      <c r="F2619" s="8">
        <v>1</v>
      </c>
      <c r="G2619" s="8" t="s">
        <v>18</v>
      </c>
      <c r="H2619" s="9" t="s">
        <v>19</v>
      </c>
      <c r="I2619" s="9" t="s">
        <v>8743</v>
      </c>
      <c r="J2619" s="9" t="s">
        <v>70</v>
      </c>
      <c r="K2619" s="9" t="s">
        <v>8847</v>
      </c>
      <c r="L2619" s="9" t="s">
        <v>8848</v>
      </c>
      <c r="M2619" s="12" t="s">
        <v>8425</v>
      </c>
    </row>
    <row r="2620" s="3" customFormat="1" ht="27" spans="1:13">
      <c r="A2620" s="8">
        <v>2618</v>
      </c>
      <c r="B2620" s="10" t="s">
        <v>8849</v>
      </c>
      <c r="C2620" s="10" t="s">
        <v>37</v>
      </c>
      <c r="D2620" s="10" t="s">
        <v>8850</v>
      </c>
      <c r="E2620" s="10" t="s">
        <v>1009</v>
      </c>
      <c r="F2620" s="11">
        <v>5</v>
      </c>
      <c r="G2620" s="11" t="s">
        <v>43</v>
      </c>
      <c r="H2620" s="10" t="s">
        <v>19</v>
      </c>
      <c r="I2620" s="10" t="s">
        <v>8851</v>
      </c>
      <c r="J2620" s="10" t="s">
        <v>591</v>
      </c>
      <c r="K2620" s="10" t="s">
        <v>6354</v>
      </c>
      <c r="L2620" s="10" t="s">
        <v>8852</v>
      </c>
      <c r="M2620" s="12" t="s">
        <v>8425</v>
      </c>
    </row>
    <row r="2621" s="3" customFormat="1" ht="108" spans="1:13">
      <c r="A2621" s="8">
        <v>2619</v>
      </c>
      <c r="B2621" s="9" t="s">
        <v>8853</v>
      </c>
      <c r="C2621" s="9" t="s">
        <v>83</v>
      </c>
      <c r="D2621" s="13" t="s">
        <v>8854</v>
      </c>
      <c r="E2621" s="9" t="s">
        <v>85</v>
      </c>
      <c r="F2621" s="8">
        <v>4</v>
      </c>
      <c r="G2621" s="8" t="s">
        <v>18</v>
      </c>
      <c r="H2621" s="9" t="s">
        <v>19</v>
      </c>
      <c r="I2621" s="9" t="s">
        <v>8855</v>
      </c>
      <c r="J2621" s="9" t="s">
        <v>40</v>
      </c>
      <c r="K2621" s="9" t="s">
        <v>8856</v>
      </c>
      <c r="L2621" s="9" t="s">
        <v>8857</v>
      </c>
      <c r="M2621" s="12" t="s">
        <v>8425</v>
      </c>
    </row>
    <row r="2622" s="3" customFormat="1" ht="54" spans="1:13">
      <c r="A2622" s="8">
        <v>2620</v>
      </c>
      <c r="B2622" s="10" t="s">
        <v>8858</v>
      </c>
      <c r="C2622" s="10" t="s">
        <v>37</v>
      </c>
      <c r="D2622" s="10" t="s">
        <v>8859</v>
      </c>
      <c r="E2622" s="10" t="s">
        <v>687</v>
      </c>
      <c r="F2622" s="11">
        <v>1</v>
      </c>
      <c r="G2622" s="11" t="s">
        <v>43</v>
      </c>
      <c r="H2622" s="10" t="s">
        <v>19</v>
      </c>
      <c r="I2622" s="10" t="s">
        <v>8859</v>
      </c>
      <c r="J2622" s="10" t="s">
        <v>40</v>
      </c>
      <c r="K2622" s="10" t="s">
        <v>8860</v>
      </c>
      <c r="L2622" s="10" t="s">
        <v>8861</v>
      </c>
      <c r="M2622" s="12" t="s">
        <v>8425</v>
      </c>
    </row>
    <row r="2623" s="3" customFormat="1" ht="54" spans="1:13">
      <c r="A2623" s="8">
        <v>2621</v>
      </c>
      <c r="B2623" s="10" t="s">
        <v>8862</v>
      </c>
      <c r="C2623" s="10" t="s">
        <v>66</v>
      </c>
      <c r="D2623" s="10" t="s">
        <v>118</v>
      </c>
      <c r="E2623" s="10" t="s">
        <v>119</v>
      </c>
      <c r="F2623" s="11">
        <v>1</v>
      </c>
      <c r="G2623" s="11" t="s">
        <v>39</v>
      </c>
      <c r="H2623" s="10" t="s">
        <v>19</v>
      </c>
      <c r="I2623" s="10" t="s">
        <v>782</v>
      </c>
      <c r="J2623" s="10" t="s">
        <v>70</v>
      </c>
      <c r="K2623" s="10" t="s">
        <v>8863</v>
      </c>
      <c r="L2623" s="10" t="s">
        <v>8864</v>
      </c>
      <c r="M2623" s="12" t="s">
        <v>8865</v>
      </c>
    </row>
    <row r="2624" s="3" customFormat="1" spans="1:13">
      <c r="A2624" s="8">
        <v>2622</v>
      </c>
      <c r="B2624" s="10" t="s">
        <v>8866</v>
      </c>
      <c r="C2624" s="10" t="s">
        <v>37</v>
      </c>
      <c r="D2624" s="10" t="s">
        <v>8867</v>
      </c>
      <c r="E2624" s="10" t="s">
        <v>19</v>
      </c>
      <c r="F2624" s="11">
        <v>15</v>
      </c>
      <c r="G2624" s="11" t="s">
        <v>39</v>
      </c>
      <c r="H2624" s="10" t="s">
        <v>19</v>
      </c>
      <c r="I2624" s="10" t="s">
        <v>8867</v>
      </c>
      <c r="J2624" s="10" t="s">
        <v>40</v>
      </c>
      <c r="K2624" s="10" t="s">
        <v>8868</v>
      </c>
      <c r="L2624" s="10" t="s">
        <v>8869</v>
      </c>
      <c r="M2624" s="12" t="s">
        <v>8865</v>
      </c>
    </row>
    <row r="2625" s="3" customFormat="1" ht="40.5" spans="1:13">
      <c r="A2625" s="8">
        <v>2623</v>
      </c>
      <c r="B2625" s="9" t="s">
        <v>8866</v>
      </c>
      <c r="C2625" s="9" t="s">
        <v>37</v>
      </c>
      <c r="D2625" s="9" t="s">
        <v>8870</v>
      </c>
      <c r="E2625" s="9" t="s">
        <v>19</v>
      </c>
      <c r="F2625" s="8">
        <v>1</v>
      </c>
      <c r="G2625" s="8" t="s">
        <v>18</v>
      </c>
      <c r="H2625" s="9" t="s">
        <v>19</v>
      </c>
      <c r="I2625" s="9" t="s">
        <v>8870</v>
      </c>
      <c r="J2625" s="9" t="s">
        <v>70</v>
      </c>
      <c r="K2625" s="9" t="s">
        <v>8868</v>
      </c>
      <c r="L2625" s="9" t="s">
        <v>8869</v>
      </c>
      <c r="M2625" s="12" t="s">
        <v>8865</v>
      </c>
    </row>
    <row r="2626" s="3" customFormat="1" ht="27" spans="1:13">
      <c r="A2626" s="8">
        <v>2624</v>
      </c>
      <c r="B2626" s="9" t="s">
        <v>8866</v>
      </c>
      <c r="C2626" s="9" t="s">
        <v>37</v>
      </c>
      <c r="D2626" s="9" t="s">
        <v>8871</v>
      </c>
      <c r="E2626" s="9" t="s">
        <v>152</v>
      </c>
      <c r="F2626" s="8">
        <v>5</v>
      </c>
      <c r="G2626" s="8" t="s">
        <v>18</v>
      </c>
      <c r="H2626" s="9" t="s">
        <v>19</v>
      </c>
      <c r="I2626" s="9" t="s">
        <v>8871</v>
      </c>
      <c r="J2626" s="9" t="s">
        <v>70</v>
      </c>
      <c r="K2626" s="9" t="s">
        <v>8868</v>
      </c>
      <c r="L2626" s="9" t="s">
        <v>8869</v>
      </c>
      <c r="M2626" s="12" t="s">
        <v>8865</v>
      </c>
    </row>
    <row r="2627" s="3" customFormat="1" ht="54" spans="1:13">
      <c r="A2627" s="8">
        <v>2625</v>
      </c>
      <c r="B2627" s="10" t="s">
        <v>8872</v>
      </c>
      <c r="C2627" s="10" t="s">
        <v>66</v>
      </c>
      <c r="D2627" s="10" t="s">
        <v>118</v>
      </c>
      <c r="E2627" s="10" t="s">
        <v>119</v>
      </c>
      <c r="F2627" s="11">
        <v>1</v>
      </c>
      <c r="G2627" s="11" t="s">
        <v>43</v>
      </c>
      <c r="H2627" s="10" t="s">
        <v>19</v>
      </c>
      <c r="I2627" s="10" t="s">
        <v>782</v>
      </c>
      <c r="J2627" s="10" t="s">
        <v>40</v>
      </c>
      <c r="K2627" s="10" t="s">
        <v>8873</v>
      </c>
      <c r="L2627" s="10" t="s">
        <v>8874</v>
      </c>
      <c r="M2627" s="12" t="s">
        <v>8865</v>
      </c>
    </row>
    <row r="2628" s="3" customFormat="1" ht="108" spans="1:13">
      <c r="A2628" s="8">
        <v>2626</v>
      </c>
      <c r="B2628" s="9" t="s">
        <v>8875</v>
      </c>
      <c r="C2628" s="9" t="s">
        <v>37</v>
      </c>
      <c r="D2628" s="9" t="s">
        <v>8876</v>
      </c>
      <c r="E2628" s="9" t="s">
        <v>2638</v>
      </c>
      <c r="F2628" s="8">
        <v>2</v>
      </c>
      <c r="G2628" s="8" t="s">
        <v>18</v>
      </c>
      <c r="H2628" s="9" t="s">
        <v>19</v>
      </c>
      <c r="I2628" s="9" t="s">
        <v>8877</v>
      </c>
      <c r="J2628" s="9" t="s">
        <v>40</v>
      </c>
      <c r="K2628" s="9" t="s">
        <v>8878</v>
      </c>
      <c r="L2628" s="9" t="s">
        <v>8879</v>
      </c>
      <c r="M2628" s="12" t="s">
        <v>8865</v>
      </c>
    </row>
    <row r="2629" s="3" customFormat="1" ht="67.5" spans="1:13">
      <c r="A2629" s="8">
        <v>2627</v>
      </c>
      <c r="B2629" s="9" t="s">
        <v>8880</v>
      </c>
      <c r="C2629" s="9" t="s">
        <v>1302</v>
      </c>
      <c r="D2629" s="9" t="s">
        <v>8881</v>
      </c>
      <c r="E2629" s="9" t="s">
        <v>5808</v>
      </c>
      <c r="F2629" s="8">
        <v>1</v>
      </c>
      <c r="G2629" s="8" t="s">
        <v>18</v>
      </c>
      <c r="H2629" s="9" t="s">
        <v>19</v>
      </c>
      <c r="I2629" s="9" t="s">
        <v>8882</v>
      </c>
      <c r="J2629" s="9" t="s">
        <v>40</v>
      </c>
      <c r="K2629" s="9" t="s">
        <v>8883</v>
      </c>
      <c r="L2629" s="9" t="str">
        <f>"13705421991"</f>
        <v>13705421991</v>
      </c>
      <c r="M2629" s="12" t="s">
        <v>8865</v>
      </c>
    </row>
    <row r="2630" s="3" customFormat="1" ht="54" spans="1:13">
      <c r="A2630" s="8">
        <v>2628</v>
      </c>
      <c r="B2630" s="9" t="s">
        <v>8880</v>
      </c>
      <c r="C2630" s="9" t="s">
        <v>4550</v>
      </c>
      <c r="D2630" s="9" t="s">
        <v>8884</v>
      </c>
      <c r="E2630" s="9" t="s">
        <v>5808</v>
      </c>
      <c r="F2630" s="8">
        <v>1</v>
      </c>
      <c r="G2630" s="8" t="s">
        <v>18</v>
      </c>
      <c r="H2630" s="9" t="s">
        <v>19</v>
      </c>
      <c r="I2630" s="9" t="s">
        <v>8885</v>
      </c>
      <c r="J2630" s="9" t="s">
        <v>40</v>
      </c>
      <c r="K2630" s="9" t="s">
        <v>8883</v>
      </c>
      <c r="L2630" s="9" t="str">
        <f>"13705421991"</f>
        <v>13705421991</v>
      </c>
      <c r="M2630" s="12" t="s">
        <v>8865</v>
      </c>
    </row>
    <row r="2631" s="3" customFormat="1" ht="94.5" spans="1:13">
      <c r="A2631" s="8">
        <v>2629</v>
      </c>
      <c r="B2631" s="9" t="s">
        <v>8886</v>
      </c>
      <c r="C2631" s="9" t="s">
        <v>37</v>
      </c>
      <c r="D2631" s="9" t="s">
        <v>8887</v>
      </c>
      <c r="E2631" s="9" t="s">
        <v>32</v>
      </c>
      <c r="F2631" s="8">
        <v>2</v>
      </c>
      <c r="G2631" s="8" t="s">
        <v>18</v>
      </c>
      <c r="H2631" s="9" t="s">
        <v>19</v>
      </c>
      <c r="I2631" s="9" t="s">
        <v>8888</v>
      </c>
      <c r="J2631" s="9" t="s">
        <v>59</v>
      </c>
      <c r="K2631" s="9" t="s">
        <v>8889</v>
      </c>
      <c r="L2631" s="9" t="s">
        <v>8890</v>
      </c>
      <c r="M2631" s="12" t="s">
        <v>8865</v>
      </c>
    </row>
    <row r="2632" s="3" customFormat="1" ht="81" spans="1:13">
      <c r="A2632" s="8">
        <v>2630</v>
      </c>
      <c r="B2632" s="9" t="s">
        <v>8886</v>
      </c>
      <c r="C2632" s="9" t="s">
        <v>37</v>
      </c>
      <c r="D2632" s="9" t="s">
        <v>8891</v>
      </c>
      <c r="E2632" s="9" t="s">
        <v>359</v>
      </c>
      <c r="F2632" s="8">
        <v>2</v>
      </c>
      <c r="G2632" s="8" t="s">
        <v>18</v>
      </c>
      <c r="H2632" s="9" t="s">
        <v>19</v>
      </c>
      <c r="I2632" s="9" t="s">
        <v>8892</v>
      </c>
      <c r="J2632" s="9" t="s">
        <v>70</v>
      </c>
      <c r="K2632" s="9" t="s">
        <v>8889</v>
      </c>
      <c r="L2632" s="9" t="s">
        <v>8890</v>
      </c>
      <c r="M2632" s="12" t="s">
        <v>8865</v>
      </c>
    </row>
    <row r="2633" s="3" customFormat="1" ht="94.5" spans="1:13">
      <c r="A2633" s="8">
        <v>2631</v>
      </c>
      <c r="B2633" s="9" t="s">
        <v>8886</v>
      </c>
      <c r="C2633" s="9" t="s">
        <v>37</v>
      </c>
      <c r="D2633" s="9" t="s">
        <v>8893</v>
      </c>
      <c r="E2633" s="9" t="s">
        <v>359</v>
      </c>
      <c r="F2633" s="8">
        <v>2</v>
      </c>
      <c r="G2633" s="8" t="s">
        <v>18</v>
      </c>
      <c r="H2633" s="9" t="s">
        <v>19</v>
      </c>
      <c r="I2633" s="9" t="s">
        <v>8894</v>
      </c>
      <c r="J2633" s="9" t="s">
        <v>70</v>
      </c>
      <c r="K2633" s="9" t="s">
        <v>8889</v>
      </c>
      <c r="L2633" s="9" t="s">
        <v>8890</v>
      </c>
      <c r="M2633" s="12" t="s">
        <v>8865</v>
      </c>
    </row>
    <row r="2634" s="3" customFormat="1" ht="27" spans="1:13">
      <c r="A2634" s="8">
        <v>2632</v>
      </c>
      <c r="B2634" s="10" t="s">
        <v>8895</v>
      </c>
      <c r="C2634" s="10" t="s">
        <v>51</v>
      </c>
      <c r="D2634" s="10" t="s">
        <v>8896</v>
      </c>
      <c r="E2634" s="10" t="s">
        <v>19</v>
      </c>
      <c r="F2634" s="11">
        <v>1</v>
      </c>
      <c r="G2634" s="11" t="s">
        <v>43</v>
      </c>
      <c r="H2634" s="10" t="s">
        <v>19</v>
      </c>
      <c r="I2634" s="10" t="s">
        <v>2451</v>
      </c>
      <c r="J2634" s="10" t="s">
        <v>591</v>
      </c>
      <c r="K2634" s="10" t="s">
        <v>8897</v>
      </c>
      <c r="L2634" s="10" t="s">
        <v>8898</v>
      </c>
      <c r="M2634" s="12" t="s">
        <v>8865</v>
      </c>
    </row>
    <row r="2635" s="3" customFormat="1" ht="27" spans="1:13">
      <c r="A2635" s="8">
        <v>2633</v>
      </c>
      <c r="B2635" s="10" t="s">
        <v>8895</v>
      </c>
      <c r="C2635" s="10" t="s">
        <v>37</v>
      </c>
      <c r="D2635" s="10" t="s">
        <v>8896</v>
      </c>
      <c r="E2635" s="10" t="s">
        <v>81</v>
      </c>
      <c r="F2635" s="11">
        <v>5</v>
      </c>
      <c r="G2635" s="11" t="s">
        <v>43</v>
      </c>
      <c r="H2635" s="10" t="s">
        <v>19</v>
      </c>
      <c r="I2635" s="10" t="s">
        <v>782</v>
      </c>
      <c r="J2635" s="10" t="s">
        <v>70</v>
      </c>
      <c r="K2635" s="10" t="s">
        <v>8897</v>
      </c>
      <c r="L2635" s="10" t="s">
        <v>8898</v>
      </c>
      <c r="M2635" s="12" t="s">
        <v>8865</v>
      </c>
    </row>
    <row r="2636" s="3" customFormat="1" ht="27" spans="1:13">
      <c r="A2636" s="8">
        <v>2634</v>
      </c>
      <c r="B2636" s="10" t="s">
        <v>8895</v>
      </c>
      <c r="C2636" s="10" t="s">
        <v>51</v>
      </c>
      <c r="D2636" s="10" t="s">
        <v>8896</v>
      </c>
      <c r="E2636" s="10" t="s">
        <v>19</v>
      </c>
      <c r="F2636" s="11">
        <v>10</v>
      </c>
      <c r="G2636" s="11" t="s">
        <v>43</v>
      </c>
      <c r="H2636" s="10" t="s">
        <v>19</v>
      </c>
      <c r="I2636" s="10" t="s">
        <v>8899</v>
      </c>
      <c r="J2636" s="10" t="s">
        <v>70</v>
      </c>
      <c r="K2636" s="10" t="s">
        <v>8897</v>
      </c>
      <c r="L2636" s="10" t="s">
        <v>8898</v>
      </c>
      <c r="M2636" s="12" t="s">
        <v>8865</v>
      </c>
    </row>
    <row r="2637" s="3" customFormat="1" ht="27" spans="1:13">
      <c r="A2637" s="8">
        <v>2635</v>
      </c>
      <c r="B2637" s="10" t="s">
        <v>8895</v>
      </c>
      <c r="C2637" s="10" t="s">
        <v>150</v>
      </c>
      <c r="D2637" s="10" t="s">
        <v>8896</v>
      </c>
      <c r="E2637" s="10" t="s">
        <v>32</v>
      </c>
      <c r="F2637" s="11">
        <v>5</v>
      </c>
      <c r="G2637" s="11" t="s">
        <v>43</v>
      </c>
      <c r="H2637" s="10" t="s">
        <v>19</v>
      </c>
      <c r="I2637" s="10" t="s">
        <v>782</v>
      </c>
      <c r="J2637" s="10" t="s">
        <v>40</v>
      </c>
      <c r="K2637" s="10" t="s">
        <v>8897</v>
      </c>
      <c r="L2637" s="10" t="s">
        <v>8898</v>
      </c>
      <c r="M2637" s="12" t="s">
        <v>8865</v>
      </c>
    </row>
    <row r="2638" s="3" customFormat="1" ht="27" spans="1:13">
      <c r="A2638" s="8">
        <v>2636</v>
      </c>
      <c r="B2638" s="9" t="s">
        <v>8895</v>
      </c>
      <c r="C2638" s="9" t="s">
        <v>167</v>
      </c>
      <c r="D2638" s="9" t="s">
        <v>8896</v>
      </c>
      <c r="E2638" s="9" t="s">
        <v>81</v>
      </c>
      <c r="F2638" s="8">
        <v>5</v>
      </c>
      <c r="G2638" s="8" t="s">
        <v>18</v>
      </c>
      <c r="H2638" s="9" t="s">
        <v>19</v>
      </c>
      <c r="I2638" s="9" t="s">
        <v>8900</v>
      </c>
      <c r="J2638" s="9" t="s">
        <v>40</v>
      </c>
      <c r="K2638" s="9" t="s">
        <v>8897</v>
      </c>
      <c r="L2638" s="9" t="s">
        <v>8898</v>
      </c>
      <c r="M2638" s="12" t="s">
        <v>8865</v>
      </c>
    </row>
    <row r="2639" s="3" customFormat="1" ht="54" spans="1:13">
      <c r="A2639" s="8">
        <v>2637</v>
      </c>
      <c r="B2639" s="10" t="s">
        <v>8901</v>
      </c>
      <c r="C2639" s="10" t="s">
        <v>109</v>
      </c>
      <c r="D2639" s="10" t="s">
        <v>8902</v>
      </c>
      <c r="E2639" s="10" t="s">
        <v>119</v>
      </c>
      <c r="F2639" s="11">
        <v>5</v>
      </c>
      <c r="G2639" s="11" t="s">
        <v>43</v>
      </c>
      <c r="H2639" s="10" t="s">
        <v>19</v>
      </c>
      <c r="I2639" s="10" t="s">
        <v>867</v>
      </c>
      <c r="J2639" s="10" t="s">
        <v>40</v>
      </c>
      <c r="K2639" s="10" t="s">
        <v>8903</v>
      </c>
      <c r="L2639" s="10" t="s">
        <v>8904</v>
      </c>
      <c r="M2639" s="12" t="s">
        <v>8865</v>
      </c>
    </row>
    <row r="2640" s="3" customFormat="1" ht="27" spans="1:13">
      <c r="A2640" s="8">
        <v>2638</v>
      </c>
      <c r="B2640" s="10" t="s">
        <v>8905</v>
      </c>
      <c r="C2640" s="10" t="s">
        <v>37</v>
      </c>
      <c r="D2640" s="10" t="s">
        <v>782</v>
      </c>
      <c r="E2640" s="10" t="s">
        <v>393</v>
      </c>
      <c r="F2640" s="11">
        <v>1</v>
      </c>
      <c r="G2640" s="11" t="s">
        <v>39</v>
      </c>
      <c r="H2640" s="10" t="s">
        <v>19</v>
      </c>
      <c r="I2640" s="10" t="s">
        <v>782</v>
      </c>
      <c r="J2640" s="10" t="s">
        <v>70</v>
      </c>
      <c r="K2640" s="10" t="s">
        <v>8906</v>
      </c>
      <c r="L2640" s="10" t="s">
        <v>8907</v>
      </c>
      <c r="M2640" s="12" t="s">
        <v>8865</v>
      </c>
    </row>
    <row r="2641" s="3" customFormat="1" ht="54" spans="1:13">
      <c r="A2641" s="8">
        <v>2639</v>
      </c>
      <c r="B2641" s="10" t="s">
        <v>8908</v>
      </c>
      <c r="C2641" s="10" t="s">
        <v>66</v>
      </c>
      <c r="D2641" s="10" t="s">
        <v>118</v>
      </c>
      <c r="E2641" s="10" t="s">
        <v>119</v>
      </c>
      <c r="F2641" s="11">
        <v>1</v>
      </c>
      <c r="G2641" s="11" t="s">
        <v>43</v>
      </c>
      <c r="H2641" s="10" t="s">
        <v>19</v>
      </c>
      <c r="I2641" s="10" t="s">
        <v>5069</v>
      </c>
      <c r="J2641" s="10" t="s">
        <v>40</v>
      </c>
      <c r="K2641" s="10" t="s">
        <v>8909</v>
      </c>
      <c r="L2641" s="10" t="s">
        <v>8910</v>
      </c>
      <c r="M2641" s="12" t="s">
        <v>8865</v>
      </c>
    </row>
    <row r="2642" s="3" customFormat="1" ht="27" spans="1:13">
      <c r="A2642" s="8">
        <v>2640</v>
      </c>
      <c r="B2642" s="10" t="s">
        <v>8911</v>
      </c>
      <c r="C2642" s="10" t="s">
        <v>37</v>
      </c>
      <c r="D2642" s="10" t="s">
        <v>782</v>
      </c>
      <c r="E2642" s="10" t="s">
        <v>393</v>
      </c>
      <c r="F2642" s="11">
        <v>1</v>
      </c>
      <c r="G2642" s="11" t="s">
        <v>39</v>
      </c>
      <c r="H2642" s="10" t="s">
        <v>19</v>
      </c>
      <c r="I2642" s="10" t="s">
        <v>782</v>
      </c>
      <c r="J2642" s="10" t="s">
        <v>70</v>
      </c>
      <c r="K2642" s="10" t="s">
        <v>8912</v>
      </c>
      <c r="L2642" s="10" t="s">
        <v>8913</v>
      </c>
      <c r="M2642" s="12" t="s">
        <v>8865</v>
      </c>
    </row>
    <row r="2643" s="3" customFormat="1" ht="27" spans="1:13">
      <c r="A2643" s="8">
        <v>2641</v>
      </c>
      <c r="B2643" s="10" t="s">
        <v>8914</v>
      </c>
      <c r="C2643" s="10" t="s">
        <v>37</v>
      </c>
      <c r="D2643" s="10" t="s">
        <v>782</v>
      </c>
      <c r="E2643" s="10" t="s">
        <v>393</v>
      </c>
      <c r="F2643" s="11">
        <v>1</v>
      </c>
      <c r="G2643" s="11" t="s">
        <v>39</v>
      </c>
      <c r="H2643" s="10" t="s">
        <v>19</v>
      </c>
      <c r="I2643" s="10" t="s">
        <v>782</v>
      </c>
      <c r="J2643" s="10" t="s">
        <v>70</v>
      </c>
      <c r="K2643" s="10" t="s">
        <v>101</v>
      </c>
      <c r="L2643" s="10" t="s">
        <v>8915</v>
      </c>
      <c r="M2643" s="12" t="s">
        <v>8865</v>
      </c>
    </row>
    <row r="2644" s="3" customFormat="1" ht="27" spans="1:13">
      <c r="A2644" s="8">
        <v>2642</v>
      </c>
      <c r="B2644" s="9" t="s">
        <v>8916</v>
      </c>
      <c r="C2644" s="9" t="s">
        <v>37</v>
      </c>
      <c r="D2644" s="9" t="s">
        <v>8896</v>
      </c>
      <c r="E2644" s="9" t="s">
        <v>81</v>
      </c>
      <c r="F2644" s="8">
        <v>6</v>
      </c>
      <c r="G2644" s="8" t="s">
        <v>18</v>
      </c>
      <c r="H2644" s="9" t="s">
        <v>19</v>
      </c>
      <c r="I2644" s="9" t="s">
        <v>8917</v>
      </c>
      <c r="J2644" s="9" t="s">
        <v>59</v>
      </c>
      <c r="K2644" s="9" t="s">
        <v>8918</v>
      </c>
      <c r="L2644" s="9" t="s">
        <v>8919</v>
      </c>
      <c r="M2644" s="12" t="s">
        <v>8865</v>
      </c>
    </row>
    <row r="2645" s="3" customFormat="1" ht="27" spans="1:13">
      <c r="A2645" s="8">
        <v>2643</v>
      </c>
      <c r="B2645" s="9" t="s">
        <v>8916</v>
      </c>
      <c r="C2645" s="9" t="s">
        <v>37</v>
      </c>
      <c r="D2645" s="9" t="s">
        <v>8896</v>
      </c>
      <c r="E2645" s="9" t="s">
        <v>258</v>
      </c>
      <c r="F2645" s="8">
        <v>3</v>
      </c>
      <c r="G2645" s="8" t="s">
        <v>18</v>
      </c>
      <c r="H2645" s="9" t="s">
        <v>19</v>
      </c>
      <c r="I2645" s="9" t="s">
        <v>8917</v>
      </c>
      <c r="J2645" s="9" t="s">
        <v>59</v>
      </c>
      <c r="K2645" s="9" t="s">
        <v>8918</v>
      </c>
      <c r="L2645" s="9" t="s">
        <v>8919</v>
      </c>
      <c r="M2645" s="12" t="s">
        <v>8865</v>
      </c>
    </row>
    <row r="2646" s="3" customFormat="1" ht="27" spans="1:13">
      <c r="A2646" s="8">
        <v>2644</v>
      </c>
      <c r="B2646" s="9" t="s">
        <v>8916</v>
      </c>
      <c r="C2646" s="9" t="s">
        <v>55</v>
      </c>
      <c r="D2646" s="9" t="s">
        <v>8896</v>
      </c>
      <c r="E2646" s="9" t="s">
        <v>359</v>
      </c>
      <c r="F2646" s="8">
        <v>16</v>
      </c>
      <c r="G2646" s="8" t="s">
        <v>18</v>
      </c>
      <c r="H2646" s="9" t="s">
        <v>19</v>
      </c>
      <c r="I2646" s="9" t="s">
        <v>8917</v>
      </c>
      <c r="J2646" s="9" t="s">
        <v>59</v>
      </c>
      <c r="K2646" s="9" t="s">
        <v>8918</v>
      </c>
      <c r="L2646" s="9" t="s">
        <v>8919</v>
      </c>
      <c r="M2646" s="12" t="s">
        <v>8865</v>
      </c>
    </row>
    <row r="2647" s="3" customFormat="1" ht="27" spans="1:13">
      <c r="A2647" s="8">
        <v>2645</v>
      </c>
      <c r="B2647" s="9" t="s">
        <v>8916</v>
      </c>
      <c r="C2647" s="9" t="s">
        <v>37</v>
      </c>
      <c r="D2647" s="9" t="s">
        <v>8896</v>
      </c>
      <c r="E2647" s="9" t="s">
        <v>359</v>
      </c>
      <c r="F2647" s="8">
        <v>2</v>
      </c>
      <c r="G2647" s="8" t="s">
        <v>18</v>
      </c>
      <c r="H2647" s="9" t="s">
        <v>19</v>
      </c>
      <c r="I2647" s="9" t="s">
        <v>8917</v>
      </c>
      <c r="J2647" s="9" t="s">
        <v>59</v>
      </c>
      <c r="K2647" s="9" t="s">
        <v>8918</v>
      </c>
      <c r="L2647" s="9" t="s">
        <v>8919</v>
      </c>
      <c r="M2647" s="12" t="s">
        <v>8865</v>
      </c>
    </row>
    <row r="2648" s="3" customFormat="1" ht="27" spans="1:13">
      <c r="A2648" s="8">
        <v>2646</v>
      </c>
      <c r="B2648" s="9" t="s">
        <v>8916</v>
      </c>
      <c r="C2648" s="9" t="s">
        <v>62</v>
      </c>
      <c r="D2648" s="9" t="s">
        <v>8896</v>
      </c>
      <c r="E2648" s="9" t="s">
        <v>359</v>
      </c>
      <c r="F2648" s="8">
        <v>10</v>
      </c>
      <c r="G2648" s="8" t="s">
        <v>18</v>
      </c>
      <c r="H2648" s="9" t="s">
        <v>19</v>
      </c>
      <c r="I2648" s="9" t="s">
        <v>8917</v>
      </c>
      <c r="J2648" s="9" t="s">
        <v>59</v>
      </c>
      <c r="K2648" s="9" t="s">
        <v>8918</v>
      </c>
      <c r="L2648" s="9" t="s">
        <v>8919</v>
      </c>
      <c r="M2648" s="12" t="s">
        <v>8865</v>
      </c>
    </row>
    <row r="2649" s="3" customFormat="1" ht="27" spans="1:13">
      <c r="A2649" s="8">
        <v>2647</v>
      </c>
      <c r="B2649" s="9" t="s">
        <v>8916</v>
      </c>
      <c r="C2649" s="9" t="s">
        <v>37</v>
      </c>
      <c r="D2649" s="9" t="s">
        <v>8896</v>
      </c>
      <c r="E2649" s="9" t="s">
        <v>6172</v>
      </c>
      <c r="F2649" s="8">
        <v>7</v>
      </c>
      <c r="G2649" s="8" t="s">
        <v>18</v>
      </c>
      <c r="H2649" s="9" t="s">
        <v>19</v>
      </c>
      <c r="I2649" s="9" t="s">
        <v>8917</v>
      </c>
      <c r="J2649" s="9" t="s">
        <v>59</v>
      </c>
      <c r="K2649" s="9" t="s">
        <v>8918</v>
      </c>
      <c r="L2649" s="9" t="s">
        <v>8919</v>
      </c>
      <c r="M2649" s="12" t="s">
        <v>8865</v>
      </c>
    </row>
    <row r="2650" s="3" customFormat="1" ht="27" spans="1:13">
      <c r="A2650" s="8">
        <v>2648</v>
      </c>
      <c r="B2650" s="9" t="s">
        <v>8916</v>
      </c>
      <c r="C2650" s="9" t="s">
        <v>150</v>
      </c>
      <c r="D2650" s="9" t="s">
        <v>8896</v>
      </c>
      <c r="E2650" s="9" t="s">
        <v>19</v>
      </c>
      <c r="F2650" s="8">
        <v>10</v>
      </c>
      <c r="G2650" s="8" t="s">
        <v>18</v>
      </c>
      <c r="H2650" s="9" t="s">
        <v>19</v>
      </c>
      <c r="I2650" s="9" t="s">
        <v>8917</v>
      </c>
      <c r="J2650" s="9" t="s">
        <v>59</v>
      </c>
      <c r="K2650" s="9" t="s">
        <v>8918</v>
      </c>
      <c r="L2650" s="9" t="s">
        <v>8919</v>
      </c>
      <c r="M2650" s="12" t="s">
        <v>8865</v>
      </c>
    </row>
    <row r="2651" s="3" customFormat="1" ht="54" spans="1:13">
      <c r="A2651" s="8">
        <v>2649</v>
      </c>
      <c r="B2651" s="10" t="s">
        <v>8920</v>
      </c>
      <c r="C2651" s="10" t="s">
        <v>141</v>
      </c>
      <c r="D2651" s="10" t="s">
        <v>8921</v>
      </c>
      <c r="E2651" s="10" t="s">
        <v>19</v>
      </c>
      <c r="F2651" s="11">
        <v>4</v>
      </c>
      <c r="G2651" s="11" t="s">
        <v>39</v>
      </c>
      <c r="H2651" s="10" t="s">
        <v>19</v>
      </c>
      <c r="I2651" s="10" t="s">
        <v>8922</v>
      </c>
      <c r="J2651" s="10" t="s">
        <v>59</v>
      </c>
      <c r="K2651" s="10" t="s">
        <v>604</v>
      </c>
      <c r="L2651" s="10" t="s">
        <v>8923</v>
      </c>
      <c r="M2651" s="12" t="s">
        <v>8865</v>
      </c>
    </row>
    <row r="2652" s="3" customFormat="1" ht="27" spans="1:13">
      <c r="A2652" s="8">
        <v>2650</v>
      </c>
      <c r="B2652" s="10" t="s">
        <v>8920</v>
      </c>
      <c r="C2652" s="10" t="s">
        <v>37</v>
      </c>
      <c r="D2652" s="10" t="s">
        <v>8924</v>
      </c>
      <c r="E2652" s="10" t="s">
        <v>19</v>
      </c>
      <c r="F2652" s="11">
        <v>2</v>
      </c>
      <c r="G2652" s="11" t="s">
        <v>39</v>
      </c>
      <c r="H2652" s="10" t="s">
        <v>19</v>
      </c>
      <c r="I2652" s="10" t="s">
        <v>8924</v>
      </c>
      <c r="J2652" s="10" t="s">
        <v>40</v>
      </c>
      <c r="K2652" s="10" t="s">
        <v>604</v>
      </c>
      <c r="L2652" s="10" t="s">
        <v>8923</v>
      </c>
      <c r="M2652" s="12" t="s">
        <v>8865</v>
      </c>
    </row>
    <row r="2653" s="3" customFormat="1" ht="27" spans="1:13">
      <c r="A2653" s="8">
        <v>2651</v>
      </c>
      <c r="B2653" s="10" t="s">
        <v>8920</v>
      </c>
      <c r="C2653" s="10" t="s">
        <v>37</v>
      </c>
      <c r="D2653" s="10" t="s">
        <v>8925</v>
      </c>
      <c r="E2653" s="10" t="s">
        <v>19</v>
      </c>
      <c r="F2653" s="11">
        <v>3</v>
      </c>
      <c r="G2653" s="11" t="s">
        <v>39</v>
      </c>
      <c r="H2653" s="10" t="s">
        <v>19</v>
      </c>
      <c r="I2653" s="10" t="s">
        <v>8925</v>
      </c>
      <c r="J2653" s="10" t="s">
        <v>40</v>
      </c>
      <c r="K2653" s="10" t="s">
        <v>604</v>
      </c>
      <c r="L2653" s="10" t="s">
        <v>8923</v>
      </c>
      <c r="M2653" s="12" t="s">
        <v>8865</v>
      </c>
    </row>
    <row r="2654" s="3" customFormat="1" ht="54" spans="1:13">
      <c r="A2654" s="8">
        <v>2652</v>
      </c>
      <c r="B2654" s="10" t="s">
        <v>8926</v>
      </c>
      <c r="C2654" s="10" t="s">
        <v>66</v>
      </c>
      <c r="D2654" s="10" t="s">
        <v>118</v>
      </c>
      <c r="E2654" s="10" t="s">
        <v>119</v>
      </c>
      <c r="F2654" s="11">
        <v>1</v>
      </c>
      <c r="G2654" s="11" t="s">
        <v>43</v>
      </c>
      <c r="H2654" s="10" t="s">
        <v>19</v>
      </c>
      <c r="I2654" s="10" t="s">
        <v>5069</v>
      </c>
      <c r="J2654" s="10" t="s">
        <v>40</v>
      </c>
      <c r="K2654" s="10" t="s">
        <v>8927</v>
      </c>
      <c r="L2654" s="10" t="s">
        <v>8928</v>
      </c>
      <c r="M2654" s="12" t="s">
        <v>8865</v>
      </c>
    </row>
    <row r="2655" s="3" customFormat="1" ht="27" spans="1:13">
      <c r="A2655" s="8">
        <v>2653</v>
      </c>
      <c r="B2655" s="9" t="s">
        <v>8929</v>
      </c>
      <c r="C2655" s="9" t="s">
        <v>150</v>
      </c>
      <c r="D2655" s="9" t="s">
        <v>8930</v>
      </c>
      <c r="E2655" s="9" t="s">
        <v>32</v>
      </c>
      <c r="F2655" s="8">
        <v>1</v>
      </c>
      <c r="G2655" s="8" t="s">
        <v>18</v>
      </c>
      <c r="H2655" s="9" t="s">
        <v>19</v>
      </c>
      <c r="I2655" s="9" t="s">
        <v>867</v>
      </c>
      <c r="J2655" s="9" t="s">
        <v>59</v>
      </c>
      <c r="K2655" s="9" t="s">
        <v>8773</v>
      </c>
      <c r="L2655" s="9" t="s">
        <v>8931</v>
      </c>
      <c r="M2655" s="12" t="s">
        <v>8865</v>
      </c>
    </row>
    <row r="2656" s="3" customFormat="1" ht="27" spans="1:13">
      <c r="A2656" s="8">
        <v>2654</v>
      </c>
      <c r="B2656" s="10" t="s">
        <v>8932</v>
      </c>
      <c r="C2656" s="10" t="s">
        <v>150</v>
      </c>
      <c r="D2656" s="10" t="s">
        <v>8930</v>
      </c>
      <c r="E2656" s="10" t="s">
        <v>32</v>
      </c>
      <c r="F2656" s="11">
        <v>1</v>
      </c>
      <c r="G2656" s="11" t="s">
        <v>43</v>
      </c>
      <c r="H2656" s="10" t="s">
        <v>19</v>
      </c>
      <c r="I2656" s="10" t="s">
        <v>782</v>
      </c>
      <c r="J2656" s="10" t="s">
        <v>40</v>
      </c>
      <c r="K2656" s="10" t="s">
        <v>8933</v>
      </c>
      <c r="L2656" s="10" t="s">
        <v>8934</v>
      </c>
      <c r="M2656" s="12" t="s">
        <v>8865</v>
      </c>
    </row>
    <row r="2657" s="3" customFormat="1" spans="1:13">
      <c r="A2657" s="8">
        <v>2655</v>
      </c>
      <c r="B2657" s="10" t="s">
        <v>8935</v>
      </c>
      <c r="C2657" s="10" t="s">
        <v>37</v>
      </c>
      <c r="D2657" s="10" t="s">
        <v>8896</v>
      </c>
      <c r="E2657" s="10" t="s">
        <v>19</v>
      </c>
      <c r="F2657" s="11">
        <v>10</v>
      </c>
      <c r="G2657" s="11" t="s">
        <v>39</v>
      </c>
      <c r="H2657" s="10" t="s">
        <v>19</v>
      </c>
      <c r="I2657" s="10" t="s">
        <v>8936</v>
      </c>
      <c r="J2657" s="10" t="s">
        <v>70</v>
      </c>
      <c r="K2657" s="10" t="s">
        <v>8937</v>
      </c>
      <c r="L2657" s="10" t="s">
        <v>8938</v>
      </c>
      <c r="M2657" s="12" t="s">
        <v>8865</v>
      </c>
    </row>
    <row r="2658" s="3" customFormat="1" spans="1:13">
      <c r="A2658" s="8">
        <v>2656</v>
      </c>
      <c r="B2658" s="10" t="s">
        <v>8935</v>
      </c>
      <c r="C2658" s="10" t="s">
        <v>37</v>
      </c>
      <c r="D2658" s="10" t="s">
        <v>8896</v>
      </c>
      <c r="E2658" s="10" t="s">
        <v>19</v>
      </c>
      <c r="F2658" s="11">
        <v>10</v>
      </c>
      <c r="G2658" s="11" t="s">
        <v>39</v>
      </c>
      <c r="H2658" s="10" t="s">
        <v>19</v>
      </c>
      <c r="I2658" s="10" t="s">
        <v>8939</v>
      </c>
      <c r="J2658" s="10" t="s">
        <v>70</v>
      </c>
      <c r="K2658" s="10" t="s">
        <v>8937</v>
      </c>
      <c r="L2658" s="10" t="s">
        <v>8938</v>
      </c>
      <c r="M2658" s="12" t="s">
        <v>8865</v>
      </c>
    </row>
    <row r="2659" s="3" customFormat="1" spans="1:13">
      <c r="A2659" s="8">
        <v>2657</v>
      </c>
      <c r="B2659" s="10" t="s">
        <v>8935</v>
      </c>
      <c r="C2659" s="10" t="s">
        <v>37</v>
      </c>
      <c r="D2659" s="10" t="s">
        <v>8896</v>
      </c>
      <c r="E2659" s="10" t="s">
        <v>19</v>
      </c>
      <c r="F2659" s="11">
        <v>20</v>
      </c>
      <c r="G2659" s="11" t="s">
        <v>39</v>
      </c>
      <c r="H2659" s="10" t="s">
        <v>19</v>
      </c>
      <c r="I2659" s="10" t="s">
        <v>2878</v>
      </c>
      <c r="J2659" s="10" t="s">
        <v>70</v>
      </c>
      <c r="K2659" s="10" t="s">
        <v>8937</v>
      </c>
      <c r="L2659" s="10" t="s">
        <v>8938</v>
      </c>
      <c r="M2659" s="12" t="s">
        <v>8865</v>
      </c>
    </row>
    <row r="2660" s="3" customFormat="1" spans="1:13">
      <c r="A2660" s="8">
        <v>2658</v>
      </c>
      <c r="B2660" s="9" t="s">
        <v>8935</v>
      </c>
      <c r="C2660" s="9" t="s">
        <v>37</v>
      </c>
      <c r="D2660" s="9" t="s">
        <v>8896</v>
      </c>
      <c r="E2660" s="9" t="s">
        <v>19</v>
      </c>
      <c r="F2660" s="8">
        <v>1</v>
      </c>
      <c r="G2660" s="8" t="s">
        <v>18</v>
      </c>
      <c r="H2660" s="9" t="s">
        <v>19</v>
      </c>
      <c r="I2660" s="9" t="s">
        <v>8940</v>
      </c>
      <c r="J2660" s="9" t="s">
        <v>59</v>
      </c>
      <c r="K2660" s="9" t="s">
        <v>8937</v>
      </c>
      <c r="L2660" s="9" t="s">
        <v>8938</v>
      </c>
      <c r="M2660" s="12" t="s">
        <v>8865</v>
      </c>
    </row>
    <row r="2661" s="3" customFormat="1" ht="27" spans="1:13">
      <c r="A2661" s="8">
        <v>2659</v>
      </c>
      <c r="B2661" s="9" t="s">
        <v>8935</v>
      </c>
      <c r="C2661" s="9" t="s">
        <v>37</v>
      </c>
      <c r="D2661" s="9" t="s">
        <v>8896</v>
      </c>
      <c r="E2661" s="9" t="s">
        <v>37</v>
      </c>
      <c r="F2661" s="8">
        <v>1</v>
      </c>
      <c r="G2661" s="8" t="s">
        <v>18</v>
      </c>
      <c r="H2661" s="9" t="s">
        <v>19</v>
      </c>
      <c r="I2661" s="9" t="s">
        <v>8941</v>
      </c>
      <c r="J2661" s="9" t="s">
        <v>70</v>
      </c>
      <c r="K2661" s="9" t="s">
        <v>8937</v>
      </c>
      <c r="L2661" s="9" t="s">
        <v>8938</v>
      </c>
      <c r="M2661" s="12" t="s">
        <v>8865</v>
      </c>
    </row>
    <row r="2662" s="3" customFormat="1" ht="27" spans="1:13">
      <c r="A2662" s="8">
        <v>2660</v>
      </c>
      <c r="B2662" s="9" t="s">
        <v>8935</v>
      </c>
      <c r="C2662" s="9" t="s">
        <v>37</v>
      </c>
      <c r="D2662" s="9" t="s">
        <v>8896</v>
      </c>
      <c r="E2662" s="9" t="s">
        <v>37</v>
      </c>
      <c r="F2662" s="8">
        <v>1</v>
      </c>
      <c r="G2662" s="8" t="s">
        <v>18</v>
      </c>
      <c r="H2662" s="9" t="s">
        <v>19</v>
      </c>
      <c r="I2662" s="9" t="s">
        <v>8941</v>
      </c>
      <c r="J2662" s="9" t="s">
        <v>70</v>
      </c>
      <c r="K2662" s="9" t="s">
        <v>8937</v>
      </c>
      <c r="L2662" s="9" t="s">
        <v>8938</v>
      </c>
      <c r="M2662" s="12" t="s">
        <v>8865</v>
      </c>
    </row>
    <row r="2663" s="3" customFormat="1" spans="1:13">
      <c r="A2663" s="8">
        <v>2661</v>
      </c>
      <c r="B2663" s="9" t="s">
        <v>8935</v>
      </c>
      <c r="C2663" s="9" t="s">
        <v>37</v>
      </c>
      <c r="D2663" s="9" t="s">
        <v>8896</v>
      </c>
      <c r="E2663" s="9" t="s">
        <v>19</v>
      </c>
      <c r="F2663" s="8">
        <v>3</v>
      </c>
      <c r="G2663" s="8" t="s">
        <v>18</v>
      </c>
      <c r="H2663" s="9" t="s">
        <v>19</v>
      </c>
      <c r="I2663" s="9" t="s">
        <v>8942</v>
      </c>
      <c r="J2663" s="9" t="s">
        <v>70</v>
      </c>
      <c r="K2663" s="9" t="s">
        <v>8937</v>
      </c>
      <c r="L2663" s="9" t="s">
        <v>8938</v>
      </c>
      <c r="M2663" s="12" t="s">
        <v>8865</v>
      </c>
    </row>
    <row r="2664" s="3" customFormat="1" spans="1:13">
      <c r="A2664" s="8">
        <v>2662</v>
      </c>
      <c r="B2664" s="9" t="s">
        <v>8935</v>
      </c>
      <c r="C2664" s="9" t="s">
        <v>37</v>
      </c>
      <c r="D2664" s="9" t="s">
        <v>8896</v>
      </c>
      <c r="E2664" s="9" t="s">
        <v>19</v>
      </c>
      <c r="F2664" s="8">
        <v>3</v>
      </c>
      <c r="G2664" s="8" t="s">
        <v>18</v>
      </c>
      <c r="H2664" s="9" t="s">
        <v>19</v>
      </c>
      <c r="I2664" s="9" t="s">
        <v>8943</v>
      </c>
      <c r="J2664" s="9" t="s">
        <v>70</v>
      </c>
      <c r="K2664" s="9" t="s">
        <v>8937</v>
      </c>
      <c r="L2664" s="9" t="s">
        <v>8938</v>
      </c>
      <c r="M2664" s="12" t="s">
        <v>8865</v>
      </c>
    </row>
    <row r="2665" s="3" customFormat="1" ht="27" spans="1:13">
      <c r="A2665" s="8">
        <v>2663</v>
      </c>
      <c r="B2665" s="9" t="s">
        <v>8944</v>
      </c>
      <c r="C2665" s="9" t="s">
        <v>150</v>
      </c>
      <c r="D2665" s="9" t="s">
        <v>8945</v>
      </c>
      <c r="E2665" s="9" t="s">
        <v>152</v>
      </c>
      <c r="F2665" s="8">
        <v>1</v>
      </c>
      <c r="G2665" s="8" t="s">
        <v>18</v>
      </c>
      <c r="H2665" s="9" t="s">
        <v>19</v>
      </c>
      <c r="I2665" s="9" t="s">
        <v>5069</v>
      </c>
      <c r="J2665" s="9" t="s">
        <v>40</v>
      </c>
      <c r="K2665" s="9" t="s">
        <v>8946</v>
      </c>
      <c r="L2665" s="9" t="s">
        <v>8947</v>
      </c>
      <c r="M2665" s="12" t="s">
        <v>8865</v>
      </c>
    </row>
    <row r="2666" s="3" customFormat="1" ht="67.5" spans="1:13">
      <c r="A2666" s="8">
        <v>2664</v>
      </c>
      <c r="B2666" s="9" t="s">
        <v>8948</v>
      </c>
      <c r="C2666" s="9" t="s">
        <v>51</v>
      </c>
      <c r="D2666" s="9" t="s">
        <v>8896</v>
      </c>
      <c r="E2666" s="9" t="s">
        <v>19</v>
      </c>
      <c r="F2666" s="8">
        <v>1</v>
      </c>
      <c r="G2666" s="8" t="s">
        <v>18</v>
      </c>
      <c r="H2666" s="9" t="s">
        <v>19</v>
      </c>
      <c r="I2666" s="9" t="s">
        <v>8949</v>
      </c>
      <c r="J2666" s="9" t="s">
        <v>70</v>
      </c>
      <c r="K2666" s="9" t="s">
        <v>8950</v>
      </c>
      <c r="L2666" s="9" t="s">
        <v>8951</v>
      </c>
      <c r="M2666" s="12" t="s">
        <v>8865</v>
      </c>
    </row>
    <row r="2667" s="3" customFormat="1" ht="108" spans="1:13">
      <c r="A2667" s="8">
        <v>2665</v>
      </c>
      <c r="B2667" s="9" t="s">
        <v>8948</v>
      </c>
      <c r="C2667" s="9" t="s">
        <v>37</v>
      </c>
      <c r="D2667" s="9" t="s">
        <v>8896</v>
      </c>
      <c r="E2667" s="9" t="s">
        <v>364</v>
      </c>
      <c r="F2667" s="8">
        <v>5</v>
      </c>
      <c r="G2667" s="8" t="s">
        <v>18</v>
      </c>
      <c r="H2667" s="9" t="s">
        <v>19</v>
      </c>
      <c r="I2667" s="9" t="s">
        <v>8952</v>
      </c>
      <c r="J2667" s="9" t="s">
        <v>70</v>
      </c>
      <c r="K2667" s="9" t="s">
        <v>8950</v>
      </c>
      <c r="L2667" s="9" t="s">
        <v>8951</v>
      </c>
      <c r="M2667" s="12" t="s">
        <v>8865</v>
      </c>
    </row>
    <row r="2668" s="3" customFormat="1" ht="81" spans="1:13">
      <c r="A2668" s="8">
        <v>2666</v>
      </c>
      <c r="B2668" s="9" t="s">
        <v>8948</v>
      </c>
      <c r="C2668" s="9" t="s">
        <v>256</v>
      </c>
      <c r="D2668" s="9" t="s">
        <v>8896</v>
      </c>
      <c r="E2668" s="9" t="s">
        <v>81</v>
      </c>
      <c r="F2668" s="8">
        <v>5</v>
      </c>
      <c r="G2668" s="8" t="s">
        <v>18</v>
      </c>
      <c r="H2668" s="9" t="s">
        <v>19</v>
      </c>
      <c r="I2668" s="9" t="s">
        <v>8953</v>
      </c>
      <c r="J2668" s="9" t="s">
        <v>70</v>
      </c>
      <c r="K2668" s="9" t="s">
        <v>8950</v>
      </c>
      <c r="L2668" s="9" t="s">
        <v>8951</v>
      </c>
      <c r="M2668" s="12" t="s">
        <v>8865</v>
      </c>
    </row>
    <row r="2669" s="3" customFormat="1" spans="1:13">
      <c r="A2669" s="8">
        <v>2667</v>
      </c>
      <c r="B2669" s="10" t="s">
        <v>8954</v>
      </c>
      <c r="C2669" s="10" t="s">
        <v>141</v>
      </c>
      <c r="D2669" s="10" t="s">
        <v>8955</v>
      </c>
      <c r="E2669" s="10" t="s">
        <v>19</v>
      </c>
      <c r="F2669" s="11">
        <v>1</v>
      </c>
      <c r="G2669" s="11" t="s">
        <v>43</v>
      </c>
      <c r="H2669" s="10" t="s">
        <v>19</v>
      </c>
      <c r="I2669" s="10" t="s">
        <v>8956</v>
      </c>
      <c r="J2669" s="10" t="s">
        <v>40</v>
      </c>
      <c r="K2669" s="10" t="s">
        <v>8957</v>
      </c>
      <c r="L2669" s="10" t="s">
        <v>8958</v>
      </c>
      <c r="M2669" s="12" t="s">
        <v>8865</v>
      </c>
    </row>
    <row r="2670" s="3" customFormat="1" ht="54" spans="1:13">
      <c r="A2670" s="8">
        <v>2668</v>
      </c>
      <c r="B2670" s="10" t="s">
        <v>8959</v>
      </c>
      <c r="C2670" s="10" t="s">
        <v>66</v>
      </c>
      <c r="D2670" s="10" t="s">
        <v>8960</v>
      </c>
      <c r="E2670" s="10" t="s">
        <v>119</v>
      </c>
      <c r="F2670" s="11">
        <v>2</v>
      </c>
      <c r="G2670" s="11" t="s">
        <v>43</v>
      </c>
      <c r="H2670" s="10" t="s">
        <v>19</v>
      </c>
      <c r="I2670" s="10" t="s">
        <v>8956</v>
      </c>
      <c r="J2670" s="10" t="s">
        <v>40</v>
      </c>
      <c r="K2670" s="10" t="s">
        <v>8957</v>
      </c>
      <c r="L2670" s="10" t="s">
        <v>8961</v>
      </c>
      <c r="M2670" s="12" t="s">
        <v>8865</v>
      </c>
    </row>
    <row r="2671" s="3" customFormat="1" ht="40.5" spans="1:13">
      <c r="A2671" s="8">
        <v>2669</v>
      </c>
      <c r="B2671" s="10" t="s">
        <v>8962</v>
      </c>
      <c r="C2671" s="10" t="s">
        <v>37</v>
      </c>
      <c r="D2671" s="10" t="s">
        <v>8963</v>
      </c>
      <c r="E2671" s="10" t="s">
        <v>1724</v>
      </c>
      <c r="F2671" s="11">
        <v>1</v>
      </c>
      <c r="G2671" s="11" t="s">
        <v>633</v>
      </c>
      <c r="H2671" s="10" t="s">
        <v>76</v>
      </c>
      <c r="I2671" s="10" t="s">
        <v>434</v>
      </c>
      <c r="J2671" s="10" t="s">
        <v>591</v>
      </c>
      <c r="K2671" s="10" t="s">
        <v>8964</v>
      </c>
      <c r="L2671" s="10" t="s">
        <v>8965</v>
      </c>
      <c r="M2671" s="12" t="s">
        <v>8865</v>
      </c>
    </row>
    <row r="2672" s="3" customFormat="1" ht="54" spans="1:13">
      <c r="A2672" s="8">
        <v>2670</v>
      </c>
      <c r="B2672" s="9" t="s">
        <v>8966</v>
      </c>
      <c r="C2672" s="9" t="s">
        <v>109</v>
      </c>
      <c r="D2672" s="9" t="s">
        <v>8967</v>
      </c>
      <c r="E2672" s="9" t="s">
        <v>119</v>
      </c>
      <c r="F2672" s="8">
        <v>1</v>
      </c>
      <c r="G2672" s="8" t="s">
        <v>18</v>
      </c>
      <c r="H2672" s="9" t="s">
        <v>19</v>
      </c>
      <c r="I2672" s="9" t="s">
        <v>8968</v>
      </c>
      <c r="J2672" s="9" t="s">
        <v>70</v>
      </c>
      <c r="K2672" s="9" t="s">
        <v>8969</v>
      </c>
      <c r="L2672" s="9" t="s">
        <v>8970</v>
      </c>
      <c r="M2672" s="12" t="s">
        <v>8865</v>
      </c>
    </row>
    <row r="2673" s="3" customFormat="1" ht="40.5" spans="1:13">
      <c r="A2673" s="8">
        <v>2671</v>
      </c>
      <c r="B2673" s="9" t="s">
        <v>8966</v>
      </c>
      <c r="C2673" s="9" t="s">
        <v>150</v>
      </c>
      <c r="D2673" s="9" t="s">
        <v>8971</v>
      </c>
      <c r="E2673" s="9" t="s">
        <v>364</v>
      </c>
      <c r="F2673" s="8">
        <v>5</v>
      </c>
      <c r="G2673" s="8" t="s">
        <v>18</v>
      </c>
      <c r="H2673" s="9" t="s">
        <v>19</v>
      </c>
      <c r="I2673" s="9" t="s">
        <v>8972</v>
      </c>
      <c r="J2673" s="9" t="s">
        <v>70</v>
      </c>
      <c r="K2673" s="9" t="s">
        <v>8969</v>
      </c>
      <c r="L2673" s="9" t="s">
        <v>8970</v>
      </c>
      <c r="M2673" s="12" t="s">
        <v>8865</v>
      </c>
    </row>
    <row r="2674" s="3" customFormat="1" ht="27" spans="1:13">
      <c r="A2674" s="8">
        <v>2672</v>
      </c>
      <c r="B2674" s="10" t="s">
        <v>8973</v>
      </c>
      <c r="C2674" s="10" t="s">
        <v>37</v>
      </c>
      <c r="D2674" s="10" t="s">
        <v>782</v>
      </c>
      <c r="E2674" s="10" t="s">
        <v>8974</v>
      </c>
      <c r="F2674" s="11">
        <v>1</v>
      </c>
      <c r="G2674" s="11" t="s">
        <v>39</v>
      </c>
      <c r="H2674" s="10" t="s">
        <v>19</v>
      </c>
      <c r="I2674" s="10" t="s">
        <v>782</v>
      </c>
      <c r="J2674" s="10" t="s">
        <v>70</v>
      </c>
      <c r="K2674" s="10" t="s">
        <v>8975</v>
      </c>
      <c r="L2674" s="10" t="s">
        <v>8976</v>
      </c>
      <c r="M2674" s="12" t="s">
        <v>8865</v>
      </c>
    </row>
    <row r="2675" s="3" customFormat="1" ht="54" spans="1:13">
      <c r="A2675" s="8">
        <v>2673</v>
      </c>
      <c r="B2675" s="9" t="s">
        <v>8977</v>
      </c>
      <c r="C2675" s="9" t="s">
        <v>37</v>
      </c>
      <c r="D2675" s="9" t="s">
        <v>8978</v>
      </c>
      <c r="E2675" s="9" t="s">
        <v>2293</v>
      </c>
      <c r="F2675" s="8">
        <v>1</v>
      </c>
      <c r="G2675" s="8" t="s">
        <v>18</v>
      </c>
      <c r="H2675" s="9" t="s">
        <v>19</v>
      </c>
      <c r="I2675" s="9" t="s">
        <v>8979</v>
      </c>
      <c r="J2675" s="9" t="s">
        <v>40</v>
      </c>
      <c r="K2675" s="9" t="s">
        <v>8980</v>
      </c>
      <c r="L2675" s="9" t="str">
        <f>"13304253075"</f>
        <v>13304253075</v>
      </c>
      <c r="M2675" s="12" t="s">
        <v>8865</v>
      </c>
    </row>
    <row r="2676" s="3" customFormat="1" ht="27" spans="1:13">
      <c r="A2676" s="8">
        <v>2674</v>
      </c>
      <c r="B2676" s="9" t="s">
        <v>8977</v>
      </c>
      <c r="C2676" s="9" t="s">
        <v>37</v>
      </c>
      <c r="D2676" s="9" t="s">
        <v>8981</v>
      </c>
      <c r="E2676" s="9" t="s">
        <v>2293</v>
      </c>
      <c r="F2676" s="8">
        <v>1</v>
      </c>
      <c r="G2676" s="8" t="s">
        <v>18</v>
      </c>
      <c r="H2676" s="9" t="s">
        <v>19</v>
      </c>
      <c r="I2676" s="9" t="s">
        <v>8982</v>
      </c>
      <c r="J2676" s="9" t="s">
        <v>70</v>
      </c>
      <c r="K2676" s="9" t="s">
        <v>8980</v>
      </c>
      <c r="L2676" s="9" t="s">
        <v>8983</v>
      </c>
      <c r="M2676" s="12" t="s">
        <v>8865</v>
      </c>
    </row>
    <row r="2677" s="3" customFormat="1" ht="54" spans="1:13">
      <c r="A2677" s="8">
        <v>2675</v>
      </c>
      <c r="B2677" s="10" t="s">
        <v>8984</v>
      </c>
      <c r="C2677" s="10" t="s">
        <v>66</v>
      </c>
      <c r="D2677" s="10" t="s">
        <v>8985</v>
      </c>
      <c r="E2677" s="10" t="s">
        <v>119</v>
      </c>
      <c r="F2677" s="11">
        <v>1</v>
      </c>
      <c r="G2677" s="11" t="s">
        <v>43</v>
      </c>
      <c r="H2677" s="10" t="s">
        <v>19</v>
      </c>
      <c r="I2677" s="10" t="s">
        <v>8014</v>
      </c>
      <c r="J2677" s="10" t="s">
        <v>40</v>
      </c>
      <c r="K2677" s="10" t="s">
        <v>8986</v>
      </c>
      <c r="L2677" s="10" t="s">
        <v>8987</v>
      </c>
      <c r="M2677" s="12" t="s">
        <v>8865</v>
      </c>
    </row>
    <row r="2678" s="3" customFormat="1" ht="54" spans="1:13">
      <c r="A2678" s="8">
        <v>2676</v>
      </c>
      <c r="B2678" s="10" t="s">
        <v>8988</v>
      </c>
      <c r="C2678" s="10" t="s">
        <v>66</v>
      </c>
      <c r="D2678" s="10" t="s">
        <v>8989</v>
      </c>
      <c r="E2678" s="10" t="s">
        <v>119</v>
      </c>
      <c r="F2678" s="11">
        <v>2</v>
      </c>
      <c r="G2678" s="11" t="s">
        <v>43</v>
      </c>
      <c r="H2678" s="10" t="s">
        <v>19</v>
      </c>
      <c r="I2678" s="10" t="s">
        <v>8990</v>
      </c>
      <c r="J2678" s="10" t="s">
        <v>40</v>
      </c>
      <c r="K2678" s="10" t="s">
        <v>8991</v>
      </c>
      <c r="L2678" s="10" t="s">
        <v>8992</v>
      </c>
      <c r="M2678" s="12" t="s">
        <v>8865</v>
      </c>
    </row>
    <row r="2679" s="3" customFormat="1" ht="54" spans="1:13">
      <c r="A2679" s="8">
        <v>2677</v>
      </c>
      <c r="B2679" s="10" t="s">
        <v>8993</v>
      </c>
      <c r="C2679" s="10" t="s">
        <v>37</v>
      </c>
      <c r="D2679" s="10" t="s">
        <v>8994</v>
      </c>
      <c r="E2679" s="10" t="s">
        <v>32</v>
      </c>
      <c r="F2679" s="11">
        <v>10</v>
      </c>
      <c r="G2679" s="11" t="s">
        <v>43</v>
      </c>
      <c r="H2679" s="10" t="s">
        <v>19</v>
      </c>
      <c r="I2679" s="10" t="s">
        <v>8995</v>
      </c>
      <c r="J2679" s="10" t="s">
        <v>59</v>
      </c>
      <c r="K2679" s="10" t="s">
        <v>8996</v>
      </c>
      <c r="L2679" s="10" t="s">
        <v>8997</v>
      </c>
      <c r="M2679" s="12" t="s">
        <v>8865</v>
      </c>
    </row>
    <row r="2680" s="3" customFormat="1" ht="54" spans="1:13">
      <c r="A2680" s="8">
        <v>2678</v>
      </c>
      <c r="B2680" s="9" t="s">
        <v>8993</v>
      </c>
      <c r="C2680" s="9" t="s">
        <v>135</v>
      </c>
      <c r="D2680" s="9" t="s">
        <v>8998</v>
      </c>
      <c r="E2680" s="9" t="s">
        <v>32</v>
      </c>
      <c r="F2680" s="8">
        <v>5</v>
      </c>
      <c r="G2680" s="8" t="s">
        <v>18</v>
      </c>
      <c r="H2680" s="9" t="s">
        <v>19</v>
      </c>
      <c r="I2680" s="9" t="s">
        <v>8999</v>
      </c>
      <c r="J2680" s="9" t="s">
        <v>59</v>
      </c>
      <c r="K2680" s="9" t="s">
        <v>8996</v>
      </c>
      <c r="L2680" s="9" t="s">
        <v>8997</v>
      </c>
      <c r="M2680" s="12" t="s">
        <v>8865</v>
      </c>
    </row>
    <row r="2681" s="3" customFormat="1" ht="54" spans="1:13">
      <c r="A2681" s="8">
        <v>2679</v>
      </c>
      <c r="B2681" s="9" t="s">
        <v>8993</v>
      </c>
      <c r="C2681" s="9" t="s">
        <v>37</v>
      </c>
      <c r="D2681" s="9" t="s">
        <v>9000</v>
      </c>
      <c r="E2681" s="9" t="s">
        <v>32</v>
      </c>
      <c r="F2681" s="8">
        <v>5</v>
      </c>
      <c r="G2681" s="8" t="s">
        <v>18</v>
      </c>
      <c r="H2681" s="9" t="s">
        <v>19</v>
      </c>
      <c r="I2681" s="9" t="s">
        <v>9001</v>
      </c>
      <c r="J2681" s="9" t="s">
        <v>59</v>
      </c>
      <c r="K2681" s="9" t="s">
        <v>8996</v>
      </c>
      <c r="L2681" s="9" t="s">
        <v>8997</v>
      </c>
      <c r="M2681" s="12" t="s">
        <v>8865</v>
      </c>
    </row>
    <row r="2682" s="3" customFormat="1" ht="40.5" spans="1:13">
      <c r="A2682" s="8">
        <v>2680</v>
      </c>
      <c r="B2682" s="10" t="s">
        <v>9002</v>
      </c>
      <c r="C2682" s="10" t="s">
        <v>37</v>
      </c>
      <c r="D2682" s="10" t="s">
        <v>8896</v>
      </c>
      <c r="E2682" s="10" t="s">
        <v>32</v>
      </c>
      <c r="F2682" s="11">
        <v>2</v>
      </c>
      <c r="G2682" s="11" t="s">
        <v>43</v>
      </c>
      <c r="H2682" s="10" t="s">
        <v>19</v>
      </c>
      <c r="I2682" s="10" t="s">
        <v>9003</v>
      </c>
      <c r="J2682" s="10" t="s">
        <v>70</v>
      </c>
      <c r="K2682" s="10" t="s">
        <v>9004</v>
      </c>
      <c r="L2682" s="10" t="s">
        <v>9005</v>
      </c>
      <c r="M2682" s="12" t="s">
        <v>8865</v>
      </c>
    </row>
    <row r="2683" s="3" customFormat="1" ht="27" spans="1:13">
      <c r="A2683" s="8">
        <v>2681</v>
      </c>
      <c r="B2683" s="10" t="s">
        <v>9002</v>
      </c>
      <c r="C2683" s="10" t="s">
        <v>37</v>
      </c>
      <c r="D2683" s="10" t="s">
        <v>8896</v>
      </c>
      <c r="E2683" s="10" t="s">
        <v>364</v>
      </c>
      <c r="F2683" s="11">
        <v>2</v>
      </c>
      <c r="G2683" s="11" t="s">
        <v>43</v>
      </c>
      <c r="H2683" s="10" t="s">
        <v>19</v>
      </c>
      <c r="I2683" s="10" t="s">
        <v>9006</v>
      </c>
      <c r="J2683" s="10" t="s">
        <v>70</v>
      </c>
      <c r="K2683" s="10" t="s">
        <v>9004</v>
      </c>
      <c r="L2683" s="10" t="s">
        <v>9005</v>
      </c>
      <c r="M2683" s="12" t="s">
        <v>8865</v>
      </c>
    </row>
    <row r="2684" s="3" customFormat="1" ht="81" spans="1:13">
      <c r="A2684" s="8">
        <v>2682</v>
      </c>
      <c r="B2684" s="10" t="s">
        <v>9002</v>
      </c>
      <c r="C2684" s="10" t="s">
        <v>37</v>
      </c>
      <c r="D2684" s="10" t="s">
        <v>8896</v>
      </c>
      <c r="E2684" s="10" t="s">
        <v>32</v>
      </c>
      <c r="F2684" s="11">
        <v>2</v>
      </c>
      <c r="G2684" s="11" t="s">
        <v>43</v>
      </c>
      <c r="H2684" s="10" t="s">
        <v>19</v>
      </c>
      <c r="I2684" s="10" t="s">
        <v>9007</v>
      </c>
      <c r="J2684" s="10" t="s">
        <v>70</v>
      </c>
      <c r="K2684" s="10" t="s">
        <v>9004</v>
      </c>
      <c r="L2684" s="10" t="s">
        <v>9005</v>
      </c>
      <c r="M2684" s="12" t="s">
        <v>8865</v>
      </c>
    </row>
    <row r="2685" s="3" customFormat="1" ht="27" spans="1:13">
      <c r="A2685" s="8">
        <v>2683</v>
      </c>
      <c r="B2685" s="10" t="s">
        <v>9002</v>
      </c>
      <c r="C2685" s="10" t="s">
        <v>37</v>
      </c>
      <c r="D2685" s="10" t="s">
        <v>8896</v>
      </c>
      <c r="E2685" s="10" t="s">
        <v>19</v>
      </c>
      <c r="F2685" s="11">
        <v>2</v>
      </c>
      <c r="G2685" s="11" t="s">
        <v>43</v>
      </c>
      <c r="H2685" s="10" t="s">
        <v>19</v>
      </c>
      <c r="I2685" s="10" t="s">
        <v>9008</v>
      </c>
      <c r="J2685" s="10" t="s">
        <v>70</v>
      </c>
      <c r="K2685" s="10" t="s">
        <v>9004</v>
      </c>
      <c r="L2685" s="10" t="s">
        <v>9005</v>
      </c>
      <c r="M2685" s="12" t="s">
        <v>8865</v>
      </c>
    </row>
    <row r="2686" s="3" customFormat="1" ht="27" spans="1:13">
      <c r="A2686" s="8">
        <v>2684</v>
      </c>
      <c r="B2686" s="10" t="s">
        <v>9002</v>
      </c>
      <c r="C2686" s="10" t="s">
        <v>37</v>
      </c>
      <c r="D2686" s="10" t="s">
        <v>8896</v>
      </c>
      <c r="E2686" s="10" t="s">
        <v>19</v>
      </c>
      <c r="F2686" s="11">
        <v>2</v>
      </c>
      <c r="G2686" s="11" t="s">
        <v>43</v>
      </c>
      <c r="H2686" s="10" t="s">
        <v>19</v>
      </c>
      <c r="I2686" s="10" t="s">
        <v>9009</v>
      </c>
      <c r="J2686" s="10" t="s">
        <v>70</v>
      </c>
      <c r="K2686" s="10" t="s">
        <v>9004</v>
      </c>
      <c r="L2686" s="10" t="s">
        <v>9005</v>
      </c>
      <c r="M2686" s="12" t="s">
        <v>8865</v>
      </c>
    </row>
    <row r="2687" s="3" customFormat="1" ht="27" spans="1:13">
      <c r="A2687" s="8">
        <v>2685</v>
      </c>
      <c r="B2687" s="10" t="s">
        <v>9002</v>
      </c>
      <c r="C2687" s="10" t="s">
        <v>37</v>
      </c>
      <c r="D2687" s="10" t="s">
        <v>8896</v>
      </c>
      <c r="E2687" s="10" t="s">
        <v>37</v>
      </c>
      <c r="F2687" s="11">
        <v>1</v>
      </c>
      <c r="G2687" s="11" t="s">
        <v>43</v>
      </c>
      <c r="H2687" s="10" t="s">
        <v>19</v>
      </c>
      <c r="I2687" s="10" t="s">
        <v>9010</v>
      </c>
      <c r="J2687" s="10" t="s">
        <v>70</v>
      </c>
      <c r="K2687" s="10" t="s">
        <v>9004</v>
      </c>
      <c r="L2687" s="10" t="s">
        <v>9005</v>
      </c>
      <c r="M2687" s="12" t="s">
        <v>8865</v>
      </c>
    </row>
    <row r="2688" s="3" customFormat="1" ht="40.5" spans="1:13">
      <c r="A2688" s="8">
        <v>2686</v>
      </c>
      <c r="B2688" s="10" t="s">
        <v>9002</v>
      </c>
      <c r="C2688" s="10" t="s">
        <v>37</v>
      </c>
      <c r="D2688" s="10" t="s">
        <v>8896</v>
      </c>
      <c r="E2688" s="10" t="s">
        <v>350</v>
      </c>
      <c r="F2688" s="11">
        <v>1</v>
      </c>
      <c r="G2688" s="11" t="s">
        <v>43</v>
      </c>
      <c r="H2688" s="10" t="s">
        <v>19</v>
      </c>
      <c r="I2688" s="10" t="s">
        <v>9011</v>
      </c>
      <c r="J2688" s="10" t="s">
        <v>40</v>
      </c>
      <c r="K2688" s="10" t="s">
        <v>9004</v>
      </c>
      <c r="L2688" s="10" t="s">
        <v>9005</v>
      </c>
      <c r="M2688" s="12" t="s">
        <v>8865</v>
      </c>
    </row>
    <row r="2689" s="3" customFormat="1" ht="67.5" spans="1:13">
      <c r="A2689" s="8">
        <v>2687</v>
      </c>
      <c r="B2689" s="10" t="s">
        <v>9002</v>
      </c>
      <c r="C2689" s="10" t="s">
        <v>37</v>
      </c>
      <c r="D2689" s="10" t="s">
        <v>8896</v>
      </c>
      <c r="E2689" s="10" t="s">
        <v>32</v>
      </c>
      <c r="F2689" s="11">
        <v>2</v>
      </c>
      <c r="G2689" s="11" t="s">
        <v>43</v>
      </c>
      <c r="H2689" s="10" t="s">
        <v>19</v>
      </c>
      <c r="I2689" s="10" t="s">
        <v>9012</v>
      </c>
      <c r="J2689" s="10" t="s">
        <v>70</v>
      </c>
      <c r="K2689" s="10" t="s">
        <v>9004</v>
      </c>
      <c r="L2689" s="10" t="s">
        <v>9005</v>
      </c>
      <c r="M2689" s="12" t="s">
        <v>8865</v>
      </c>
    </row>
    <row r="2690" s="3" customFormat="1" ht="27" spans="1:13">
      <c r="A2690" s="8">
        <v>2688</v>
      </c>
      <c r="B2690" s="10" t="s">
        <v>9002</v>
      </c>
      <c r="C2690" s="10" t="s">
        <v>37</v>
      </c>
      <c r="D2690" s="10" t="s">
        <v>8896</v>
      </c>
      <c r="E2690" s="10" t="s">
        <v>32</v>
      </c>
      <c r="F2690" s="11">
        <v>2</v>
      </c>
      <c r="G2690" s="11" t="s">
        <v>43</v>
      </c>
      <c r="H2690" s="10" t="s">
        <v>19</v>
      </c>
      <c r="I2690" s="10" t="s">
        <v>9013</v>
      </c>
      <c r="J2690" s="10" t="s">
        <v>70</v>
      </c>
      <c r="K2690" s="10" t="s">
        <v>9004</v>
      </c>
      <c r="L2690" s="10" t="s">
        <v>9005</v>
      </c>
      <c r="M2690" s="12" t="s">
        <v>8865</v>
      </c>
    </row>
    <row r="2691" s="3" customFormat="1" ht="27" spans="1:13">
      <c r="A2691" s="8">
        <v>2689</v>
      </c>
      <c r="B2691" s="10" t="s">
        <v>9002</v>
      </c>
      <c r="C2691" s="10" t="s">
        <v>37</v>
      </c>
      <c r="D2691" s="10" t="s">
        <v>8896</v>
      </c>
      <c r="E2691" s="10" t="s">
        <v>32</v>
      </c>
      <c r="F2691" s="11">
        <v>2</v>
      </c>
      <c r="G2691" s="11" t="s">
        <v>43</v>
      </c>
      <c r="H2691" s="10" t="s">
        <v>19</v>
      </c>
      <c r="I2691" s="10" t="s">
        <v>9014</v>
      </c>
      <c r="J2691" s="10" t="s">
        <v>70</v>
      </c>
      <c r="K2691" s="10" t="s">
        <v>9004</v>
      </c>
      <c r="L2691" s="10" t="s">
        <v>9005</v>
      </c>
      <c r="M2691" s="12" t="s">
        <v>8865</v>
      </c>
    </row>
    <row r="2692" s="3" customFormat="1" ht="54" spans="1:13">
      <c r="A2692" s="8">
        <v>2690</v>
      </c>
      <c r="B2692" s="10" t="s">
        <v>9002</v>
      </c>
      <c r="C2692" s="10" t="s">
        <v>167</v>
      </c>
      <c r="D2692" s="10" t="s">
        <v>8896</v>
      </c>
      <c r="E2692" s="10" t="s">
        <v>81</v>
      </c>
      <c r="F2692" s="11">
        <v>2</v>
      </c>
      <c r="G2692" s="11" t="s">
        <v>43</v>
      </c>
      <c r="H2692" s="10" t="s">
        <v>19</v>
      </c>
      <c r="I2692" s="10" t="s">
        <v>9015</v>
      </c>
      <c r="J2692" s="10" t="s">
        <v>70</v>
      </c>
      <c r="K2692" s="10" t="s">
        <v>9004</v>
      </c>
      <c r="L2692" s="10" t="s">
        <v>9005</v>
      </c>
      <c r="M2692" s="12" t="s">
        <v>8865</v>
      </c>
    </row>
    <row r="2693" s="3" customFormat="1" ht="27" spans="1:13">
      <c r="A2693" s="8">
        <v>2691</v>
      </c>
      <c r="B2693" s="10" t="s">
        <v>9002</v>
      </c>
      <c r="C2693" s="10" t="s">
        <v>37</v>
      </c>
      <c r="D2693" s="10" t="s">
        <v>8896</v>
      </c>
      <c r="E2693" s="10" t="s">
        <v>19</v>
      </c>
      <c r="F2693" s="11">
        <v>5</v>
      </c>
      <c r="G2693" s="11" t="s">
        <v>43</v>
      </c>
      <c r="H2693" s="10" t="s">
        <v>19</v>
      </c>
      <c r="I2693" s="10" t="s">
        <v>9016</v>
      </c>
      <c r="J2693" s="10" t="s">
        <v>70</v>
      </c>
      <c r="K2693" s="10" t="s">
        <v>9004</v>
      </c>
      <c r="L2693" s="10" t="s">
        <v>9005</v>
      </c>
      <c r="M2693" s="12" t="s">
        <v>8865</v>
      </c>
    </row>
    <row r="2694" s="3" customFormat="1" ht="40.5" spans="1:13">
      <c r="A2694" s="8">
        <v>2692</v>
      </c>
      <c r="B2694" s="10" t="s">
        <v>9002</v>
      </c>
      <c r="C2694" s="10" t="s">
        <v>167</v>
      </c>
      <c r="D2694" s="10" t="s">
        <v>8896</v>
      </c>
      <c r="E2694" s="10" t="s">
        <v>32</v>
      </c>
      <c r="F2694" s="11">
        <v>2</v>
      </c>
      <c r="G2694" s="11" t="s">
        <v>43</v>
      </c>
      <c r="H2694" s="10" t="s">
        <v>19</v>
      </c>
      <c r="I2694" s="10" t="s">
        <v>9017</v>
      </c>
      <c r="J2694" s="10" t="s">
        <v>70</v>
      </c>
      <c r="K2694" s="10" t="s">
        <v>9004</v>
      </c>
      <c r="L2694" s="10" t="s">
        <v>9005</v>
      </c>
      <c r="M2694" s="12" t="s">
        <v>8865</v>
      </c>
    </row>
    <row r="2695" s="3" customFormat="1" ht="27" spans="1:13">
      <c r="A2695" s="8">
        <v>2693</v>
      </c>
      <c r="B2695" s="10" t="s">
        <v>9018</v>
      </c>
      <c r="C2695" s="10" t="s">
        <v>37</v>
      </c>
      <c r="D2695" s="10" t="s">
        <v>782</v>
      </c>
      <c r="E2695" s="10" t="s">
        <v>424</v>
      </c>
      <c r="F2695" s="11">
        <v>1</v>
      </c>
      <c r="G2695" s="11" t="s">
        <v>39</v>
      </c>
      <c r="H2695" s="10" t="s">
        <v>19</v>
      </c>
      <c r="I2695" s="10" t="s">
        <v>782</v>
      </c>
      <c r="J2695" s="10" t="s">
        <v>70</v>
      </c>
      <c r="K2695" s="10" t="s">
        <v>9019</v>
      </c>
      <c r="L2695" s="10" t="s">
        <v>9020</v>
      </c>
      <c r="M2695" s="12" t="s">
        <v>8865</v>
      </c>
    </row>
    <row r="2696" s="3" customFormat="1" ht="108" spans="1:13">
      <c r="A2696" s="8">
        <v>2694</v>
      </c>
      <c r="B2696" s="10" t="s">
        <v>9021</v>
      </c>
      <c r="C2696" s="10" t="s">
        <v>37</v>
      </c>
      <c r="D2696" s="10" t="s">
        <v>8896</v>
      </c>
      <c r="E2696" s="10" t="s">
        <v>19</v>
      </c>
      <c r="F2696" s="11">
        <v>70</v>
      </c>
      <c r="G2696" s="11" t="s">
        <v>39</v>
      </c>
      <c r="H2696" s="10" t="s">
        <v>19</v>
      </c>
      <c r="I2696" s="10" t="s">
        <v>9022</v>
      </c>
      <c r="J2696" s="10" t="s">
        <v>70</v>
      </c>
      <c r="K2696" s="10" t="s">
        <v>5284</v>
      </c>
      <c r="L2696" s="10" t="s">
        <v>8997</v>
      </c>
      <c r="M2696" s="12" t="s">
        <v>8865</v>
      </c>
    </row>
    <row r="2697" s="3" customFormat="1" ht="67.5" spans="1:13">
      <c r="A2697" s="8">
        <v>2695</v>
      </c>
      <c r="B2697" s="9" t="s">
        <v>9021</v>
      </c>
      <c r="C2697" s="9" t="s">
        <v>37</v>
      </c>
      <c r="D2697" s="9" t="s">
        <v>8896</v>
      </c>
      <c r="E2697" s="9" t="s">
        <v>152</v>
      </c>
      <c r="F2697" s="8">
        <v>5</v>
      </c>
      <c r="G2697" s="8" t="s">
        <v>18</v>
      </c>
      <c r="H2697" s="9" t="s">
        <v>19</v>
      </c>
      <c r="I2697" s="9" t="s">
        <v>9023</v>
      </c>
      <c r="J2697" s="9" t="s">
        <v>70</v>
      </c>
      <c r="K2697" s="9" t="s">
        <v>5284</v>
      </c>
      <c r="L2697" s="9" t="s">
        <v>8997</v>
      </c>
      <c r="M2697" s="12" t="s">
        <v>8865</v>
      </c>
    </row>
    <row r="2698" s="3" customFormat="1" ht="54" spans="1:13">
      <c r="A2698" s="8">
        <v>2696</v>
      </c>
      <c r="B2698" s="9" t="s">
        <v>9021</v>
      </c>
      <c r="C2698" s="9" t="s">
        <v>37</v>
      </c>
      <c r="D2698" s="9" t="s">
        <v>8896</v>
      </c>
      <c r="E2698" s="9" t="s">
        <v>19</v>
      </c>
      <c r="F2698" s="8">
        <v>15</v>
      </c>
      <c r="G2698" s="8" t="s">
        <v>18</v>
      </c>
      <c r="H2698" s="9" t="s">
        <v>19</v>
      </c>
      <c r="I2698" s="9" t="s">
        <v>9024</v>
      </c>
      <c r="J2698" s="9" t="s">
        <v>70</v>
      </c>
      <c r="K2698" s="9" t="s">
        <v>5284</v>
      </c>
      <c r="L2698" s="9" t="s">
        <v>8997</v>
      </c>
      <c r="M2698" s="12" t="s">
        <v>8865</v>
      </c>
    </row>
    <row r="2699" s="3" customFormat="1" ht="40.5" spans="1:13">
      <c r="A2699" s="8">
        <v>2697</v>
      </c>
      <c r="B2699" s="9" t="s">
        <v>9021</v>
      </c>
      <c r="C2699" s="9" t="s">
        <v>51</v>
      </c>
      <c r="D2699" s="9" t="s">
        <v>8896</v>
      </c>
      <c r="E2699" s="9" t="s">
        <v>19</v>
      </c>
      <c r="F2699" s="8">
        <v>1</v>
      </c>
      <c r="G2699" s="8" t="s">
        <v>18</v>
      </c>
      <c r="H2699" s="9" t="s">
        <v>19</v>
      </c>
      <c r="I2699" s="9" t="s">
        <v>9025</v>
      </c>
      <c r="J2699" s="9" t="s">
        <v>70</v>
      </c>
      <c r="K2699" s="9" t="s">
        <v>5284</v>
      </c>
      <c r="L2699" s="9" t="s">
        <v>8997</v>
      </c>
      <c r="M2699" s="12" t="s">
        <v>8865</v>
      </c>
    </row>
    <row r="2700" s="3" customFormat="1" ht="94.5" spans="1:13">
      <c r="A2700" s="8">
        <v>2698</v>
      </c>
      <c r="B2700" s="9" t="s">
        <v>9026</v>
      </c>
      <c r="C2700" s="9" t="s">
        <v>150</v>
      </c>
      <c r="D2700" s="9" t="s">
        <v>9027</v>
      </c>
      <c r="E2700" s="9" t="s">
        <v>32</v>
      </c>
      <c r="F2700" s="8">
        <v>20</v>
      </c>
      <c r="G2700" s="8" t="s">
        <v>18</v>
      </c>
      <c r="H2700" s="9" t="s">
        <v>19</v>
      </c>
      <c r="I2700" s="9" t="s">
        <v>9028</v>
      </c>
      <c r="J2700" s="9" t="s">
        <v>59</v>
      </c>
      <c r="K2700" s="9" t="s">
        <v>8996</v>
      </c>
      <c r="L2700" s="9" t="s">
        <v>8997</v>
      </c>
      <c r="M2700" s="12" t="s">
        <v>8865</v>
      </c>
    </row>
    <row r="2701" s="3" customFormat="1" ht="27" spans="1:13">
      <c r="A2701" s="8">
        <v>2699</v>
      </c>
      <c r="B2701" s="10" t="s">
        <v>9029</v>
      </c>
      <c r="C2701" s="10" t="s">
        <v>675</v>
      </c>
      <c r="D2701" s="10" t="s">
        <v>9030</v>
      </c>
      <c r="E2701" s="10" t="s">
        <v>19</v>
      </c>
      <c r="F2701" s="11">
        <v>1</v>
      </c>
      <c r="G2701" s="11" t="s">
        <v>43</v>
      </c>
      <c r="H2701" s="10" t="s">
        <v>19</v>
      </c>
      <c r="I2701" s="10" t="s">
        <v>9031</v>
      </c>
      <c r="J2701" s="10" t="s">
        <v>40</v>
      </c>
      <c r="K2701" s="10" t="s">
        <v>9032</v>
      </c>
      <c r="L2701" s="10" t="s">
        <v>9033</v>
      </c>
      <c r="M2701" s="12" t="s">
        <v>8865</v>
      </c>
    </row>
    <row r="2702" s="3" customFormat="1" ht="54" spans="1:13">
      <c r="A2702" s="8">
        <v>2700</v>
      </c>
      <c r="B2702" s="10" t="s">
        <v>9034</v>
      </c>
      <c r="C2702" s="10" t="s">
        <v>66</v>
      </c>
      <c r="D2702" s="10" t="s">
        <v>9035</v>
      </c>
      <c r="E2702" s="10" t="s">
        <v>119</v>
      </c>
      <c r="F2702" s="11">
        <v>5</v>
      </c>
      <c r="G2702" s="11" t="s">
        <v>43</v>
      </c>
      <c r="H2702" s="10" t="s">
        <v>19</v>
      </c>
      <c r="I2702" s="10" t="s">
        <v>867</v>
      </c>
      <c r="J2702" s="10" t="s">
        <v>591</v>
      </c>
      <c r="K2702" s="10" t="s">
        <v>101</v>
      </c>
      <c r="L2702" s="10" t="s">
        <v>9036</v>
      </c>
      <c r="M2702" s="12" t="s">
        <v>8865</v>
      </c>
    </row>
    <row r="2703" s="3" customFormat="1" ht="94.5" spans="1:13">
      <c r="A2703" s="8">
        <v>2701</v>
      </c>
      <c r="B2703" s="9" t="s">
        <v>9037</v>
      </c>
      <c r="C2703" s="9" t="s">
        <v>150</v>
      </c>
      <c r="D2703" s="9" t="s">
        <v>9027</v>
      </c>
      <c r="E2703" s="9" t="s">
        <v>32</v>
      </c>
      <c r="F2703" s="8">
        <v>10</v>
      </c>
      <c r="G2703" s="8" t="s">
        <v>18</v>
      </c>
      <c r="H2703" s="9" t="s">
        <v>19</v>
      </c>
      <c r="I2703" s="9" t="s">
        <v>9028</v>
      </c>
      <c r="J2703" s="9" t="s">
        <v>59</v>
      </c>
      <c r="K2703" s="9" t="s">
        <v>8996</v>
      </c>
      <c r="L2703" s="9" t="s">
        <v>8997</v>
      </c>
      <c r="M2703" s="12" t="s">
        <v>8865</v>
      </c>
    </row>
    <row r="2704" s="3" customFormat="1" ht="54" spans="1:13">
      <c r="A2704" s="8">
        <v>2702</v>
      </c>
      <c r="B2704" s="10" t="s">
        <v>9038</v>
      </c>
      <c r="C2704" s="10" t="s">
        <v>66</v>
      </c>
      <c r="D2704" s="10" t="s">
        <v>118</v>
      </c>
      <c r="E2704" s="10" t="s">
        <v>119</v>
      </c>
      <c r="F2704" s="11">
        <v>1</v>
      </c>
      <c r="G2704" s="11" t="s">
        <v>43</v>
      </c>
      <c r="H2704" s="10" t="s">
        <v>19</v>
      </c>
      <c r="I2704" s="10" t="s">
        <v>782</v>
      </c>
      <c r="J2704" s="10" t="s">
        <v>40</v>
      </c>
      <c r="K2704" s="10" t="s">
        <v>9039</v>
      </c>
      <c r="L2704" s="10" t="s">
        <v>9040</v>
      </c>
      <c r="M2704" s="12" t="s">
        <v>8865</v>
      </c>
    </row>
    <row r="2705" s="3" customFormat="1" ht="27" spans="1:13">
      <c r="A2705" s="8">
        <v>2703</v>
      </c>
      <c r="B2705" s="10" t="s">
        <v>9041</v>
      </c>
      <c r="C2705" s="10" t="s">
        <v>37</v>
      </c>
      <c r="D2705" s="10" t="s">
        <v>8896</v>
      </c>
      <c r="E2705" s="10" t="s">
        <v>19</v>
      </c>
      <c r="F2705" s="11">
        <v>10</v>
      </c>
      <c r="G2705" s="11" t="s">
        <v>633</v>
      </c>
      <c r="H2705" s="10" t="s">
        <v>19</v>
      </c>
      <c r="I2705" s="10" t="s">
        <v>9042</v>
      </c>
      <c r="J2705" s="10" t="s">
        <v>70</v>
      </c>
      <c r="K2705" s="10" t="s">
        <v>9043</v>
      </c>
      <c r="L2705" s="10" t="s">
        <v>9044</v>
      </c>
      <c r="M2705" s="12" t="s">
        <v>8865</v>
      </c>
    </row>
    <row r="2706" s="3" customFormat="1" ht="27" spans="1:13">
      <c r="A2706" s="8">
        <v>2704</v>
      </c>
      <c r="B2706" s="9" t="s">
        <v>9041</v>
      </c>
      <c r="C2706" s="9" t="s">
        <v>37</v>
      </c>
      <c r="D2706" s="9" t="s">
        <v>8896</v>
      </c>
      <c r="E2706" s="9" t="s">
        <v>1009</v>
      </c>
      <c r="F2706" s="8">
        <v>6</v>
      </c>
      <c r="G2706" s="8" t="s">
        <v>18</v>
      </c>
      <c r="H2706" s="9" t="s">
        <v>19</v>
      </c>
      <c r="I2706" s="9" t="s">
        <v>9045</v>
      </c>
      <c r="J2706" s="9" t="s">
        <v>40</v>
      </c>
      <c r="K2706" s="9" t="s">
        <v>9043</v>
      </c>
      <c r="L2706" s="9" t="str">
        <f>"17641501577"</f>
        <v>17641501577</v>
      </c>
      <c r="M2706" s="12" t="s">
        <v>8865</v>
      </c>
    </row>
    <row r="2707" s="3" customFormat="1" ht="40.5" spans="1:13">
      <c r="A2707" s="8">
        <v>2705</v>
      </c>
      <c r="B2707" s="9" t="s">
        <v>9041</v>
      </c>
      <c r="C2707" s="9" t="s">
        <v>51</v>
      </c>
      <c r="D2707" s="9" t="s">
        <v>8896</v>
      </c>
      <c r="E2707" s="9" t="s">
        <v>1009</v>
      </c>
      <c r="F2707" s="8">
        <v>1</v>
      </c>
      <c r="G2707" s="8" t="s">
        <v>18</v>
      </c>
      <c r="H2707" s="9" t="s">
        <v>19</v>
      </c>
      <c r="I2707" s="9" t="s">
        <v>9046</v>
      </c>
      <c r="J2707" s="9" t="s">
        <v>70</v>
      </c>
      <c r="K2707" s="9" t="s">
        <v>9043</v>
      </c>
      <c r="L2707" s="9" t="s">
        <v>9044</v>
      </c>
      <c r="M2707" s="12" t="s">
        <v>8865</v>
      </c>
    </row>
    <row r="2708" s="3" customFormat="1" ht="40.5" spans="1:13">
      <c r="A2708" s="8">
        <v>2706</v>
      </c>
      <c r="B2708" s="9" t="s">
        <v>9041</v>
      </c>
      <c r="C2708" s="9" t="s">
        <v>37</v>
      </c>
      <c r="D2708" s="9" t="s">
        <v>8896</v>
      </c>
      <c r="E2708" s="9" t="s">
        <v>1408</v>
      </c>
      <c r="F2708" s="8">
        <v>10</v>
      </c>
      <c r="G2708" s="8" t="s">
        <v>18</v>
      </c>
      <c r="H2708" s="9" t="s">
        <v>19</v>
      </c>
      <c r="I2708" s="9" t="s">
        <v>9047</v>
      </c>
      <c r="J2708" s="9" t="s">
        <v>70</v>
      </c>
      <c r="K2708" s="9" t="s">
        <v>9043</v>
      </c>
      <c r="L2708" s="9" t="s">
        <v>9044</v>
      </c>
      <c r="M2708" s="12" t="s">
        <v>8865</v>
      </c>
    </row>
    <row r="2709" s="3" customFormat="1" ht="54" spans="1:13">
      <c r="A2709" s="8">
        <v>2707</v>
      </c>
      <c r="B2709" s="10" t="s">
        <v>9048</v>
      </c>
      <c r="C2709" s="10" t="s">
        <v>37</v>
      </c>
      <c r="D2709" s="10" t="s">
        <v>9049</v>
      </c>
      <c r="E2709" s="10" t="s">
        <v>119</v>
      </c>
      <c r="F2709" s="11">
        <v>2</v>
      </c>
      <c r="G2709" s="11" t="s">
        <v>39</v>
      </c>
      <c r="H2709" s="10" t="s">
        <v>19</v>
      </c>
      <c r="I2709" s="10" t="s">
        <v>782</v>
      </c>
      <c r="J2709" s="10" t="s">
        <v>591</v>
      </c>
      <c r="K2709" s="10" t="s">
        <v>9050</v>
      </c>
      <c r="L2709" s="10" t="s">
        <v>9051</v>
      </c>
      <c r="M2709" s="12" t="s">
        <v>8865</v>
      </c>
    </row>
    <row r="2710" s="3" customFormat="1" ht="54" spans="1:13">
      <c r="A2710" s="8">
        <v>2708</v>
      </c>
      <c r="B2710" s="10" t="s">
        <v>9048</v>
      </c>
      <c r="C2710" s="10" t="s">
        <v>37</v>
      </c>
      <c r="D2710" s="10" t="s">
        <v>9049</v>
      </c>
      <c r="E2710" s="10" t="s">
        <v>119</v>
      </c>
      <c r="F2710" s="11">
        <v>2</v>
      </c>
      <c r="G2710" s="11" t="s">
        <v>39</v>
      </c>
      <c r="H2710" s="10" t="s">
        <v>19</v>
      </c>
      <c r="I2710" s="10" t="s">
        <v>782</v>
      </c>
      <c r="J2710" s="10" t="s">
        <v>40</v>
      </c>
      <c r="K2710" s="10" t="s">
        <v>9050</v>
      </c>
      <c r="L2710" s="10" t="s">
        <v>9051</v>
      </c>
      <c r="M2710" s="12" t="s">
        <v>8865</v>
      </c>
    </row>
    <row r="2711" s="3" customFormat="1" ht="27" spans="1:13">
      <c r="A2711" s="8">
        <v>2709</v>
      </c>
      <c r="B2711" s="10" t="s">
        <v>9052</v>
      </c>
      <c r="C2711" s="10" t="s">
        <v>37</v>
      </c>
      <c r="D2711" s="10" t="s">
        <v>782</v>
      </c>
      <c r="E2711" s="10" t="s">
        <v>393</v>
      </c>
      <c r="F2711" s="11">
        <v>1</v>
      </c>
      <c r="G2711" s="11" t="s">
        <v>39</v>
      </c>
      <c r="H2711" s="10" t="s">
        <v>19</v>
      </c>
      <c r="I2711" s="10" t="s">
        <v>782</v>
      </c>
      <c r="J2711" s="10" t="s">
        <v>70</v>
      </c>
      <c r="K2711" s="10" t="s">
        <v>9053</v>
      </c>
      <c r="L2711" s="10" t="s">
        <v>9054</v>
      </c>
      <c r="M2711" s="12" t="s">
        <v>8865</v>
      </c>
    </row>
    <row r="2712" s="3" customFormat="1" ht="27" spans="1:13">
      <c r="A2712" s="8">
        <v>2710</v>
      </c>
      <c r="B2712" s="10" t="s">
        <v>9055</v>
      </c>
      <c r="C2712" s="10" t="s">
        <v>37</v>
      </c>
      <c r="D2712" s="10" t="s">
        <v>782</v>
      </c>
      <c r="E2712" s="10" t="s">
        <v>393</v>
      </c>
      <c r="F2712" s="11">
        <v>1</v>
      </c>
      <c r="G2712" s="11" t="s">
        <v>39</v>
      </c>
      <c r="H2712" s="10" t="s">
        <v>19</v>
      </c>
      <c r="I2712" s="10" t="s">
        <v>782</v>
      </c>
      <c r="J2712" s="10" t="s">
        <v>70</v>
      </c>
      <c r="K2712" s="10" t="s">
        <v>101</v>
      </c>
      <c r="L2712" s="10" t="s">
        <v>9056</v>
      </c>
      <c r="M2712" s="12" t="s">
        <v>8865</v>
      </c>
    </row>
    <row r="2713" s="3" customFormat="1" ht="27" spans="1:13">
      <c r="A2713" s="8">
        <v>2711</v>
      </c>
      <c r="B2713" s="9" t="s">
        <v>9057</v>
      </c>
      <c r="C2713" s="9" t="s">
        <v>2996</v>
      </c>
      <c r="D2713" s="9" t="s">
        <v>9058</v>
      </c>
      <c r="E2713" s="9" t="s">
        <v>137</v>
      </c>
      <c r="F2713" s="8">
        <v>1</v>
      </c>
      <c r="G2713" s="8" t="s">
        <v>18</v>
      </c>
      <c r="H2713" s="9" t="s">
        <v>19</v>
      </c>
      <c r="I2713" s="9" t="s">
        <v>9059</v>
      </c>
      <c r="J2713" s="9" t="s">
        <v>70</v>
      </c>
      <c r="K2713" s="9" t="s">
        <v>9060</v>
      </c>
      <c r="L2713" s="9" t="s">
        <v>9061</v>
      </c>
      <c r="M2713" s="12" t="s">
        <v>8865</v>
      </c>
    </row>
    <row r="2714" s="3" customFormat="1" ht="81" spans="1:13">
      <c r="A2714" s="8">
        <v>2712</v>
      </c>
      <c r="B2714" s="9" t="s">
        <v>9057</v>
      </c>
      <c r="C2714" s="9" t="s">
        <v>141</v>
      </c>
      <c r="D2714" s="9" t="s">
        <v>9062</v>
      </c>
      <c r="E2714" s="9" t="s">
        <v>2653</v>
      </c>
      <c r="F2714" s="8">
        <v>5</v>
      </c>
      <c r="G2714" s="8" t="s">
        <v>18</v>
      </c>
      <c r="H2714" s="9" t="s">
        <v>19</v>
      </c>
      <c r="I2714" s="9" t="s">
        <v>9063</v>
      </c>
      <c r="J2714" s="9" t="s">
        <v>70</v>
      </c>
      <c r="K2714" s="9" t="s">
        <v>9060</v>
      </c>
      <c r="L2714" s="9" t="s">
        <v>9061</v>
      </c>
      <c r="M2714" s="12" t="s">
        <v>8865</v>
      </c>
    </row>
    <row r="2715" s="3" customFormat="1" ht="27" spans="1:13">
      <c r="A2715" s="8">
        <v>2713</v>
      </c>
      <c r="B2715" s="10" t="s">
        <v>9064</v>
      </c>
      <c r="C2715" s="10" t="s">
        <v>37</v>
      </c>
      <c r="D2715" s="10" t="s">
        <v>782</v>
      </c>
      <c r="E2715" s="10" t="s">
        <v>393</v>
      </c>
      <c r="F2715" s="11">
        <v>1</v>
      </c>
      <c r="G2715" s="11" t="s">
        <v>39</v>
      </c>
      <c r="H2715" s="10" t="s">
        <v>19</v>
      </c>
      <c r="I2715" s="10" t="s">
        <v>782</v>
      </c>
      <c r="J2715" s="10" t="s">
        <v>70</v>
      </c>
      <c r="K2715" s="10" t="s">
        <v>9065</v>
      </c>
      <c r="L2715" s="10" t="s">
        <v>9066</v>
      </c>
      <c r="M2715" s="12" t="s">
        <v>8865</v>
      </c>
    </row>
    <row r="2716" s="3" customFormat="1" ht="54" spans="1:13">
      <c r="A2716" s="8">
        <v>2714</v>
      </c>
      <c r="B2716" s="10" t="s">
        <v>9067</v>
      </c>
      <c r="C2716" s="10" t="s">
        <v>66</v>
      </c>
      <c r="D2716" s="10" t="s">
        <v>118</v>
      </c>
      <c r="E2716" s="10" t="s">
        <v>119</v>
      </c>
      <c r="F2716" s="11">
        <v>10</v>
      </c>
      <c r="G2716" s="11" t="s">
        <v>43</v>
      </c>
      <c r="H2716" s="10" t="s">
        <v>19</v>
      </c>
      <c r="I2716" s="10" t="s">
        <v>782</v>
      </c>
      <c r="J2716" s="10" t="s">
        <v>70</v>
      </c>
      <c r="K2716" s="10" t="s">
        <v>9068</v>
      </c>
      <c r="L2716" s="10" t="s">
        <v>9069</v>
      </c>
      <c r="M2716" s="12" t="s">
        <v>8865</v>
      </c>
    </row>
    <row r="2717" s="3" customFormat="1" spans="1:13">
      <c r="A2717" s="8">
        <v>2715</v>
      </c>
      <c r="B2717" s="10" t="s">
        <v>9070</v>
      </c>
      <c r="C2717" s="10" t="s">
        <v>37</v>
      </c>
      <c r="D2717" s="10" t="s">
        <v>5925</v>
      </c>
      <c r="E2717" s="10" t="s">
        <v>9071</v>
      </c>
      <c r="F2717" s="11">
        <v>1</v>
      </c>
      <c r="G2717" s="11" t="s">
        <v>39</v>
      </c>
      <c r="H2717" s="10" t="s">
        <v>19</v>
      </c>
      <c r="I2717" s="10" t="s">
        <v>782</v>
      </c>
      <c r="J2717" s="10" t="s">
        <v>70</v>
      </c>
      <c r="K2717" s="10" t="s">
        <v>9072</v>
      </c>
      <c r="L2717" s="10" t="s">
        <v>9073</v>
      </c>
      <c r="M2717" s="12" t="s">
        <v>8865</v>
      </c>
    </row>
    <row r="2718" s="3" customFormat="1" ht="81" spans="1:13">
      <c r="A2718" s="8">
        <v>2716</v>
      </c>
      <c r="B2718" s="10" t="s">
        <v>9074</v>
      </c>
      <c r="C2718" s="10" t="s">
        <v>37</v>
      </c>
      <c r="D2718" s="10" t="s">
        <v>9075</v>
      </c>
      <c r="E2718" s="10" t="s">
        <v>364</v>
      </c>
      <c r="F2718" s="11">
        <v>1</v>
      </c>
      <c r="G2718" s="11" t="s">
        <v>39</v>
      </c>
      <c r="H2718" s="10" t="s">
        <v>19</v>
      </c>
      <c r="I2718" s="10" t="s">
        <v>9076</v>
      </c>
      <c r="J2718" s="10" t="s">
        <v>40</v>
      </c>
      <c r="K2718" s="10" t="s">
        <v>553</v>
      </c>
      <c r="L2718" s="10" t="s">
        <v>9077</v>
      </c>
      <c r="M2718" s="12" t="s">
        <v>8865</v>
      </c>
    </row>
    <row r="2719" s="3" customFormat="1" ht="94.5" spans="1:13">
      <c r="A2719" s="8">
        <v>2717</v>
      </c>
      <c r="B2719" s="10" t="s">
        <v>9074</v>
      </c>
      <c r="C2719" s="10" t="s">
        <v>167</v>
      </c>
      <c r="D2719" s="10" t="s">
        <v>9078</v>
      </c>
      <c r="E2719" s="10" t="s">
        <v>81</v>
      </c>
      <c r="F2719" s="11">
        <v>3</v>
      </c>
      <c r="G2719" s="11" t="s">
        <v>43</v>
      </c>
      <c r="H2719" s="10" t="s">
        <v>19</v>
      </c>
      <c r="I2719" s="10" t="s">
        <v>9076</v>
      </c>
      <c r="J2719" s="10" t="s">
        <v>40</v>
      </c>
      <c r="K2719" s="10" t="s">
        <v>553</v>
      </c>
      <c r="L2719" s="10" t="s">
        <v>9077</v>
      </c>
      <c r="M2719" s="12" t="s">
        <v>8865</v>
      </c>
    </row>
    <row r="2720" s="3" customFormat="1" ht="121.5" spans="1:13">
      <c r="A2720" s="8">
        <v>2718</v>
      </c>
      <c r="B2720" s="10" t="s">
        <v>9074</v>
      </c>
      <c r="C2720" s="10" t="s">
        <v>55</v>
      </c>
      <c r="D2720" s="10" t="s">
        <v>9079</v>
      </c>
      <c r="E2720" s="10" t="s">
        <v>17</v>
      </c>
      <c r="F2720" s="11">
        <v>3</v>
      </c>
      <c r="G2720" s="11" t="s">
        <v>43</v>
      </c>
      <c r="H2720" s="10" t="s">
        <v>19</v>
      </c>
      <c r="I2720" s="10" t="s">
        <v>9080</v>
      </c>
      <c r="J2720" s="10" t="s">
        <v>40</v>
      </c>
      <c r="K2720" s="10" t="s">
        <v>553</v>
      </c>
      <c r="L2720" s="10" t="s">
        <v>9077</v>
      </c>
      <c r="M2720" s="12" t="s">
        <v>8865</v>
      </c>
    </row>
    <row r="2721" s="3" customFormat="1" ht="94.5" spans="1:13">
      <c r="A2721" s="8">
        <v>2719</v>
      </c>
      <c r="B2721" s="10" t="s">
        <v>9074</v>
      </c>
      <c r="C2721" s="10" t="s">
        <v>150</v>
      </c>
      <c r="D2721" s="10" t="s">
        <v>9081</v>
      </c>
      <c r="E2721" s="10" t="s">
        <v>364</v>
      </c>
      <c r="F2721" s="11">
        <v>3</v>
      </c>
      <c r="G2721" s="11" t="s">
        <v>43</v>
      </c>
      <c r="H2721" s="10" t="s">
        <v>19</v>
      </c>
      <c r="I2721" s="10" t="s">
        <v>9081</v>
      </c>
      <c r="J2721" s="10" t="s">
        <v>40</v>
      </c>
      <c r="K2721" s="10" t="s">
        <v>553</v>
      </c>
      <c r="L2721" s="10" t="s">
        <v>9077</v>
      </c>
      <c r="M2721" s="12" t="s">
        <v>8865</v>
      </c>
    </row>
    <row r="2722" s="3" customFormat="1" ht="27" spans="1:13">
      <c r="A2722" s="8">
        <v>2720</v>
      </c>
      <c r="B2722" s="10" t="s">
        <v>9082</v>
      </c>
      <c r="C2722" s="10" t="s">
        <v>37</v>
      </c>
      <c r="D2722" s="10" t="s">
        <v>782</v>
      </c>
      <c r="E2722" s="10" t="s">
        <v>393</v>
      </c>
      <c r="F2722" s="11">
        <v>1</v>
      </c>
      <c r="G2722" s="11" t="s">
        <v>39</v>
      </c>
      <c r="H2722" s="10" t="s">
        <v>19</v>
      </c>
      <c r="I2722" s="10" t="s">
        <v>782</v>
      </c>
      <c r="J2722" s="10" t="s">
        <v>70</v>
      </c>
      <c r="K2722" s="10" t="s">
        <v>9083</v>
      </c>
      <c r="L2722" s="10" t="s">
        <v>9084</v>
      </c>
      <c r="M2722" s="12" t="s">
        <v>8865</v>
      </c>
    </row>
    <row r="2723" s="3" customFormat="1" ht="27" spans="1:13">
      <c r="A2723" s="8">
        <v>2721</v>
      </c>
      <c r="B2723" s="10" t="s">
        <v>9085</v>
      </c>
      <c r="C2723" s="10" t="s">
        <v>37</v>
      </c>
      <c r="D2723" s="10" t="s">
        <v>782</v>
      </c>
      <c r="E2723" s="10" t="s">
        <v>393</v>
      </c>
      <c r="F2723" s="11">
        <v>1</v>
      </c>
      <c r="G2723" s="11" t="s">
        <v>39</v>
      </c>
      <c r="H2723" s="10" t="s">
        <v>19</v>
      </c>
      <c r="I2723" s="10" t="s">
        <v>782</v>
      </c>
      <c r="J2723" s="10" t="s">
        <v>70</v>
      </c>
      <c r="K2723" s="10" t="s">
        <v>9086</v>
      </c>
      <c r="L2723" s="10" t="s">
        <v>9087</v>
      </c>
      <c r="M2723" s="12" t="s">
        <v>8865</v>
      </c>
    </row>
    <row r="2724" s="3" customFormat="1" ht="27" spans="1:13">
      <c r="A2724" s="8">
        <v>2722</v>
      </c>
      <c r="B2724" s="10" t="s">
        <v>9088</v>
      </c>
      <c r="C2724" s="10" t="s">
        <v>150</v>
      </c>
      <c r="D2724" s="10" t="s">
        <v>8930</v>
      </c>
      <c r="E2724" s="10" t="s">
        <v>32</v>
      </c>
      <c r="F2724" s="11">
        <v>1</v>
      </c>
      <c r="G2724" s="11" t="s">
        <v>43</v>
      </c>
      <c r="H2724" s="10" t="s">
        <v>19</v>
      </c>
      <c r="I2724" s="10" t="s">
        <v>5069</v>
      </c>
      <c r="J2724" s="10" t="s">
        <v>70</v>
      </c>
      <c r="K2724" s="10" t="s">
        <v>9089</v>
      </c>
      <c r="L2724" s="10" t="s">
        <v>9090</v>
      </c>
      <c r="M2724" s="12" t="s">
        <v>8865</v>
      </c>
    </row>
    <row r="2725" s="3" customFormat="1" ht="54" spans="1:13">
      <c r="A2725" s="8">
        <v>2723</v>
      </c>
      <c r="B2725" s="9" t="s">
        <v>9091</v>
      </c>
      <c r="C2725" s="9" t="s">
        <v>66</v>
      </c>
      <c r="D2725" s="9" t="s">
        <v>9092</v>
      </c>
      <c r="E2725" s="9" t="s">
        <v>119</v>
      </c>
      <c r="F2725" s="8">
        <v>10</v>
      </c>
      <c r="G2725" s="8" t="s">
        <v>18</v>
      </c>
      <c r="H2725" s="9" t="s">
        <v>19</v>
      </c>
      <c r="I2725" s="9" t="s">
        <v>9093</v>
      </c>
      <c r="J2725" s="9" t="s">
        <v>40</v>
      </c>
      <c r="K2725" s="9" t="s">
        <v>9094</v>
      </c>
      <c r="L2725" s="9" t="str">
        <f>"18941550388"</f>
        <v>18941550388</v>
      </c>
      <c r="M2725" s="12" t="s">
        <v>8865</v>
      </c>
    </row>
    <row r="2726" s="3" customFormat="1" ht="27" spans="1:13">
      <c r="A2726" s="8">
        <v>2724</v>
      </c>
      <c r="B2726" s="9" t="s">
        <v>9091</v>
      </c>
      <c r="C2726" s="9" t="s">
        <v>448</v>
      </c>
      <c r="D2726" s="9" t="s">
        <v>9095</v>
      </c>
      <c r="E2726" s="9" t="s">
        <v>32</v>
      </c>
      <c r="F2726" s="8">
        <v>10</v>
      </c>
      <c r="G2726" s="8" t="s">
        <v>18</v>
      </c>
      <c r="H2726" s="9" t="s">
        <v>19</v>
      </c>
      <c r="I2726" s="9" t="s">
        <v>9095</v>
      </c>
      <c r="J2726" s="9" t="s">
        <v>40</v>
      </c>
      <c r="K2726" s="9" t="s">
        <v>9094</v>
      </c>
      <c r="L2726" s="9" t="str">
        <f>"18941550388"</f>
        <v>18941550388</v>
      </c>
      <c r="M2726" s="12" t="s">
        <v>8865</v>
      </c>
    </row>
    <row r="2727" s="3" customFormat="1" ht="27" spans="1:13">
      <c r="A2727" s="8">
        <v>2725</v>
      </c>
      <c r="B2727" s="10" t="s">
        <v>9096</v>
      </c>
      <c r="C2727" s="10" t="s">
        <v>37</v>
      </c>
      <c r="D2727" s="10" t="s">
        <v>782</v>
      </c>
      <c r="E2727" s="10" t="s">
        <v>393</v>
      </c>
      <c r="F2727" s="11">
        <v>1</v>
      </c>
      <c r="G2727" s="11" t="s">
        <v>39</v>
      </c>
      <c r="H2727" s="10" t="s">
        <v>19</v>
      </c>
      <c r="I2727" s="10" t="s">
        <v>782</v>
      </c>
      <c r="J2727" s="10" t="s">
        <v>70</v>
      </c>
      <c r="K2727" s="10" t="s">
        <v>9097</v>
      </c>
      <c r="L2727" s="10" t="s">
        <v>9098</v>
      </c>
      <c r="M2727" s="12" t="s">
        <v>8865</v>
      </c>
    </row>
    <row r="2728" s="3" customFormat="1" spans="1:13">
      <c r="A2728" s="8">
        <v>2726</v>
      </c>
      <c r="B2728" s="10" t="s">
        <v>9099</v>
      </c>
      <c r="C2728" s="10" t="s">
        <v>66</v>
      </c>
      <c r="D2728" s="10" t="s">
        <v>9100</v>
      </c>
      <c r="E2728" s="10" t="s">
        <v>19</v>
      </c>
      <c r="F2728" s="11">
        <v>1</v>
      </c>
      <c r="G2728" s="11" t="s">
        <v>43</v>
      </c>
      <c r="H2728" s="10" t="s">
        <v>19</v>
      </c>
      <c r="I2728" s="10" t="s">
        <v>9031</v>
      </c>
      <c r="J2728" s="10" t="s">
        <v>40</v>
      </c>
      <c r="K2728" s="10" t="s">
        <v>9101</v>
      </c>
      <c r="L2728" s="10" t="s">
        <v>9102</v>
      </c>
      <c r="M2728" s="12" t="s">
        <v>8865</v>
      </c>
    </row>
    <row r="2729" s="3" customFormat="1" ht="27" spans="1:13">
      <c r="A2729" s="8">
        <v>2727</v>
      </c>
      <c r="B2729" s="10" t="s">
        <v>9103</v>
      </c>
      <c r="C2729" s="10" t="s">
        <v>37</v>
      </c>
      <c r="D2729" s="10" t="s">
        <v>782</v>
      </c>
      <c r="E2729" s="10" t="s">
        <v>393</v>
      </c>
      <c r="F2729" s="11">
        <v>1</v>
      </c>
      <c r="G2729" s="11" t="s">
        <v>39</v>
      </c>
      <c r="H2729" s="10" t="s">
        <v>19</v>
      </c>
      <c r="I2729" s="10" t="s">
        <v>782</v>
      </c>
      <c r="J2729" s="10" t="s">
        <v>70</v>
      </c>
      <c r="K2729" s="10" t="s">
        <v>9104</v>
      </c>
      <c r="L2729" s="10" t="s">
        <v>9105</v>
      </c>
      <c r="M2729" s="12" t="s">
        <v>8865</v>
      </c>
    </row>
    <row r="2730" s="3" customFormat="1" ht="54" spans="1:13">
      <c r="A2730" s="8">
        <v>2728</v>
      </c>
      <c r="B2730" s="10" t="s">
        <v>9106</v>
      </c>
      <c r="C2730" s="10" t="s">
        <v>66</v>
      </c>
      <c r="D2730" s="10" t="s">
        <v>118</v>
      </c>
      <c r="E2730" s="10" t="s">
        <v>119</v>
      </c>
      <c r="F2730" s="11">
        <v>1</v>
      </c>
      <c r="G2730" s="11" t="s">
        <v>43</v>
      </c>
      <c r="H2730" s="10" t="s">
        <v>19</v>
      </c>
      <c r="I2730" s="10" t="s">
        <v>867</v>
      </c>
      <c r="J2730" s="10" t="s">
        <v>40</v>
      </c>
      <c r="K2730" s="10" t="s">
        <v>9107</v>
      </c>
      <c r="L2730" s="10" t="s">
        <v>9108</v>
      </c>
      <c r="M2730" s="12" t="s">
        <v>8865</v>
      </c>
    </row>
    <row r="2731" s="3" customFormat="1" ht="27" spans="1:13">
      <c r="A2731" s="8">
        <v>2729</v>
      </c>
      <c r="B2731" s="10" t="s">
        <v>9109</v>
      </c>
      <c r="C2731" s="10" t="s">
        <v>37</v>
      </c>
      <c r="D2731" s="10" t="s">
        <v>782</v>
      </c>
      <c r="E2731" s="10" t="s">
        <v>393</v>
      </c>
      <c r="F2731" s="11">
        <v>1</v>
      </c>
      <c r="G2731" s="11" t="s">
        <v>39</v>
      </c>
      <c r="H2731" s="10" t="s">
        <v>19</v>
      </c>
      <c r="I2731" s="10" t="s">
        <v>782</v>
      </c>
      <c r="J2731" s="10" t="s">
        <v>70</v>
      </c>
      <c r="K2731" s="10" t="s">
        <v>9110</v>
      </c>
      <c r="L2731" s="10" t="s">
        <v>9073</v>
      </c>
      <c r="M2731" s="12" t="s">
        <v>8865</v>
      </c>
    </row>
    <row r="2732" s="3" customFormat="1" ht="27" spans="1:13">
      <c r="A2732" s="8">
        <v>2730</v>
      </c>
      <c r="B2732" s="10" t="s">
        <v>9111</v>
      </c>
      <c r="C2732" s="10" t="s">
        <v>37</v>
      </c>
      <c r="D2732" s="10" t="s">
        <v>782</v>
      </c>
      <c r="E2732" s="10" t="s">
        <v>212</v>
      </c>
      <c r="F2732" s="11">
        <v>1</v>
      </c>
      <c r="G2732" s="11" t="s">
        <v>39</v>
      </c>
      <c r="H2732" s="10" t="s">
        <v>19</v>
      </c>
      <c r="I2732" s="10" t="s">
        <v>782</v>
      </c>
      <c r="J2732" s="10" t="s">
        <v>70</v>
      </c>
      <c r="K2732" s="10" t="s">
        <v>9112</v>
      </c>
      <c r="L2732" s="10" t="s">
        <v>9113</v>
      </c>
      <c r="M2732" s="12" t="s">
        <v>8865</v>
      </c>
    </row>
    <row r="2733" s="3" customFormat="1" spans="1:13">
      <c r="A2733" s="8">
        <v>2731</v>
      </c>
      <c r="B2733" s="10" t="s">
        <v>9114</v>
      </c>
      <c r="C2733" s="10" t="s">
        <v>37</v>
      </c>
      <c r="D2733" s="10" t="s">
        <v>9115</v>
      </c>
      <c r="E2733" s="10" t="s">
        <v>19</v>
      </c>
      <c r="F2733" s="11">
        <v>50</v>
      </c>
      <c r="G2733" s="11" t="s">
        <v>633</v>
      </c>
      <c r="H2733" s="10" t="s">
        <v>19</v>
      </c>
      <c r="I2733" s="10" t="s">
        <v>9115</v>
      </c>
      <c r="J2733" s="10" t="s">
        <v>40</v>
      </c>
      <c r="K2733" s="10" t="s">
        <v>9116</v>
      </c>
      <c r="L2733" s="10" t="s">
        <v>9117</v>
      </c>
      <c r="M2733" s="12" t="s">
        <v>8865</v>
      </c>
    </row>
    <row r="2734" s="3" customFormat="1" ht="67.5" spans="1:13">
      <c r="A2734" s="8">
        <v>2732</v>
      </c>
      <c r="B2734" s="10" t="s">
        <v>9114</v>
      </c>
      <c r="C2734" s="10" t="s">
        <v>37</v>
      </c>
      <c r="D2734" s="10" t="s">
        <v>9118</v>
      </c>
      <c r="E2734" s="10" t="s">
        <v>137</v>
      </c>
      <c r="F2734" s="11">
        <v>1</v>
      </c>
      <c r="G2734" s="11" t="s">
        <v>39</v>
      </c>
      <c r="H2734" s="10" t="s">
        <v>19</v>
      </c>
      <c r="I2734" s="10" t="s">
        <v>9118</v>
      </c>
      <c r="J2734" s="10" t="s">
        <v>40</v>
      </c>
      <c r="K2734" s="10" t="s">
        <v>9116</v>
      </c>
      <c r="L2734" s="10" t="s">
        <v>9117</v>
      </c>
      <c r="M2734" s="12" t="s">
        <v>8865</v>
      </c>
    </row>
    <row r="2735" s="3" customFormat="1" ht="67.5" spans="1:13">
      <c r="A2735" s="8">
        <v>2733</v>
      </c>
      <c r="B2735" s="10" t="s">
        <v>9114</v>
      </c>
      <c r="C2735" s="10" t="s">
        <v>37</v>
      </c>
      <c r="D2735" s="10" t="s">
        <v>9119</v>
      </c>
      <c r="E2735" s="10" t="s">
        <v>19</v>
      </c>
      <c r="F2735" s="11">
        <v>1</v>
      </c>
      <c r="G2735" s="11" t="s">
        <v>39</v>
      </c>
      <c r="H2735" s="10" t="s">
        <v>19</v>
      </c>
      <c r="I2735" s="10" t="s">
        <v>9120</v>
      </c>
      <c r="J2735" s="10" t="s">
        <v>59</v>
      </c>
      <c r="K2735" s="10" t="s">
        <v>9116</v>
      </c>
      <c r="L2735" s="10" t="s">
        <v>9117</v>
      </c>
      <c r="M2735" s="12" t="s">
        <v>8865</v>
      </c>
    </row>
    <row r="2736" s="3" customFormat="1" ht="135" spans="1:13">
      <c r="A2736" s="8">
        <v>2734</v>
      </c>
      <c r="B2736" s="10" t="s">
        <v>9114</v>
      </c>
      <c r="C2736" s="10" t="s">
        <v>37</v>
      </c>
      <c r="D2736" s="10" t="s">
        <v>9121</v>
      </c>
      <c r="E2736" s="10" t="s">
        <v>19</v>
      </c>
      <c r="F2736" s="11">
        <v>2</v>
      </c>
      <c r="G2736" s="11" t="s">
        <v>39</v>
      </c>
      <c r="H2736" s="10" t="s">
        <v>19</v>
      </c>
      <c r="I2736" s="10" t="s">
        <v>9122</v>
      </c>
      <c r="J2736" s="10" t="s">
        <v>59</v>
      </c>
      <c r="K2736" s="10" t="s">
        <v>9116</v>
      </c>
      <c r="L2736" s="10" t="s">
        <v>9117</v>
      </c>
      <c r="M2736" s="12" t="s">
        <v>8865</v>
      </c>
    </row>
    <row r="2737" s="3" customFormat="1" ht="94.5" spans="1:13">
      <c r="A2737" s="8">
        <v>2735</v>
      </c>
      <c r="B2737" s="10" t="s">
        <v>9114</v>
      </c>
      <c r="C2737" s="10" t="s">
        <v>37</v>
      </c>
      <c r="D2737" s="10" t="s">
        <v>9123</v>
      </c>
      <c r="E2737" s="10" t="s">
        <v>19</v>
      </c>
      <c r="F2737" s="11">
        <v>1</v>
      </c>
      <c r="G2737" s="11" t="s">
        <v>39</v>
      </c>
      <c r="H2737" s="10" t="s">
        <v>19</v>
      </c>
      <c r="I2737" s="10" t="s">
        <v>9123</v>
      </c>
      <c r="J2737" s="10" t="s">
        <v>59</v>
      </c>
      <c r="K2737" s="10" t="s">
        <v>9116</v>
      </c>
      <c r="L2737" s="10" t="s">
        <v>9117</v>
      </c>
      <c r="M2737" s="12" t="s">
        <v>8865</v>
      </c>
    </row>
    <row r="2738" s="3" customFormat="1" ht="135" spans="1:13">
      <c r="A2738" s="8">
        <v>2736</v>
      </c>
      <c r="B2738" s="10" t="s">
        <v>9114</v>
      </c>
      <c r="C2738" s="10" t="s">
        <v>37</v>
      </c>
      <c r="D2738" s="10" t="s">
        <v>9124</v>
      </c>
      <c r="E2738" s="10" t="s">
        <v>19</v>
      </c>
      <c r="F2738" s="11">
        <v>1</v>
      </c>
      <c r="G2738" s="11" t="s">
        <v>43</v>
      </c>
      <c r="H2738" s="10" t="s">
        <v>19</v>
      </c>
      <c r="I2738" s="10" t="s">
        <v>9125</v>
      </c>
      <c r="J2738" s="10" t="s">
        <v>34</v>
      </c>
      <c r="K2738" s="10" t="s">
        <v>9116</v>
      </c>
      <c r="L2738" s="10" t="s">
        <v>9117</v>
      </c>
      <c r="M2738" s="12" t="s">
        <v>8865</v>
      </c>
    </row>
    <row r="2739" s="3" customFormat="1" ht="81" spans="1:13">
      <c r="A2739" s="8">
        <v>2737</v>
      </c>
      <c r="B2739" s="9" t="s">
        <v>9114</v>
      </c>
      <c r="C2739" s="9" t="s">
        <v>842</v>
      </c>
      <c r="D2739" s="9" t="s">
        <v>9126</v>
      </c>
      <c r="E2739" s="9" t="s">
        <v>350</v>
      </c>
      <c r="F2739" s="8">
        <v>1</v>
      </c>
      <c r="G2739" s="8" t="s">
        <v>18</v>
      </c>
      <c r="H2739" s="9" t="s">
        <v>19</v>
      </c>
      <c r="I2739" s="9" t="s">
        <v>9126</v>
      </c>
      <c r="J2739" s="9" t="s">
        <v>70</v>
      </c>
      <c r="K2739" s="9" t="s">
        <v>9116</v>
      </c>
      <c r="L2739" s="9" t="s">
        <v>9117</v>
      </c>
      <c r="M2739" s="12" t="s">
        <v>8865</v>
      </c>
    </row>
    <row r="2740" s="3" customFormat="1" ht="40.5" spans="1:13">
      <c r="A2740" s="8">
        <v>2738</v>
      </c>
      <c r="B2740" s="9" t="s">
        <v>9127</v>
      </c>
      <c r="C2740" s="9" t="s">
        <v>448</v>
      </c>
      <c r="D2740" s="9" t="s">
        <v>9128</v>
      </c>
      <c r="E2740" s="9" t="s">
        <v>42</v>
      </c>
      <c r="F2740" s="8">
        <v>1</v>
      </c>
      <c r="G2740" s="8" t="s">
        <v>18</v>
      </c>
      <c r="H2740" s="9" t="s">
        <v>19</v>
      </c>
      <c r="I2740" s="9" t="s">
        <v>9129</v>
      </c>
      <c r="J2740" s="9" t="s">
        <v>59</v>
      </c>
      <c r="K2740" s="9" t="s">
        <v>9130</v>
      </c>
      <c r="L2740" s="9" t="s">
        <v>9131</v>
      </c>
      <c r="M2740" s="12" t="s">
        <v>8865</v>
      </c>
    </row>
    <row r="2741" s="3" customFormat="1" ht="27" spans="1:13">
      <c r="A2741" s="8">
        <v>2739</v>
      </c>
      <c r="B2741" s="10" t="s">
        <v>9132</v>
      </c>
      <c r="C2741" s="10" t="s">
        <v>37</v>
      </c>
      <c r="D2741" s="10" t="s">
        <v>9133</v>
      </c>
      <c r="E2741" s="10" t="s">
        <v>19</v>
      </c>
      <c r="F2741" s="11">
        <v>10</v>
      </c>
      <c r="G2741" s="11" t="s">
        <v>39</v>
      </c>
      <c r="H2741" s="10" t="s">
        <v>19</v>
      </c>
      <c r="I2741" s="10" t="s">
        <v>9133</v>
      </c>
      <c r="J2741" s="10" t="s">
        <v>40</v>
      </c>
      <c r="K2741" s="10" t="s">
        <v>9134</v>
      </c>
      <c r="L2741" s="10" t="s">
        <v>9135</v>
      </c>
      <c r="M2741" s="12" t="s">
        <v>8865</v>
      </c>
    </row>
    <row r="2742" s="3" customFormat="1" spans="1:13">
      <c r="A2742" s="8">
        <v>2740</v>
      </c>
      <c r="B2742" s="10" t="s">
        <v>9132</v>
      </c>
      <c r="C2742" s="10" t="s">
        <v>37</v>
      </c>
      <c r="D2742" s="10" t="s">
        <v>9136</v>
      </c>
      <c r="E2742" s="10" t="s">
        <v>19</v>
      </c>
      <c r="F2742" s="11">
        <v>20</v>
      </c>
      <c r="G2742" s="11" t="s">
        <v>39</v>
      </c>
      <c r="H2742" s="10" t="s">
        <v>19</v>
      </c>
      <c r="I2742" s="10" t="s">
        <v>9136</v>
      </c>
      <c r="J2742" s="10" t="s">
        <v>40</v>
      </c>
      <c r="K2742" s="10" t="s">
        <v>9134</v>
      </c>
      <c r="L2742" s="10" t="s">
        <v>9135</v>
      </c>
      <c r="M2742" s="12" t="s">
        <v>8865</v>
      </c>
    </row>
    <row r="2743" s="3" customFormat="1" ht="27" spans="1:13">
      <c r="A2743" s="8">
        <v>2741</v>
      </c>
      <c r="B2743" s="10" t="s">
        <v>9132</v>
      </c>
      <c r="C2743" s="10" t="s">
        <v>256</v>
      </c>
      <c r="D2743" s="10" t="s">
        <v>9137</v>
      </c>
      <c r="E2743" s="10" t="s">
        <v>19</v>
      </c>
      <c r="F2743" s="11">
        <v>10</v>
      </c>
      <c r="G2743" s="11" t="s">
        <v>39</v>
      </c>
      <c r="H2743" s="10" t="s">
        <v>19</v>
      </c>
      <c r="I2743" s="10" t="s">
        <v>9137</v>
      </c>
      <c r="J2743" s="10" t="s">
        <v>40</v>
      </c>
      <c r="K2743" s="10" t="s">
        <v>9134</v>
      </c>
      <c r="L2743" s="10" t="s">
        <v>9135</v>
      </c>
      <c r="M2743" s="12" t="s">
        <v>8865</v>
      </c>
    </row>
    <row r="2744" s="3" customFormat="1" ht="27" spans="1:13">
      <c r="A2744" s="8">
        <v>2742</v>
      </c>
      <c r="B2744" s="9" t="s">
        <v>9138</v>
      </c>
      <c r="C2744" s="9" t="s">
        <v>109</v>
      </c>
      <c r="D2744" s="9" t="s">
        <v>9139</v>
      </c>
      <c r="E2744" s="9" t="s">
        <v>19</v>
      </c>
      <c r="F2744" s="8">
        <v>1</v>
      </c>
      <c r="G2744" s="8" t="s">
        <v>18</v>
      </c>
      <c r="H2744" s="9" t="s">
        <v>19</v>
      </c>
      <c r="I2744" s="9" t="s">
        <v>9139</v>
      </c>
      <c r="J2744" s="9" t="s">
        <v>59</v>
      </c>
      <c r="K2744" s="9" t="s">
        <v>9140</v>
      </c>
      <c r="L2744" s="9" t="s">
        <v>9141</v>
      </c>
      <c r="M2744" s="12" t="s">
        <v>8865</v>
      </c>
    </row>
    <row r="2745" s="3" customFormat="1" ht="40.5" spans="1:13">
      <c r="A2745" s="8">
        <v>2743</v>
      </c>
      <c r="B2745" s="10" t="s">
        <v>9142</v>
      </c>
      <c r="C2745" s="10" t="s">
        <v>37</v>
      </c>
      <c r="D2745" s="10" t="s">
        <v>8896</v>
      </c>
      <c r="E2745" s="10" t="s">
        <v>19</v>
      </c>
      <c r="F2745" s="11">
        <v>1</v>
      </c>
      <c r="G2745" s="11" t="s">
        <v>39</v>
      </c>
      <c r="H2745" s="10" t="s">
        <v>19</v>
      </c>
      <c r="I2745" s="10" t="s">
        <v>9143</v>
      </c>
      <c r="J2745" s="10" t="s">
        <v>70</v>
      </c>
      <c r="K2745" s="10" t="s">
        <v>9144</v>
      </c>
      <c r="L2745" s="10" t="s">
        <v>9145</v>
      </c>
      <c r="M2745" s="12" t="s">
        <v>8865</v>
      </c>
    </row>
    <row r="2746" s="3" customFormat="1" ht="40.5" spans="1:13">
      <c r="A2746" s="8">
        <v>2744</v>
      </c>
      <c r="B2746" s="10" t="s">
        <v>9142</v>
      </c>
      <c r="C2746" s="10" t="s">
        <v>37</v>
      </c>
      <c r="D2746" s="10" t="s">
        <v>8896</v>
      </c>
      <c r="E2746" s="10" t="s">
        <v>19</v>
      </c>
      <c r="F2746" s="11">
        <v>1</v>
      </c>
      <c r="G2746" s="11" t="s">
        <v>39</v>
      </c>
      <c r="H2746" s="10" t="s">
        <v>19</v>
      </c>
      <c r="I2746" s="10" t="s">
        <v>9146</v>
      </c>
      <c r="J2746" s="10" t="s">
        <v>70</v>
      </c>
      <c r="K2746" s="10" t="s">
        <v>9144</v>
      </c>
      <c r="L2746" s="10" t="s">
        <v>9145</v>
      </c>
      <c r="M2746" s="12" t="s">
        <v>8865</v>
      </c>
    </row>
    <row r="2747" s="3" customFormat="1" ht="27" spans="1:13">
      <c r="A2747" s="8">
        <v>2745</v>
      </c>
      <c r="B2747" s="10" t="s">
        <v>9142</v>
      </c>
      <c r="C2747" s="10" t="s">
        <v>37</v>
      </c>
      <c r="D2747" s="10" t="s">
        <v>8896</v>
      </c>
      <c r="E2747" s="10" t="s">
        <v>1009</v>
      </c>
      <c r="F2747" s="11">
        <v>1</v>
      </c>
      <c r="G2747" s="11" t="s">
        <v>39</v>
      </c>
      <c r="H2747" s="10" t="s">
        <v>19</v>
      </c>
      <c r="I2747" s="10" t="s">
        <v>9147</v>
      </c>
      <c r="J2747" s="10" t="s">
        <v>70</v>
      </c>
      <c r="K2747" s="10" t="s">
        <v>9144</v>
      </c>
      <c r="L2747" s="10" t="s">
        <v>9145</v>
      </c>
      <c r="M2747" s="12" t="s">
        <v>8865</v>
      </c>
    </row>
    <row r="2748" s="3" customFormat="1" ht="40.5" spans="1:13">
      <c r="A2748" s="8">
        <v>2746</v>
      </c>
      <c r="B2748" s="10" t="s">
        <v>9142</v>
      </c>
      <c r="C2748" s="10" t="s">
        <v>37</v>
      </c>
      <c r="D2748" s="10" t="s">
        <v>8896</v>
      </c>
      <c r="E2748" s="10" t="s">
        <v>19</v>
      </c>
      <c r="F2748" s="11">
        <v>5</v>
      </c>
      <c r="G2748" s="11" t="s">
        <v>39</v>
      </c>
      <c r="H2748" s="10" t="s">
        <v>19</v>
      </c>
      <c r="I2748" s="10" t="s">
        <v>9148</v>
      </c>
      <c r="J2748" s="10" t="s">
        <v>591</v>
      </c>
      <c r="K2748" s="10" t="s">
        <v>9144</v>
      </c>
      <c r="L2748" s="10" t="s">
        <v>9145</v>
      </c>
      <c r="M2748" s="12" t="s">
        <v>8865</v>
      </c>
    </row>
    <row r="2749" s="3" customFormat="1" ht="40.5" spans="1:13">
      <c r="A2749" s="8">
        <v>2747</v>
      </c>
      <c r="B2749" s="10" t="s">
        <v>9142</v>
      </c>
      <c r="C2749" s="10" t="s">
        <v>37</v>
      </c>
      <c r="D2749" s="10" t="s">
        <v>8896</v>
      </c>
      <c r="E2749" s="10" t="s">
        <v>19</v>
      </c>
      <c r="F2749" s="11">
        <v>5</v>
      </c>
      <c r="G2749" s="11" t="s">
        <v>39</v>
      </c>
      <c r="H2749" s="10" t="s">
        <v>19</v>
      </c>
      <c r="I2749" s="10" t="s">
        <v>9149</v>
      </c>
      <c r="J2749" s="10" t="s">
        <v>70</v>
      </c>
      <c r="K2749" s="10" t="s">
        <v>9144</v>
      </c>
      <c r="L2749" s="10" t="s">
        <v>9145</v>
      </c>
      <c r="M2749" s="12" t="s">
        <v>8865</v>
      </c>
    </row>
    <row r="2750" s="3" customFormat="1" ht="40.5" spans="1:13">
      <c r="A2750" s="8">
        <v>2748</v>
      </c>
      <c r="B2750" s="9" t="s">
        <v>9142</v>
      </c>
      <c r="C2750" s="9" t="s">
        <v>37</v>
      </c>
      <c r="D2750" s="9" t="s">
        <v>8896</v>
      </c>
      <c r="E2750" s="9" t="s">
        <v>19</v>
      </c>
      <c r="F2750" s="8">
        <v>1</v>
      </c>
      <c r="G2750" s="8" t="s">
        <v>18</v>
      </c>
      <c r="H2750" s="9" t="s">
        <v>19</v>
      </c>
      <c r="I2750" s="9" t="s">
        <v>9150</v>
      </c>
      <c r="J2750" s="9" t="s">
        <v>40</v>
      </c>
      <c r="K2750" s="9" t="s">
        <v>9144</v>
      </c>
      <c r="L2750" s="9" t="s">
        <v>9145</v>
      </c>
      <c r="M2750" s="12" t="s">
        <v>8865</v>
      </c>
    </row>
    <row r="2751" s="3" customFormat="1" ht="27" spans="1:13">
      <c r="A2751" s="8">
        <v>2749</v>
      </c>
      <c r="B2751" s="9" t="s">
        <v>9142</v>
      </c>
      <c r="C2751" s="9" t="s">
        <v>37</v>
      </c>
      <c r="D2751" s="9" t="s">
        <v>8896</v>
      </c>
      <c r="E2751" s="9" t="s">
        <v>2850</v>
      </c>
      <c r="F2751" s="8">
        <v>1</v>
      </c>
      <c r="G2751" s="8" t="s">
        <v>18</v>
      </c>
      <c r="H2751" s="9" t="s">
        <v>19</v>
      </c>
      <c r="I2751" s="9" t="s">
        <v>9151</v>
      </c>
      <c r="J2751" s="9" t="s">
        <v>70</v>
      </c>
      <c r="K2751" s="9" t="s">
        <v>9144</v>
      </c>
      <c r="L2751" s="9" t="s">
        <v>9145</v>
      </c>
      <c r="M2751" s="12" t="s">
        <v>8865</v>
      </c>
    </row>
    <row r="2752" s="3" customFormat="1" ht="27" spans="1:13">
      <c r="A2752" s="8">
        <v>2750</v>
      </c>
      <c r="B2752" s="9" t="s">
        <v>9142</v>
      </c>
      <c r="C2752" s="9" t="s">
        <v>37</v>
      </c>
      <c r="D2752" s="9" t="s">
        <v>8896</v>
      </c>
      <c r="E2752" s="9" t="s">
        <v>81</v>
      </c>
      <c r="F2752" s="8">
        <v>1</v>
      </c>
      <c r="G2752" s="8" t="s">
        <v>18</v>
      </c>
      <c r="H2752" s="9" t="s">
        <v>19</v>
      </c>
      <c r="I2752" s="9" t="s">
        <v>9152</v>
      </c>
      <c r="J2752" s="9" t="s">
        <v>70</v>
      </c>
      <c r="K2752" s="9" t="s">
        <v>9144</v>
      </c>
      <c r="L2752" s="9" t="s">
        <v>9145</v>
      </c>
      <c r="M2752" s="12" t="s">
        <v>8865</v>
      </c>
    </row>
    <row r="2753" s="3" customFormat="1" ht="27" spans="1:13">
      <c r="A2753" s="8">
        <v>2751</v>
      </c>
      <c r="B2753" s="9" t="s">
        <v>9142</v>
      </c>
      <c r="C2753" s="9" t="s">
        <v>37</v>
      </c>
      <c r="D2753" s="9" t="s">
        <v>8896</v>
      </c>
      <c r="E2753" s="9" t="s">
        <v>364</v>
      </c>
      <c r="F2753" s="8">
        <v>1</v>
      </c>
      <c r="G2753" s="8" t="s">
        <v>18</v>
      </c>
      <c r="H2753" s="9" t="s">
        <v>19</v>
      </c>
      <c r="I2753" s="9" t="s">
        <v>9153</v>
      </c>
      <c r="J2753" s="9" t="s">
        <v>70</v>
      </c>
      <c r="K2753" s="9" t="s">
        <v>9144</v>
      </c>
      <c r="L2753" s="9" t="s">
        <v>9145</v>
      </c>
      <c r="M2753" s="12" t="s">
        <v>8865</v>
      </c>
    </row>
    <row r="2754" s="3" customFormat="1" ht="108" spans="1:13">
      <c r="A2754" s="8">
        <v>2752</v>
      </c>
      <c r="B2754" s="9" t="s">
        <v>9142</v>
      </c>
      <c r="C2754" s="9" t="s">
        <v>37</v>
      </c>
      <c r="D2754" s="9" t="s">
        <v>8896</v>
      </c>
      <c r="E2754" s="9" t="s">
        <v>119</v>
      </c>
      <c r="F2754" s="8">
        <v>1</v>
      </c>
      <c r="G2754" s="8" t="s">
        <v>18</v>
      </c>
      <c r="H2754" s="9" t="s">
        <v>19</v>
      </c>
      <c r="I2754" s="9" t="s">
        <v>9154</v>
      </c>
      <c r="J2754" s="9" t="s">
        <v>70</v>
      </c>
      <c r="K2754" s="9" t="s">
        <v>9144</v>
      </c>
      <c r="L2754" s="9" t="s">
        <v>9145</v>
      </c>
      <c r="M2754" s="12" t="s">
        <v>8865</v>
      </c>
    </row>
    <row r="2755" s="3" customFormat="1" ht="54" spans="1:13">
      <c r="A2755" s="8">
        <v>2753</v>
      </c>
      <c r="B2755" s="9" t="s">
        <v>9142</v>
      </c>
      <c r="C2755" s="9" t="s">
        <v>37</v>
      </c>
      <c r="D2755" s="9" t="s">
        <v>8896</v>
      </c>
      <c r="E2755" s="9" t="s">
        <v>119</v>
      </c>
      <c r="F2755" s="8">
        <v>1</v>
      </c>
      <c r="G2755" s="8" t="s">
        <v>18</v>
      </c>
      <c r="H2755" s="9" t="s">
        <v>19</v>
      </c>
      <c r="I2755" s="9" t="s">
        <v>9155</v>
      </c>
      <c r="J2755" s="9" t="s">
        <v>70</v>
      </c>
      <c r="K2755" s="9" t="s">
        <v>9144</v>
      </c>
      <c r="L2755" s="9" t="s">
        <v>9145</v>
      </c>
      <c r="M2755" s="12" t="s">
        <v>8865</v>
      </c>
    </row>
    <row r="2756" s="3" customFormat="1" ht="67.5" spans="1:13">
      <c r="A2756" s="8">
        <v>2754</v>
      </c>
      <c r="B2756" s="9" t="s">
        <v>9142</v>
      </c>
      <c r="C2756" s="9" t="s">
        <v>37</v>
      </c>
      <c r="D2756" s="9" t="s">
        <v>9156</v>
      </c>
      <c r="E2756" s="9" t="s">
        <v>217</v>
      </c>
      <c r="F2756" s="8">
        <v>1</v>
      </c>
      <c r="G2756" s="8" t="s">
        <v>18</v>
      </c>
      <c r="H2756" s="9" t="s">
        <v>19</v>
      </c>
      <c r="I2756" s="9" t="s">
        <v>9157</v>
      </c>
      <c r="J2756" s="9" t="s">
        <v>70</v>
      </c>
      <c r="K2756" s="9" t="s">
        <v>9144</v>
      </c>
      <c r="L2756" s="9" t="s">
        <v>9145</v>
      </c>
      <c r="M2756" s="12" t="s">
        <v>8865</v>
      </c>
    </row>
    <row r="2757" s="3" customFormat="1" ht="27" spans="1:13">
      <c r="A2757" s="8">
        <v>2755</v>
      </c>
      <c r="B2757" s="10" t="s">
        <v>9158</v>
      </c>
      <c r="C2757" s="10" t="s">
        <v>37</v>
      </c>
      <c r="D2757" s="10" t="s">
        <v>782</v>
      </c>
      <c r="E2757" s="10" t="s">
        <v>212</v>
      </c>
      <c r="F2757" s="11">
        <v>1</v>
      </c>
      <c r="G2757" s="11" t="s">
        <v>39</v>
      </c>
      <c r="H2757" s="10" t="s">
        <v>19</v>
      </c>
      <c r="I2757" s="10" t="s">
        <v>782</v>
      </c>
      <c r="J2757" s="10" t="s">
        <v>70</v>
      </c>
      <c r="K2757" s="10" t="s">
        <v>9159</v>
      </c>
      <c r="L2757" s="10" t="s">
        <v>9160</v>
      </c>
      <c r="M2757" s="12" t="s">
        <v>8865</v>
      </c>
    </row>
    <row r="2758" s="3" customFormat="1" ht="27" spans="1:13">
      <c r="A2758" s="8">
        <v>2756</v>
      </c>
      <c r="B2758" s="10" t="s">
        <v>9158</v>
      </c>
      <c r="C2758" s="10" t="s">
        <v>37</v>
      </c>
      <c r="D2758" s="10" t="s">
        <v>782</v>
      </c>
      <c r="E2758" s="10" t="s">
        <v>3031</v>
      </c>
      <c r="F2758" s="11">
        <v>2</v>
      </c>
      <c r="G2758" s="11" t="s">
        <v>39</v>
      </c>
      <c r="H2758" s="10" t="s">
        <v>19</v>
      </c>
      <c r="I2758" s="10" t="s">
        <v>782</v>
      </c>
      <c r="J2758" s="10" t="s">
        <v>70</v>
      </c>
      <c r="K2758" s="10" t="s">
        <v>9159</v>
      </c>
      <c r="L2758" s="10" t="s">
        <v>9160</v>
      </c>
      <c r="M2758" s="12" t="s">
        <v>8865</v>
      </c>
    </row>
    <row r="2759" s="3" customFormat="1" ht="27" spans="1:13">
      <c r="A2759" s="8">
        <v>2757</v>
      </c>
      <c r="B2759" s="10" t="s">
        <v>9161</v>
      </c>
      <c r="C2759" s="10" t="s">
        <v>37</v>
      </c>
      <c r="D2759" s="10" t="s">
        <v>9162</v>
      </c>
      <c r="E2759" s="10" t="s">
        <v>19</v>
      </c>
      <c r="F2759" s="11">
        <v>2</v>
      </c>
      <c r="G2759" s="11" t="s">
        <v>43</v>
      </c>
      <c r="H2759" s="10" t="s">
        <v>19</v>
      </c>
      <c r="I2759" s="10" t="s">
        <v>9163</v>
      </c>
      <c r="J2759" s="10" t="s">
        <v>40</v>
      </c>
      <c r="K2759" s="10" t="s">
        <v>9164</v>
      </c>
      <c r="L2759" s="10" t="s">
        <v>9165</v>
      </c>
      <c r="M2759" s="12" t="s">
        <v>8865</v>
      </c>
    </row>
    <row r="2760" s="3" customFormat="1" ht="27" spans="1:13">
      <c r="A2760" s="8">
        <v>2758</v>
      </c>
      <c r="B2760" s="10" t="s">
        <v>9161</v>
      </c>
      <c r="C2760" s="10" t="s">
        <v>51</v>
      </c>
      <c r="D2760" s="10" t="s">
        <v>9162</v>
      </c>
      <c r="E2760" s="10" t="s">
        <v>19</v>
      </c>
      <c r="F2760" s="11">
        <v>1</v>
      </c>
      <c r="G2760" s="11" t="s">
        <v>43</v>
      </c>
      <c r="H2760" s="10" t="s">
        <v>19</v>
      </c>
      <c r="I2760" s="10" t="s">
        <v>9162</v>
      </c>
      <c r="J2760" s="10" t="s">
        <v>40</v>
      </c>
      <c r="K2760" s="10" t="s">
        <v>9164</v>
      </c>
      <c r="L2760" s="10" t="s">
        <v>9165</v>
      </c>
      <c r="M2760" s="12" t="s">
        <v>8865</v>
      </c>
    </row>
    <row r="2761" s="3" customFormat="1" ht="27" spans="1:13">
      <c r="A2761" s="8">
        <v>2759</v>
      </c>
      <c r="B2761" s="10" t="s">
        <v>9161</v>
      </c>
      <c r="C2761" s="10" t="s">
        <v>675</v>
      </c>
      <c r="D2761" s="10" t="s">
        <v>9162</v>
      </c>
      <c r="E2761" s="10" t="s">
        <v>19</v>
      </c>
      <c r="F2761" s="11">
        <v>1</v>
      </c>
      <c r="G2761" s="11" t="s">
        <v>43</v>
      </c>
      <c r="H2761" s="10" t="s">
        <v>19</v>
      </c>
      <c r="I2761" s="10" t="s">
        <v>9162</v>
      </c>
      <c r="J2761" s="10" t="s">
        <v>40</v>
      </c>
      <c r="K2761" s="10" t="s">
        <v>9164</v>
      </c>
      <c r="L2761" s="10" t="s">
        <v>9165</v>
      </c>
      <c r="M2761" s="12" t="s">
        <v>8865</v>
      </c>
    </row>
    <row r="2762" s="3" customFormat="1" ht="27" spans="1:13">
      <c r="A2762" s="8">
        <v>2760</v>
      </c>
      <c r="B2762" s="10" t="s">
        <v>9166</v>
      </c>
      <c r="C2762" s="10" t="s">
        <v>37</v>
      </c>
      <c r="D2762" s="10" t="s">
        <v>782</v>
      </c>
      <c r="E2762" s="10" t="s">
        <v>393</v>
      </c>
      <c r="F2762" s="11">
        <v>1</v>
      </c>
      <c r="G2762" s="11" t="s">
        <v>39</v>
      </c>
      <c r="H2762" s="10" t="s">
        <v>19</v>
      </c>
      <c r="I2762" s="10" t="s">
        <v>782</v>
      </c>
      <c r="J2762" s="10" t="s">
        <v>70</v>
      </c>
      <c r="K2762" s="10" t="s">
        <v>9167</v>
      </c>
      <c r="L2762" s="10" t="s">
        <v>9168</v>
      </c>
      <c r="M2762" s="12" t="s">
        <v>8865</v>
      </c>
    </row>
    <row r="2763" s="3" customFormat="1" ht="54" spans="1:13">
      <c r="A2763" s="8">
        <v>2761</v>
      </c>
      <c r="B2763" s="10" t="s">
        <v>9169</v>
      </c>
      <c r="C2763" s="10" t="s">
        <v>1719</v>
      </c>
      <c r="D2763" s="10" t="s">
        <v>9170</v>
      </c>
      <c r="E2763" s="10" t="s">
        <v>81</v>
      </c>
      <c r="F2763" s="11">
        <v>10</v>
      </c>
      <c r="G2763" s="11" t="s">
        <v>43</v>
      </c>
      <c r="H2763" s="10" t="s">
        <v>19</v>
      </c>
      <c r="I2763" s="10" t="s">
        <v>9171</v>
      </c>
      <c r="J2763" s="10" t="s">
        <v>40</v>
      </c>
      <c r="K2763" s="10" t="s">
        <v>9172</v>
      </c>
      <c r="L2763" s="10" t="s">
        <v>9173</v>
      </c>
      <c r="M2763" s="12" t="s">
        <v>8865</v>
      </c>
    </row>
    <row r="2764" s="3" customFormat="1" ht="40.5" spans="1:13">
      <c r="A2764" s="8">
        <v>2762</v>
      </c>
      <c r="B2764" s="9" t="s">
        <v>9169</v>
      </c>
      <c r="C2764" s="9" t="s">
        <v>37</v>
      </c>
      <c r="D2764" s="9" t="s">
        <v>9174</v>
      </c>
      <c r="E2764" s="9" t="s">
        <v>81</v>
      </c>
      <c r="F2764" s="8">
        <v>5</v>
      </c>
      <c r="G2764" s="8" t="s">
        <v>18</v>
      </c>
      <c r="H2764" s="9" t="s">
        <v>19</v>
      </c>
      <c r="I2764" s="9" t="s">
        <v>9175</v>
      </c>
      <c r="J2764" s="9" t="s">
        <v>40</v>
      </c>
      <c r="K2764" s="9" t="s">
        <v>9172</v>
      </c>
      <c r="L2764" s="9" t="str">
        <f>"15841500790"</f>
        <v>15841500790</v>
      </c>
      <c r="M2764" s="12" t="s">
        <v>8865</v>
      </c>
    </row>
    <row r="2765" s="3" customFormat="1" spans="1:13">
      <c r="A2765" s="8">
        <v>2763</v>
      </c>
      <c r="B2765" s="10" t="s">
        <v>9176</v>
      </c>
      <c r="C2765" s="10" t="s">
        <v>37</v>
      </c>
      <c r="D2765" s="10" t="s">
        <v>782</v>
      </c>
      <c r="E2765" s="10" t="s">
        <v>19</v>
      </c>
      <c r="F2765" s="11">
        <v>3</v>
      </c>
      <c r="G2765" s="11" t="s">
        <v>633</v>
      </c>
      <c r="H2765" s="10" t="s">
        <v>19</v>
      </c>
      <c r="I2765" s="10" t="s">
        <v>782</v>
      </c>
      <c r="J2765" s="10" t="s">
        <v>70</v>
      </c>
      <c r="K2765" s="10" t="s">
        <v>4591</v>
      </c>
      <c r="L2765" s="10" t="s">
        <v>9177</v>
      </c>
      <c r="M2765" s="12" t="s">
        <v>8865</v>
      </c>
    </row>
    <row r="2766" s="3" customFormat="1" spans="1:13">
      <c r="A2766" s="8">
        <v>2764</v>
      </c>
      <c r="B2766" s="10" t="s">
        <v>9176</v>
      </c>
      <c r="C2766" s="10" t="s">
        <v>37</v>
      </c>
      <c r="D2766" s="10" t="s">
        <v>9178</v>
      </c>
      <c r="E2766" s="10" t="s">
        <v>19</v>
      </c>
      <c r="F2766" s="11">
        <v>3</v>
      </c>
      <c r="G2766" s="11" t="s">
        <v>633</v>
      </c>
      <c r="H2766" s="10" t="s">
        <v>19</v>
      </c>
      <c r="I2766" s="10" t="s">
        <v>9178</v>
      </c>
      <c r="J2766" s="10" t="s">
        <v>70</v>
      </c>
      <c r="K2766" s="10" t="s">
        <v>4591</v>
      </c>
      <c r="L2766" s="10" t="s">
        <v>9177</v>
      </c>
      <c r="M2766" s="12" t="s">
        <v>8865</v>
      </c>
    </row>
    <row r="2767" s="3" customFormat="1" spans="1:13">
      <c r="A2767" s="8">
        <v>2765</v>
      </c>
      <c r="B2767" s="10" t="s">
        <v>9176</v>
      </c>
      <c r="C2767" s="10" t="s">
        <v>37</v>
      </c>
      <c r="D2767" s="10" t="s">
        <v>9179</v>
      </c>
      <c r="E2767" s="10" t="s">
        <v>19</v>
      </c>
      <c r="F2767" s="11">
        <v>3</v>
      </c>
      <c r="G2767" s="11" t="s">
        <v>633</v>
      </c>
      <c r="H2767" s="10" t="s">
        <v>19</v>
      </c>
      <c r="I2767" s="10" t="s">
        <v>9179</v>
      </c>
      <c r="J2767" s="10" t="s">
        <v>70</v>
      </c>
      <c r="K2767" s="10" t="s">
        <v>4591</v>
      </c>
      <c r="L2767" s="10" t="s">
        <v>9177</v>
      </c>
      <c r="M2767" s="12" t="s">
        <v>8865</v>
      </c>
    </row>
    <row r="2768" s="3" customFormat="1" ht="27" spans="1:13">
      <c r="A2768" s="8">
        <v>2766</v>
      </c>
      <c r="B2768" s="10" t="s">
        <v>9180</v>
      </c>
      <c r="C2768" s="10" t="s">
        <v>37</v>
      </c>
      <c r="D2768" s="10" t="s">
        <v>8896</v>
      </c>
      <c r="E2768" s="10" t="s">
        <v>19</v>
      </c>
      <c r="F2768" s="11">
        <v>1</v>
      </c>
      <c r="G2768" s="11" t="s">
        <v>39</v>
      </c>
      <c r="H2768" s="10" t="s">
        <v>19</v>
      </c>
      <c r="I2768" s="10" t="s">
        <v>9181</v>
      </c>
      <c r="J2768" s="10" t="s">
        <v>70</v>
      </c>
      <c r="K2768" s="10" t="s">
        <v>9182</v>
      </c>
      <c r="L2768" s="10" t="s">
        <v>9183</v>
      </c>
      <c r="M2768" s="12" t="s">
        <v>8865</v>
      </c>
    </row>
    <row r="2769" s="3" customFormat="1" spans="1:13">
      <c r="A2769" s="8">
        <v>2767</v>
      </c>
      <c r="B2769" s="10" t="s">
        <v>9180</v>
      </c>
      <c r="C2769" s="10" t="s">
        <v>37</v>
      </c>
      <c r="D2769" s="10" t="s">
        <v>8896</v>
      </c>
      <c r="E2769" s="10" t="s">
        <v>19</v>
      </c>
      <c r="F2769" s="11">
        <v>20</v>
      </c>
      <c r="G2769" s="11" t="s">
        <v>39</v>
      </c>
      <c r="H2769" s="10" t="s">
        <v>19</v>
      </c>
      <c r="I2769" s="10" t="s">
        <v>9184</v>
      </c>
      <c r="J2769" s="10" t="s">
        <v>70</v>
      </c>
      <c r="K2769" s="10" t="s">
        <v>9182</v>
      </c>
      <c r="L2769" s="10" t="s">
        <v>9183</v>
      </c>
      <c r="M2769" s="12" t="s">
        <v>8865</v>
      </c>
    </row>
    <row r="2770" s="3" customFormat="1" ht="27" spans="1:13">
      <c r="A2770" s="8">
        <v>2768</v>
      </c>
      <c r="B2770" s="10" t="s">
        <v>9180</v>
      </c>
      <c r="C2770" s="10" t="s">
        <v>37</v>
      </c>
      <c r="D2770" s="10" t="s">
        <v>8896</v>
      </c>
      <c r="E2770" s="10" t="s">
        <v>19</v>
      </c>
      <c r="F2770" s="11">
        <v>5</v>
      </c>
      <c r="G2770" s="11" t="s">
        <v>39</v>
      </c>
      <c r="H2770" s="10" t="s">
        <v>19</v>
      </c>
      <c r="I2770" s="10" t="s">
        <v>9185</v>
      </c>
      <c r="J2770" s="10" t="s">
        <v>70</v>
      </c>
      <c r="K2770" s="10" t="s">
        <v>9182</v>
      </c>
      <c r="L2770" s="10" t="s">
        <v>9183</v>
      </c>
      <c r="M2770" s="12" t="s">
        <v>8865</v>
      </c>
    </row>
    <row r="2771" s="3" customFormat="1" ht="27" spans="1:13">
      <c r="A2771" s="8">
        <v>2769</v>
      </c>
      <c r="B2771" s="10" t="s">
        <v>9180</v>
      </c>
      <c r="C2771" s="10" t="s">
        <v>37</v>
      </c>
      <c r="D2771" s="10" t="s">
        <v>8896</v>
      </c>
      <c r="E2771" s="10" t="s">
        <v>19</v>
      </c>
      <c r="F2771" s="11">
        <v>5</v>
      </c>
      <c r="G2771" s="11" t="s">
        <v>39</v>
      </c>
      <c r="H2771" s="10" t="s">
        <v>19</v>
      </c>
      <c r="I2771" s="10" t="s">
        <v>9186</v>
      </c>
      <c r="J2771" s="10" t="s">
        <v>70</v>
      </c>
      <c r="K2771" s="10" t="s">
        <v>9182</v>
      </c>
      <c r="L2771" s="10" t="s">
        <v>9183</v>
      </c>
      <c r="M2771" s="12" t="s">
        <v>8865</v>
      </c>
    </row>
    <row r="2772" s="3" customFormat="1" spans="1:13">
      <c r="A2772" s="8">
        <v>2770</v>
      </c>
      <c r="B2772" s="10" t="s">
        <v>9180</v>
      </c>
      <c r="C2772" s="10" t="s">
        <v>37</v>
      </c>
      <c r="D2772" s="10" t="s">
        <v>8896</v>
      </c>
      <c r="E2772" s="10" t="s">
        <v>19</v>
      </c>
      <c r="F2772" s="11">
        <v>5</v>
      </c>
      <c r="G2772" s="11" t="s">
        <v>39</v>
      </c>
      <c r="H2772" s="10" t="s">
        <v>19</v>
      </c>
      <c r="I2772" s="10" t="s">
        <v>9187</v>
      </c>
      <c r="J2772" s="10" t="s">
        <v>70</v>
      </c>
      <c r="K2772" s="10" t="s">
        <v>9182</v>
      </c>
      <c r="L2772" s="10" t="s">
        <v>9183</v>
      </c>
      <c r="M2772" s="12" t="s">
        <v>8865</v>
      </c>
    </row>
    <row r="2773" s="3" customFormat="1" ht="27" spans="1:13">
      <c r="A2773" s="8">
        <v>2771</v>
      </c>
      <c r="B2773" s="10" t="s">
        <v>9188</v>
      </c>
      <c r="C2773" s="10" t="s">
        <v>37</v>
      </c>
      <c r="D2773" s="10" t="s">
        <v>782</v>
      </c>
      <c r="E2773" s="10" t="s">
        <v>813</v>
      </c>
      <c r="F2773" s="11">
        <v>1</v>
      </c>
      <c r="G2773" s="11" t="s">
        <v>39</v>
      </c>
      <c r="H2773" s="10" t="s">
        <v>19</v>
      </c>
      <c r="I2773" s="10" t="s">
        <v>782</v>
      </c>
      <c r="J2773" s="10" t="s">
        <v>70</v>
      </c>
      <c r="K2773" s="10" t="s">
        <v>9189</v>
      </c>
      <c r="L2773" s="10" t="s">
        <v>9190</v>
      </c>
      <c r="M2773" s="12" t="s">
        <v>8865</v>
      </c>
    </row>
    <row r="2774" s="3" customFormat="1" ht="27" spans="1:13">
      <c r="A2774" s="8">
        <v>2772</v>
      </c>
      <c r="B2774" s="10" t="s">
        <v>9191</v>
      </c>
      <c r="C2774" s="10" t="s">
        <v>37</v>
      </c>
      <c r="D2774" s="10" t="s">
        <v>782</v>
      </c>
      <c r="E2774" s="10" t="s">
        <v>212</v>
      </c>
      <c r="F2774" s="11">
        <v>1</v>
      </c>
      <c r="G2774" s="11" t="s">
        <v>39</v>
      </c>
      <c r="H2774" s="10" t="s">
        <v>19</v>
      </c>
      <c r="I2774" s="10" t="s">
        <v>782</v>
      </c>
      <c r="J2774" s="10" t="s">
        <v>70</v>
      </c>
      <c r="K2774" s="10" t="s">
        <v>9192</v>
      </c>
      <c r="L2774" s="10" t="s">
        <v>9193</v>
      </c>
      <c r="M2774" s="12" t="s">
        <v>8865</v>
      </c>
    </row>
    <row r="2775" s="3" customFormat="1" ht="27" spans="1:13">
      <c r="A2775" s="8">
        <v>2773</v>
      </c>
      <c r="B2775" s="10" t="s">
        <v>9194</v>
      </c>
      <c r="C2775" s="10" t="s">
        <v>37</v>
      </c>
      <c r="D2775" s="10" t="s">
        <v>782</v>
      </c>
      <c r="E2775" s="10" t="s">
        <v>3051</v>
      </c>
      <c r="F2775" s="11">
        <v>1</v>
      </c>
      <c r="G2775" s="11" t="s">
        <v>39</v>
      </c>
      <c r="H2775" s="10" t="s">
        <v>19</v>
      </c>
      <c r="I2775" s="10" t="s">
        <v>782</v>
      </c>
      <c r="J2775" s="10" t="s">
        <v>70</v>
      </c>
      <c r="K2775" s="10" t="s">
        <v>9195</v>
      </c>
      <c r="L2775" s="10" t="s">
        <v>9196</v>
      </c>
      <c r="M2775" s="12" t="s">
        <v>8865</v>
      </c>
    </row>
    <row r="2776" s="3" customFormat="1" spans="1:13">
      <c r="A2776" s="8">
        <v>2774</v>
      </c>
      <c r="B2776" s="10" t="s">
        <v>9197</v>
      </c>
      <c r="C2776" s="10" t="s">
        <v>167</v>
      </c>
      <c r="D2776" s="10" t="s">
        <v>9198</v>
      </c>
      <c r="E2776" s="10" t="s">
        <v>81</v>
      </c>
      <c r="F2776" s="11">
        <v>1</v>
      </c>
      <c r="G2776" s="11" t="s">
        <v>43</v>
      </c>
      <c r="H2776" s="10" t="s">
        <v>19</v>
      </c>
      <c r="I2776" s="10" t="s">
        <v>782</v>
      </c>
      <c r="J2776" s="10" t="s">
        <v>40</v>
      </c>
      <c r="K2776" s="10" t="s">
        <v>9199</v>
      </c>
      <c r="L2776" s="10" t="s">
        <v>9200</v>
      </c>
      <c r="M2776" s="12" t="s">
        <v>8865</v>
      </c>
    </row>
    <row r="2777" s="3" customFormat="1" ht="40.5" spans="1:13">
      <c r="A2777" s="8">
        <v>2775</v>
      </c>
      <c r="B2777" s="10" t="s">
        <v>9201</v>
      </c>
      <c r="C2777" s="10" t="s">
        <v>385</v>
      </c>
      <c r="D2777" s="10" t="s">
        <v>9202</v>
      </c>
      <c r="E2777" s="10" t="s">
        <v>19</v>
      </c>
      <c r="F2777" s="11">
        <v>50</v>
      </c>
      <c r="G2777" s="11" t="s">
        <v>633</v>
      </c>
      <c r="H2777" s="10" t="s">
        <v>19</v>
      </c>
      <c r="I2777" s="10" t="s">
        <v>9203</v>
      </c>
      <c r="J2777" s="10" t="s">
        <v>59</v>
      </c>
      <c r="K2777" s="10" t="s">
        <v>9204</v>
      </c>
      <c r="L2777" s="10" t="s">
        <v>9205</v>
      </c>
      <c r="M2777" s="12" t="s">
        <v>8865</v>
      </c>
    </row>
    <row r="2778" s="3" customFormat="1" ht="27" spans="1:13">
      <c r="A2778" s="8">
        <v>2776</v>
      </c>
      <c r="B2778" s="10" t="s">
        <v>9206</v>
      </c>
      <c r="C2778" s="10" t="s">
        <v>2440</v>
      </c>
      <c r="D2778" s="10" t="s">
        <v>9207</v>
      </c>
      <c r="E2778" s="10" t="s">
        <v>3150</v>
      </c>
      <c r="F2778" s="11">
        <v>1</v>
      </c>
      <c r="G2778" s="11" t="s">
        <v>43</v>
      </c>
      <c r="H2778" s="10" t="s">
        <v>19</v>
      </c>
      <c r="I2778" s="10" t="s">
        <v>782</v>
      </c>
      <c r="J2778" s="10" t="s">
        <v>40</v>
      </c>
      <c r="K2778" s="10" t="s">
        <v>9208</v>
      </c>
      <c r="L2778" s="10" t="s">
        <v>9209</v>
      </c>
      <c r="M2778" s="12" t="s">
        <v>8865</v>
      </c>
    </row>
    <row r="2779" s="3" customFormat="1" ht="54" spans="1:13">
      <c r="A2779" s="8">
        <v>2777</v>
      </c>
      <c r="B2779" s="10" t="s">
        <v>9210</v>
      </c>
      <c r="C2779" s="10" t="s">
        <v>109</v>
      </c>
      <c r="D2779" s="10" t="s">
        <v>782</v>
      </c>
      <c r="E2779" s="10" t="s">
        <v>119</v>
      </c>
      <c r="F2779" s="11">
        <v>1</v>
      </c>
      <c r="G2779" s="11" t="s">
        <v>43</v>
      </c>
      <c r="H2779" s="10" t="s">
        <v>19</v>
      </c>
      <c r="I2779" s="10" t="s">
        <v>867</v>
      </c>
      <c r="J2779" s="10" t="s">
        <v>40</v>
      </c>
      <c r="K2779" s="10" t="s">
        <v>9211</v>
      </c>
      <c r="L2779" s="10" t="s">
        <v>9212</v>
      </c>
      <c r="M2779" s="12" t="s">
        <v>8865</v>
      </c>
    </row>
    <row r="2780" s="3" customFormat="1" ht="27" spans="1:13">
      <c r="A2780" s="8">
        <v>2778</v>
      </c>
      <c r="B2780" s="10" t="s">
        <v>9213</v>
      </c>
      <c r="C2780" s="10" t="s">
        <v>37</v>
      </c>
      <c r="D2780" s="10" t="s">
        <v>782</v>
      </c>
      <c r="E2780" s="10" t="s">
        <v>212</v>
      </c>
      <c r="F2780" s="11">
        <v>2</v>
      </c>
      <c r="G2780" s="11" t="s">
        <v>39</v>
      </c>
      <c r="H2780" s="10" t="s">
        <v>19</v>
      </c>
      <c r="I2780" s="10" t="s">
        <v>782</v>
      </c>
      <c r="J2780" s="10" t="s">
        <v>70</v>
      </c>
      <c r="K2780" s="10" t="s">
        <v>8903</v>
      </c>
      <c r="L2780" s="10" t="s">
        <v>9214</v>
      </c>
      <c r="M2780" s="12" t="s">
        <v>8865</v>
      </c>
    </row>
    <row r="2781" s="3" customFormat="1" ht="54" spans="1:13">
      <c r="A2781" s="8">
        <v>2779</v>
      </c>
      <c r="B2781" s="10" t="s">
        <v>9215</v>
      </c>
      <c r="C2781" s="10" t="s">
        <v>66</v>
      </c>
      <c r="D2781" s="10" t="s">
        <v>118</v>
      </c>
      <c r="E2781" s="10" t="s">
        <v>119</v>
      </c>
      <c r="F2781" s="11">
        <v>1</v>
      </c>
      <c r="G2781" s="11" t="s">
        <v>43</v>
      </c>
      <c r="H2781" s="10" t="s">
        <v>19</v>
      </c>
      <c r="I2781" s="10" t="s">
        <v>782</v>
      </c>
      <c r="J2781" s="10" t="s">
        <v>70</v>
      </c>
      <c r="K2781" s="10" t="s">
        <v>9216</v>
      </c>
      <c r="L2781" s="10" t="s">
        <v>9217</v>
      </c>
      <c r="M2781" s="12" t="s">
        <v>8865</v>
      </c>
    </row>
    <row r="2782" s="3" customFormat="1" ht="54" spans="1:13">
      <c r="A2782" s="8">
        <v>2780</v>
      </c>
      <c r="B2782" s="10" t="s">
        <v>9218</v>
      </c>
      <c r="C2782" s="10" t="s">
        <v>66</v>
      </c>
      <c r="D2782" s="10" t="s">
        <v>118</v>
      </c>
      <c r="E2782" s="10" t="s">
        <v>119</v>
      </c>
      <c r="F2782" s="11">
        <v>1</v>
      </c>
      <c r="G2782" s="11" t="s">
        <v>43</v>
      </c>
      <c r="H2782" s="10" t="s">
        <v>19</v>
      </c>
      <c r="I2782" s="10" t="s">
        <v>782</v>
      </c>
      <c r="J2782" s="10" t="s">
        <v>70</v>
      </c>
      <c r="K2782" s="10" t="s">
        <v>9219</v>
      </c>
      <c r="L2782" s="10" t="s">
        <v>9220</v>
      </c>
      <c r="M2782" s="12" t="s">
        <v>8865</v>
      </c>
    </row>
    <row r="2783" s="3" customFormat="1" ht="27" spans="1:13">
      <c r="A2783" s="8">
        <v>2781</v>
      </c>
      <c r="B2783" s="10" t="s">
        <v>9221</v>
      </c>
      <c r="C2783" s="10" t="s">
        <v>37</v>
      </c>
      <c r="D2783" s="10" t="s">
        <v>5925</v>
      </c>
      <c r="E2783" s="10" t="s">
        <v>393</v>
      </c>
      <c r="F2783" s="11">
        <v>1</v>
      </c>
      <c r="G2783" s="11" t="s">
        <v>39</v>
      </c>
      <c r="H2783" s="10" t="s">
        <v>19</v>
      </c>
      <c r="I2783" s="10" t="s">
        <v>782</v>
      </c>
      <c r="J2783" s="10" t="s">
        <v>70</v>
      </c>
      <c r="K2783" s="10" t="s">
        <v>9222</v>
      </c>
      <c r="L2783" s="10" t="s">
        <v>9223</v>
      </c>
      <c r="M2783" s="12" t="s">
        <v>8865</v>
      </c>
    </row>
    <row r="2784" s="3" customFormat="1" ht="54" spans="1:13">
      <c r="A2784" s="8">
        <v>2782</v>
      </c>
      <c r="B2784" s="10" t="s">
        <v>9224</v>
      </c>
      <c r="C2784" s="10" t="s">
        <v>66</v>
      </c>
      <c r="D2784" s="10" t="s">
        <v>118</v>
      </c>
      <c r="E2784" s="10" t="s">
        <v>119</v>
      </c>
      <c r="F2784" s="11">
        <v>1</v>
      </c>
      <c r="G2784" s="11" t="s">
        <v>39</v>
      </c>
      <c r="H2784" s="10" t="s">
        <v>19</v>
      </c>
      <c r="I2784" s="10" t="s">
        <v>782</v>
      </c>
      <c r="J2784" s="10" t="s">
        <v>40</v>
      </c>
      <c r="K2784" s="10" t="s">
        <v>9225</v>
      </c>
      <c r="L2784" s="10" t="s">
        <v>9226</v>
      </c>
      <c r="M2784" s="12" t="s">
        <v>8865</v>
      </c>
    </row>
    <row r="2785" s="3" customFormat="1" ht="27" spans="1:13">
      <c r="A2785" s="8">
        <v>2783</v>
      </c>
      <c r="B2785" s="10" t="s">
        <v>9227</v>
      </c>
      <c r="C2785" s="10" t="s">
        <v>37</v>
      </c>
      <c r="D2785" s="10" t="s">
        <v>782</v>
      </c>
      <c r="E2785" s="10" t="s">
        <v>393</v>
      </c>
      <c r="F2785" s="11">
        <v>1</v>
      </c>
      <c r="G2785" s="11" t="s">
        <v>39</v>
      </c>
      <c r="H2785" s="10" t="s">
        <v>19</v>
      </c>
      <c r="I2785" s="10" t="s">
        <v>782</v>
      </c>
      <c r="J2785" s="10" t="s">
        <v>70</v>
      </c>
      <c r="K2785" s="10" t="s">
        <v>9228</v>
      </c>
      <c r="L2785" s="10" t="s">
        <v>9229</v>
      </c>
      <c r="M2785" s="12" t="s">
        <v>8865</v>
      </c>
    </row>
    <row r="2786" s="3" customFormat="1" ht="27" spans="1:13">
      <c r="A2786" s="8">
        <v>2784</v>
      </c>
      <c r="B2786" s="10" t="s">
        <v>9230</v>
      </c>
      <c r="C2786" s="10" t="s">
        <v>150</v>
      </c>
      <c r="D2786" s="10" t="s">
        <v>8930</v>
      </c>
      <c r="E2786" s="10" t="s">
        <v>152</v>
      </c>
      <c r="F2786" s="11">
        <v>1</v>
      </c>
      <c r="G2786" s="11" t="s">
        <v>43</v>
      </c>
      <c r="H2786" s="10" t="s">
        <v>19</v>
      </c>
      <c r="I2786" s="10" t="s">
        <v>782</v>
      </c>
      <c r="J2786" s="10" t="s">
        <v>70</v>
      </c>
      <c r="K2786" s="10" t="s">
        <v>9231</v>
      </c>
      <c r="L2786" s="10" t="s">
        <v>9232</v>
      </c>
      <c r="M2786" s="12" t="s">
        <v>8865</v>
      </c>
    </row>
    <row r="2787" s="3" customFormat="1" ht="27" spans="1:13">
      <c r="A2787" s="8">
        <v>2785</v>
      </c>
      <c r="B2787" s="10" t="s">
        <v>9233</v>
      </c>
      <c r="C2787" s="10" t="s">
        <v>37</v>
      </c>
      <c r="D2787" s="10" t="s">
        <v>782</v>
      </c>
      <c r="E2787" s="10" t="s">
        <v>3031</v>
      </c>
      <c r="F2787" s="11">
        <v>1</v>
      </c>
      <c r="G2787" s="11" t="s">
        <v>39</v>
      </c>
      <c r="H2787" s="10" t="s">
        <v>19</v>
      </c>
      <c r="I2787" s="10" t="s">
        <v>782</v>
      </c>
      <c r="J2787" s="10" t="s">
        <v>70</v>
      </c>
      <c r="K2787" s="10" t="s">
        <v>9234</v>
      </c>
      <c r="L2787" s="10" t="s">
        <v>9235</v>
      </c>
      <c r="M2787" s="12" t="s">
        <v>8865</v>
      </c>
    </row>
    <row r="2788" s="3" customFormat="1" ht="54" spans="1:13">
      <c r="A2788" s="8">
        <v>2786</v>
      </c>
      <c r="B2788" s="10" t="s">
        <v>9236</v>
      </c>
      <c r="C2788" s="10" t="s">
        <v>66</v>
      </c>
      <c r="D2788" s="10" t="s">
        <v>9035</v>
      </c>
      <c r="E2788" s="10" t="s">
        <v>119</v>
      </c>
      <c r="F2788" s="11">
        <v>1</v>
      </c>
      <c r="G2788" s="11" t="s">
        <v>633</v>
      </c>
      <c r="H2788" s="10" t="s">
        <v>19</v>
      </c>
      <c r="I2788" s="10" t="s">
        <v>867</v>
      </c>
      <c r="J2788" s="10" t="s">
        <v>591</v>
      </c>
      <c r="K2788" s="10" t="s">
        <v>9237</v>
      </c>
      <c r="L2788" s="10" t="s">
        <v>9238</v>
      </c>
      <c r="M2788" s="12" t="s">
        <v>8865</v>
      </c>
    </row>
    <row r="2789" s="3" customFormat="1" ht="27" spans="1:13">
      <c r="A2789" s="8">
        <v>2787</v>
      </c>
      <c r="B2789" s="10" t="s">
        <v>9239</v>
      </c>
      <c r="C2789" s="10" t="s">
        <v>37</v>
      </c>
      <c r="D2789" s="10" t="s">
        <v>782</v>
      </c>
      <c r="E2789" s="10" t="s">
        <v>393</v>
      </c>
      <c r="F2789" s="11">
        <v>1</v>
      </c>
      <c r="G2789" s="11" t="s">
        <v>39</v>
      </c>
      <c r="H2789" s="10" t="s">
        <v>19</v>
      </c>
      <c r="I2789" s="10" t="s">
        <v>782</v>
      </c>
      <c r="J2789" s="10" t="s">
        <v>70</v>
      </c>
      <c r="K2789" s="10" t="s">
        <v>9240</v>
      </c>
      <c r="L2789" s="10" t="s">
        <v>9241</v>
      </c>
      <c r="M2789" s="12" t="s">
        <v>8865</v>
      </c>
    </row>
    <row r="2790" s="3" customFormat="1" ht="27" spans="1:13">
      <c r="A2790" s="8">
        <v>2788</v>
      </c>
      <c r="B2790" s="10" t="s">
        <v>9242</v>
      </c>
      <c r="C2790" s="10" t="s">
        <v>37</v>
      </c>
      <c r="D2790" s="10" t="s">
        <v>782</v>
      </c>
      <c r="E2790" s="10" t="s">
        <v>393</v>
      </c>
      <c r="F2790" s="11">
        <v>1</v>
      </c>
      <c r="G2790" s="11" t="s">
        <v>39</v>
      </c>
      <c r="H2790" s="10" t="s">
        <v>19</v>
      </c>
      <c r="I2790" s="10" t="s">
        <v>782</v>
      </c>
      <c r="J2790" s="10" t="s">
        <v>70</v>
      </c>
      <c r="K2790" s="10" t="s">
        <v>9243</v>
      </c>
      <c r="L2790" s="10" t="s">
        <v>9244</v>
      </c>
      <c r="M2790" s="12" t="s">
        <v>8865</v>
      </c>
    </row>
    <row r="2791" s="3" customFormat="1" ht="54" spans="1:13">
      <c r="A2791" s="8">
        <v>2789</v>
      </c>
      <c r="B2791" s="10" t="s">
        <v>9245</v>
      </c>
      <c r="C2791" s="10" t="s">
        <v>66</v>
      </c>
      <c r="D2791" s="10" t="s">
        <v>118</v>
      </c>
      <c r="E2791" s="10" t="s">
        <v>119</v>
      </c>
      <c r="F2791" s="11">
        <v>1</v>
      </c>
      <c r="G2791" s="11" t="s">
        <v>43</v>
      </c>
      <c r="H2791" s="10" t="s">
        <v>19</v>
      </c>
      <c r="I2791" s="10" t="s">
        <v>867</v>
      </c>
      <c r="J2791" s="10" t="s">
        <v>70</v>
      </c>
      <c r="K2791" s="10" t="s">
        <v>9246</v>
      </c>
      <c r="L2791" s="10" t="s">
        <v>9247</v>
      </c>
      <c r="M2791" s="12" t="s">
        <v>8865</v>
      </c>
    </row>
    <row r="2792" s="3" customFormat="1" ht="27" spans="1:13">
      <c r="A2792" s="8">
        <v>2790</v>
      </c>
      <c r="B2792" s="10" t="s">
        <v>9248</v>
      </c>
      <c r="C2792" s="10" t="s">
        <v>37</v>
      </c>
      <c r="D2792" s="10" t="s">
        <v>782</v>
      </c>
      <c r="E2792" s="10" t="s">
        <v>3031</v>
      </c>
      <c r="F2792" s="11">
        <v>1</v>
      </c>
      <c r="G2792" s="11" t="s">
        <v>39</v>
      </c>
      <c r="H2792" s="10" t="s">
        <v>19</v>
      </c>
      <c r="I2792" s="10" t="s">
        <v>782</v>
      </c>
      <c r="J2792" s="10" t="s">
        <v>70</v>
      </c>
      <c r="K2792" s="10" t="s">
        <v>9249</v>
      </c>
      <c r="L2792" s="10" t="s">
        <v>9250</v>
      </c>
      <c r="M2792" s="12" t="s">
        <v>8865</v>
      </c>
    </row>
    <row r="2793" s="3" customFormat="1" ht="54" spans="1:13">
      <c r="A2793" s="8">
        <v>2791</v>
      </c>
      <c r="B2793" s="10" t="s">
        <v>9251</v>
      </c>
      <c r="C2793" s="10" t="s">
        <v>66</v>
      </c>
      <c r="D2793" s="10" t="s">
        <v>118</v>
      </c>
      <c r="E2793" s="10" t="s">
        <v>119</v>
      </c>
      <c r="F2793" s="11">
        <v>1</v>
      </c>
      <c r="G2793" s="11" t="s">
        <v>43</v>
      </c>
      <c r="H2793" s="10" t="s">
        <v>19</v>
      </c>
      <c r="I2793" s="10" t="s">
        <v>782</v>
      </c>
      <c r="J2793" s="10" t="s">
        <v>40</v>
      </c>
      <c r="K2793" s="10" t="s">
        <v>9252</v>
      </c>
      <c r="L2793" s="10" t="s">
        <v>9253</v>
      </c>
      <c r="M2793" s="12" t="s">
        <v>8865</v>
      </c>
    </row>
    <row r="2794" s="3" customFormat="1" ht="27" spans="1:13">
      <c r="A2794" s="8">
        <v>2792</v>
      </c>
      <c r="B2794" s="10" t="s">
        <v>9254</v>
      </c>
      <c r="C2794" s="10" t="s">
        <v>37</v>
      </c>
      <c r="D2794" s="10" t="s">
        <v>782</v>
      </c>
      <c r="E2794" s="10" t="s">
        <v>3051</v>
      </c>
      <c r="F2794" s="11">
        <v>1</v>
      </c>
      <c r="G2794" s="11" t="s">
        <v>39</v>
      </c>
      <c r="H2794" s="10" t="s">
        <v>19</v>
      </c>
      <c r="I2794" s="10" t="s">
        <v>782</v>
      </c>
      <c r="J2794" s="10" t="s">
        <v>70</v>
      </c>
      <c r="K2794" s="10" t="s">
        <v>9255</v>
      </c>
      <c r="L2794" s="10" t="s">
        <v>9256</v>
      </c>
      <c r="M2794" s="12" t="s">
        <v>8865</v>
      </c>
    </row>
    <row r="2795" s="3" customFormat="1" ht="54" spans="1:13">
      <c r="A2795" s="8">
        <v>2793</v>
      </c>
      <c r="B2795" s="10" t="s">
        <v>9257</v>
      </c>
      <c r="C2795" s="10" t="s">
        <v>66</v>
      </c>
      <c r="D2795" s="10" t="s">
        <v>118</v>
      </c>
      <c r="E2795" s="10" t="s">
        <v>119</v>
      </c>
      <c r="F2795" s="11">
        <v>1</v>
      </c>
      <c r="G2795" s="11" t="s">
        <v>43</v>
      </c>
      <c r="H2795" s="10" t="s">
        <v>19</v>
      </c>
      <c r="I2795" s="10" t="s">
        <v>5069</v>
      </c>
      <c r="J2795" s="10" t="s">
        <v>70</v>
      </c>
      <c r="K2795" s="10" t="s">
        <v>9258</v>
      </c>
      <c r="L2795" s="10" t="s">
        <v>9259</v>
      </c>
      <c r="M2795" s="12" t="s">
        <v>8865</v>
      </c>
    </row>
    <row r="2796" s="3" customFormat="1" ht="27" spans="1:13">
      <c r="A2796" s="8">
        <v>2794</v>
      </c>
      <c r="B2796" s="9" t="s">
        <v>9260</v>
      </c>
      <c r="C2796" s="9" t="s">
        <v>150</v>
      </c>
      <c r="D2796" s="9" t="s">
        <v>8930</v>
      </c>
      <c r="E2796" s="9" t="s">
        <v>2847</v>
      </c>
      <c r="F2796" s="8">
        <v>1</v>
      </c>
      <c r="G2796" s="8" t="s">
        <v>18</v>
      </c>
      <c r="H2796" s="9" t="s">
        <v>19</v>
      </c>
      <c r="I2796" s="9" t="s">
        <v>9261</v>
      </c>
      <c r="J2796" s="9" t="s">
        <v>59</v>
      </c>
      <c r="K2796" s="9" t="s">
        <v>9262</v>
      </c>
      <c r="L2796" s="9" t="s">
        <v>9263</v>
      </c>
      <c r="M2796" s="12" t="s">
        <v>8865</v>
      </c>
    </row>
    <row r="2797" s="3" customFormat="1" ht="27" spans="1:13">
      <c r="A2797" s="8">
        <v>2795</v>
      </c>
      <c r="B2797" s="9" t="s">
        <v>9264</v>
      </c>
      <c r="C2797" s="9" t="s">
        <v>150</v>
      </c>
      <c r="D2797" s="9" t="s">
        <v>4951</v>
      </c>
      <c r="E2797" s="9" t="s">
        <v>32</v>
      </c>
      <c r="F2797" s="8">
        <v>1</v>
      </c>
      <c r="G2797" s="8" t="s">
        <v>18</v>
      </c>
      <c r="H2797" s="9" t="s">
        <v>19</v>
      </c>
      <c r="I2797" s="9" t="s">
        <v>5069</v>
      </c>
      <c r="J2797" s="9" t="s">
        <v>40</v>
      </c>
      <c r="K2797" s="9" t="s">
        <v>9265</v>
      </c>
      <c r="L2797" s="9" t="s">
        <v>9266</v>
      </c>
      <c r="M2797" s="12" t="s">
        <v>8865</v>
      </c>
    </row>
    <row r="2798" s="3" customFormat="1" ht="27" spans="1:13">
      <c r="A2798" s="8">
        <v>2796</v>
      </c>
      <c r="B2798" s="10" t="s">
        <v>9267</v>
      </c>
      <c r="C2798" s="10" t="s">
        <v>37</v>
      </c>
      <c r="D2798" s="10" t="s">
        <v>782</v>
      </c>
      <c r="E2798" s="10" t="s">
        <v>393</v>
      </c>
      <c r="F2798" s="11">
        <v>1</v>
      </c>
      <c r="G2798" s="11" t="s">
        <v>39</v>
      </c>
      <c r="H2798" s="10" t="s">
        <v>19</v>
      </c>
      <c r="I2798" s="10" t="s">
        <v>782</v>
      </c>
      <c r="J2798" s="10" t="s">
        <v>70</v>
      </c>
      <c r="K2798" s="10" t="s">
        <v>9268</v>
      </c>
      <c r="L2798" s="10" t="s">
        <v>9269</v>
      </c>
      <c r="M2798" s="12" t="s">
        <v>8865</v>
      </c>
    </row>
    <row r="2799" s="3" customFormat="1" ht="54" spans="1:13">
      <c r="A2799" s="8">
        <v>2797</v>
      </c>
      <c r="B2799" s="10" t="s">
        <v>9270</v>
      </c>
      <c r="C2799" s="10" t="s">
        <v>66</v>
      </c>
      <c r="D2799" s="10" t="s">
        <v>118</v>
      </c>
      <c r="E2799" s="10" t="s">
        <v>119</v>
      </c>
      <c r="F2799" s="11">
        <v>10</v>
      </c>
      <c r="G2799" s="11" t="s">
        <v>43</v>
      </c>
      <c r="H2799" s="10" t="s">
        <v>19</v>
      </c>
      <c r="I2799" s="10" t="s">
        <v>1317</v>
      </c>
      <c r="J2799" s="10" t="s">
        <v>40</v>
      </c>
      <c r="K2799" s="10" t="s">
        <v>9271</v>
      </c>
      <c r="L2799" s="10" t="s">
        <v>9272</v>
      </c>
      <c r="M2799" s="12" t="s">
        <v>8865</v>
      </c>
    </row>
    <row r="2800" s="3" customFormat="1" ht="27" spans="1:13">
      <c r="A2800" s="8">
        <v>2798</v>
      </c>
      <c r="B2800" s="10" t="s">
        <v>9273</v>
      </c>
      <c r="C2800" s="10" t="s">
        <v>150</v>
      </c>
      <c r="D2800" s="10" t="s">
        <v>8930</v>
      </c>
      <c r="E2800" s="10" t="s">
        <v>32</v>
      </c>
      <c r="F2800" s="11">
        <v>1</v>
      </c>
      <c r="G2800" s="11" t="s">
        <v>43</v>
      </c>
      <c r="H2800" s="10" t="s">
        <v>19</v>
      </c>
      <c r="I2800" s="10" t="s">
        <v>782</v>
      </c>
      <c r="J2800" s="10" t="s">
        <v>40</v>
      </c>
      <c r="K2800" s="10" t="s">
        <v>9274</v>
      </c>
      <c r="L2800" s="10" t="s">
        <v>9275</v>
      </c>
      <c r="M2800" s="12" t="s">
        <v>8865</v>
      </c>
    </row>
    <row r="2801" s="3" customFormat="1" ht="27" spans="1:13">
      <c r="A2801" s="8">
        <v>2799</v>
      </c>
      <c r="B2801" s="9" t="s">
        <v>9276</v>
      </c>
      <c r="C2801" s="9" t="s">
        <v>150</v>
      </c>
      <c r="D2801" s="9" t="s">
        <v>9277</v>
      </c>
      <c r="E2801" s="9" t="s">
        <v>32</v>
      </c>
      <c r="F2801" s="8">
        <v>1</v>
      </c>
      <c r="G2801" s="8" t="s">
        <v>18</v>
      </c>
      <c r="H2801" s="9" t="s">
        <v>19</v>
      </c>
      <c r="I2801" s="9" t="s">
        <v>1317</v>
      </c>
      <c r="J2801" s="9" t="s">
        <v>40</v>
      </c>
      <c r="K2801" s="9" t="s">
        <v>9278</v>
      </c>
      <c r="L2801" s="9" t="str">
        <f>"18790029999"</f>
        <v>18790029999</v>
      </c>
      <c r="M2801" s="12" t="s">
        <v>8865</v>
      </c>
    </row>
    <row r="2802" s="3" customFormat="1" ht="27" spans="1:13">
      <c r="A2802" s="8">
        <v>2800</v>
      </c>
      <c r="B2802" s="10" t="s">
        <v>9279</v>
      </c>
      <c r="C2802" s="10" t="s">
        <v>150</v>
      </c>
      <c r="D2802" s="10" t="s">
        <v>9280</v>
      </c>
      <c r="E2802" s="10" t="s">
        <v>32</v>
      </c>
      <c r="F2802" s="11">
        <v>2</v>
      </c>
      <c r="G2802" s="11" t="s">
        <v>43</v>
      </c>
      <c r="H2802" s="10" t="s">
        <v>19</v>
      </c>
      <c r="I2802" s="10" t="s">
        <v>9281</v>
      </c>
      <c r="J2802" s="10" t="s">
        <v>40</v>
      </c>
      <c r="K2802" s="10" t="s">
        <v>9282</v>
      </c>
      <c r="L2802" s="10" t="s">
        <v>9283</v>
      </c>
      <c r="M2802" s="12" t="s">
        <v>8865</v>
      </c>
    </row>
    <row r="2803" s="3" customFormat="1" ht="54" spans="1:13">
      <c r="A2803" s="8">
        <v>2801</v>
      </c>
      <c r="B2803" s="9" t="s">
        <v>9284</v>
      </c>
      <c r="C2803" s="9" t="s">
        <v>37</v>
      </c>
      <c r="D2803" s="9" t="s">
        <v>9285</v>
      </c>
      <c r="E2803" s="9" t="s">
        <v>7830</v>
      </c>
      <c r="F2803" s="8">
        <v>1</v>
      </c>
      <c r="G2803" s="8" t="s">
        <v>18</v>
      </c>
      <c r="H2803" s="9" t="s">
        <v>19</v>
      </c>
      <c r="I2803" s="9" t="s">
        <v>9286</v>
      </c>
      <c r="J2803" s="9" t="s">
        <v>59</v>
      </c>
      <c r="K2803" s="9" t="s">
        <v>9130</v>
      </c>
      <c r="L2803" s="9" t="s">
        <v>9131</v>
      </c>
      <c r="M2803" s="12" t="s">
        <v>8865</v>
      </c>
    </row>
    <row r="2804" s="3" customFormat="1" ht="54" spans="1:13">
      <c r="A2804" s="8">
        <v>2802</v>
      </c>
      <c r="B2804" s="9" t="s">
        <v>9284</v>
      </c>
      <c r="C2804" s="9" t="s">
        <v>37</v>
      </c>
      <c r="D2804" s="9" t="s">
        <v>9287</v>
      </c>
      <c r="E2804" s="9" t="s">
        <v>32</v>
      </c>
      <c r="F2804" s="8">
        <v>1</v>
      </c>
      <c r="G2804" s="8" t="s">
        <v>18</v>
      </c>
      <c r="H2804" s="9" t="s">
        <v>19</v>
      </c>
      <c r="I2804" s="9" t="s">
        <v>9288</v>
      </c>
      <c r="J2804" s="9" t="s">
        <v>59</v>
      </c>
      <c r="K2804" s="9" t="s">
        <v>9130</v>
      </c>
      <c r="L2804" s="9" t="s">
        <v>9131</v>
      </c>
      <c r="M2804" s="12" t="s">
        <v>8865</v>
      </c>
    </row>
    <row r="2805" s="3" customFormat="1" ht="94.5" spans="1:13">
      <c r="A2805" s="8">
        <v>2803</v>
      </c>
      <c r="B2805" s="9" t="s">
        <v>9284</v>
      </c>
      <c r="C2805" s="9" t="s">
        <v>37</v>
      </c>
      <c r="D2805" s="9" t="s">
        <v>9289</v>
      </c>
      <c r="E2805" s="9" t="s">
        <v>3939</v>
      </c>
      <c r="F2805" s="8">
        <v>1</v>
      </c>
      <c r="G2805" s="8" t="s">
        <v>18</v>
      </c>
      <c r="H2805" s="9" t="s">
        <v>19</v>
      </c>
      <c r="I2805" s="9" t="s">
        <v>9290</v>
      </c>
      <c r="J2805" s="9" t="s">
        <v>59</v>
      </c>
      <c r="K2805" s="9" t="s">
        <v>9130</v>
      </c>
      <c r="L2805" s="9" t="s">
        <v>9131</v>
      </c>
      <c r="M2805" s="12" t="s">
        <v>8865</v>
      </c>
    </row>
    <row r="2806" s="3" customFormat="1" ht="40.5" spans="1:13">
      <c r="A2806" s="8">
        <v>2804</v>
      </c>
      <c r="B2806" s="9" t="s">
        <v>9291</v>
      </c>
      <c r="C2806" s="9" t="s">
        <v>150</v>
      </c>
      <c r="D2806" s="9" t="s">
        <v>9292</v>
      </c>
      <c r="E2806" s="9" t="s">
        <v>32</v>
      </c>
      <c r="F2806" s="8">
        <v>2</v>
      </c>
      <c r="G2806" s="8" t="s">
        <v>18</v>
      </c>
      <c r="H2806" s="9" t="s">
        <v>474</v>
      </c>
      <c r="I2806" s="9" t="s">
        <v>9292</v>
      </c>
      <c r="J2806" s="9" t="s">
        <v>59</v>
      </c>
      <c r="K2806" s="9" t="s">
        <v>9293</v>
      </c>
      <c r="L2806" s="9" t="s">
        <v>9294</v>
      </c>
      <c r="M2806" s="12" t="s">
        <v>8865</v>
      </c>
    </row>
    <row r="2807" s="3" customFormat="1" ht="94.5" spans="1:13">
      <c r="A2807" s="8">
        <v>2805</v>
      </c>
      <c r="B2807" s="10" t="s">
        <v>9295</v>
      </c>
      <c r="C2807" s="10" t="s">
        <v>109</v>
      </c>
      <c r="D2807" s="10" t="s">
        <v>9296</v>
      </c>
      <c r="E2807" s="10" t="s">
        <v>119</v>
      </c>
      <c r="F2807" s="11">
        <v>1</v>
      </c>
      <c r="G2807" s="11" t="s">
        <v>43</v>
      </c>
      <c r="H2807" s="10" t="s">
        <v>19</v>
      </c>
      <c r="I2807" s="10" t="s">
        <v>9297</v>
      </c>
      <c r="J2807" s="10" t="s">
        <v>40</v>
      </c>
      <c r="K2807" s="10" t="s">
        <v>9298</v>
      </c>
      <c r="L2807" s="10" t="s">
        <v>9299</v>
      </c>
      <c r="M2807" s="12" t="s">
        <v>8865</v>
      </c>
    </row>
    <row r="2808" s="3" customFormat="1" ht="40.5" spans="1:13">
      <c r="A2808" s="8">
        <v>2806</v>
      </c>
      <c r="B2808" s="9" t="s">
        <v>9295</v>
      </c>
      <c r="C2808" s="9" t="s">
        <v>37</v>
      </c>
      <c r="D2808" s="9" t="s">
        <v>9300</v>
      </c>
      <c r="E2808" s="9" t="s">
        <v>32</v>
      </c>
      <c r="F2808" s="8">
        <v>1</v>
      </c>
      <c r="G2808" s="8" t="s">
        <v>18</v>
      </c>
      <c r="H2808" s="9" t="s">
        <v>19</v>
      </c>
      <c r="I2808" s="9" t="s">
        <v>893</v>
      </c>
      <c r="J2808" s="9" t="s">
        <v>59</v>
      </c>
      <c r="K2808" s="9" t="s">
        <v>9298</v>
      </c>
      <c r="L2808" s="9" t="s">
        <v>9299</v>
      </c>
      <c r="M2808" s="12" t="s">
        <v>8865</v>
      </c>
    </row>
    <row r="2809" s="3" customFormat="1" ht="94.5" spans="1:13">
      <c r="A2809" s="8">
        <v>2807</v>
      </c>
      <c r="B2809" s="9" t="s">
        <v>9295</v>
      </c>
      <c r="C2809" s="9" t="s">
        <v>37</v>
      </c>
      <c r="D2809" s="9" t="s">
        <v>9301</v>
      </c>
      <c r="E2809" s="9" t="s">
        <v>119</v>
      </c>
      <c r="F2809" s="8">
        <v>2</v>
      </c>
      <c r="G2809" s="8" t="s">
        <v>18</v>
      </c>
      <c r="H2809" s="9" t="s">
        <v>19</v>
      </c>
      <c r="I2809" s="9" t="s">
        <v>9302</v>
      </c>
      <c r="J2809" s="9" t="s">
        <v>59</v>
      </c>
      <c r="K2809" s="9" t="s">
        <v>9298</v>
      </c>
      <c r="L2809" s="9" t="s">
        <v>9299</v>
      </c>
      <c r="M2809" s="12" t="s">
        <v>8865</v>
      </c>
    </row>
    <row r="2810" s="3" customFormat="1" ht="67.5" spans="1:13">
      <c r="A2810" s="8">
        <v>2808</v>
      </c>
      <c r="B2810" s="10" t="s">
        <v>9303</v>
      </c>
      <c r="C2810" s="10" t="s">
        <v>37</v>
      </c>
      <c r="D2810" s="10" t="s">
        <v>9304</v>
      </c>
      <c r="E2810" s="10" t="s">
        <v>17</v>
      </c>
      <c r="F2810" s="11">
        <v>4</v>
      </c>
      <c r="G2810" s="11" t="s">
        <v>633</v>
      </c>
      <c r="H2810" s="10" t="s">
        <v>19</v>
      </c>
      <c r="I2810" s="10" t="s">
        <v>9304</v>
      </c>
      <c r="J2810" s="10" t="s">
        <v>70</v>
      </c>
      <c r="K2810" s="10" t="s">
        <v>9305</v>
      </c>
      <c r="L2810" s="10" t="s">
        <v>9306</v>
      </c>
      <c r="M2810" s="12" t="s">
        <v>8865</v>
      </c>
    </row>
    <row r="2811" s="3" customFormat="1" ht="27" spans="1:13">
      <c r="A2811" s="8">
        <v>2809</v>
      </c>
      <c r="B2811" s="9" t="s">
        <v>9307</v>
      </c>
      <c r="C2811" s="9" t="s">
        <v>37</v>
      </c>
      <c r="D2811" s="9" t="s">
        <v>9308</v>
      </c>
      <c r="E2811" s="9" t="s">
        <v>137</v>
      </c>
      <c r="F2811" s="8">
        <v>1</v>
      </c>
      <c r="G2811" s="8" t="s">
        <v>18</v>
      </c>
      <c r="H2811" s="9" t="s">
        <v>19</v>
      </c>
      <c r="I2811" s="9" t="s">
        <v>9309</v>
      </c>
      <c r="J2811" s="9" t="s">
        <v>70</v>
      </c>
      <c r="K2811" s="9" t="s">
        <v>9310</v>
      </c>
      <c r="L2811" s="9" t="s">
        <v>9311</v>
      </c>
      <c r="M2811" s="12" t="s">
        <v>8865</v>
      </c>
    </row>
    <row r="2812" s="3" customFormat="1" ht="27" spans="1:13">
      <c r="A2812" s="8">
        <v>2810</v>
      </c>
      <c r="B2812" s="10" t="s">
        <v>9312</v>
      </c>
      <c r="C2812" s="10" t="s">
        <v>37</v>
      </c>
      <c r="D2812" s="10" t="s">
        <v>9313</v>
      </c>
      <c r="E2812" s="10" t="s">
        <v>32</v>
      </c>
      <c r="F2812" s="11">
        <v>6</v>
      </c>
      <c r="G2812" s="11" t="s">
        <v>43</v>
      </c>
      <c r="H2812" s="10" t="s">
        <v>19</v>
      </c>
      <c r="I2812" s="10" t="s">
        <v>9314</v>
      </c>
      <c r="J2812" s="10" t="s">
        <v>59</v>
      </c>
      <c r="K2812" s="10" t="s">
        <v>9315</v>
      </c>
      <c r="L2812" s="10" t="s">
        <v>9316</v>
      </c>
      <c r="M2812" s="12" t="s">
        <v>8865</v>
      </c>
    </row>
    <row r="2813" s="3" customFormat="1" ht="27" spans="1:13">
      <c r="A2813" s="8">
        <v>2811</v>
      </c>
      <c r="B2813" s="10" t="s">
        <v>9317</v>
      </c>
      <c r="C2813" s="10" t="s">
        <v>51</v>
      </c>
      <c r="D2813" s="10" t="s">
        <v>9318</v>
      </c>
      <c r="E2813" s="10" t="s">
        <v>68</v>
      </c>
      <c r="F2813" s="11">
        <v>2</v>
      </c>
      <c r="G2813" s="11" t="s">
        <v>43</v>
      </c>
      <c r="H2813" s="10" t="s">
        <v>19</v>
      </c>
      <c r="I2813" s="10" t="s">
        <v>782</v>
      </c>
      <c r="J2813" s="10" t="s">
        <v>591</v>
      </c>
      <c r="K2813" s="10" t="s">
        <v>9319</v>
      </c>
      <c r="L2813" s="10" t="s">
        <v>9320</v>
      </c>
      <c r="M2813" s="12" t="s">
        <v>8865</v>
      </c>
    </row>
    <row r="2814" s="3" customFormat="1" ht="54" spans="1:13">
      <c r="A2814" s="8">
        <v>2812</v>
      </c>
      <c r="B2814" s="10" t="s">
        <v>9321</v>
      </c>
      <c r="C2814" s="10" t="s">
        <v>66</v>
      </c>
      <c r="D2814" s="10" t="s">
        <v>118</v>
      </c>
      <c r="E2814" s="10" t="s">
        <v>119</v>
      </c>
      <c r="F2814" s="11">
        <v>1</v>
      </c>
      <c r="G2814" s="11" t="s">
        <v>43</v>
      </c>
      <c r="H2814" s="10" t="s">
        <v>19</v>
      </c>
      <c r="I2814" s="10" t="s">
        <v>782</v>
      </c>
      <c r="J2814" s="10" t="s">
        <v>70</v>
      </c>
      <c r="K2814" s="10" t="s">
        <v>9322</v>
      </c>
      <c r="L2814" s="10" t="s">
        <v>9323</v>
      </c>
      <c r="M2814" s="12" t="s">
        <v>8865</v>
      </c>
    </row>
    <row r="2815" s="3" customFormat="1" ht="54" spans="1:13">
      <c r="A2815" s="8">
        <v>2813</v>
      </c>
      <c r="B2815" s="10" t="s">
        <v>9324</v>
      </c>
      <c r="C2815" s="10" t="s">
        <v>37</v>
      </c>
      <c r="D2815" s="10" t="s">
        <v>8896</v>
      </c>
      <c r="E2815" s="10" t="s">
        <v>19</v>
      </c>
      <c r="F2815" s="11">
        <v>50</v>
      </c>
      <c r="G2815" s="11" t="s">
        <v>39</v>
      </c>
      <c r="H2815" s="10" t="s">
        <v>19</v>
      </c>
      <c r="I2815" s="10" t="s">
        <v>9325</v>
      </c>
      <c r="J2815" s="10" t="s">
        <v>59</v>
      </c>
      <c r="K2815" s="10" t="s">
        <v>9326</v>
      </c>
      <c r="L2815" s="10" t="s">
        <v>9327</v>
      </c>
      <c r="M2815" s="12" t="s">
        <v>8865</v>
      </c>
    </row>
    <row r="2816" s="3" customFormat="1" ht="54" spans="1:13">
      <c r="A2816" s="8">
        <v>2814</v>
      </c>
      <c r="B2816" s="10" t="s">
        <v>9324</v>
      </c>
      <c r="C2816" s="10" t="s">
        <v>37</v>
      </c>
      <c r="D2816" s="10" t="s">
        <v>8896</v>
      </c>
      <c r="E2816" s="10" t="s">
        <v>19</v>
      </c>
      <c r="F2816" s="11">
        <v>50</v>
      </c>
      <c r="G2816" s="11" t="s">
        <v>39</v>
      </c>
      <c r="H2816" s="10" t="s">
        <v>19</v>
      </c>
      <c r="I2816" s="10" t="s">
        <v>9328</v>
      </c>
      <c r="J2816" s="10" t="s">
        <v>59</v>
      </c>
      <c r="K2816" s="10" t="s">
        <v>9326</v>
      </c>
      <c r="L2816" s="10" t="s">
        <v>9327</v>
      </c>
      <c r="M2816" s="12" t="s">
        <v>8865</v>
      </c>
    </row>
    <row r="2817" s="3" customFormat="1" ht="27" spans="1:13">
      <c r="A2817" s="8">
        <v>2815</v>
      </c>
      <c r="B2817" s="10" t="s">
        <v>9324</v>
      </c>
      <c r="C2817" s="10" t="s">
        <v>37</v>
      </c>
      <c r="D2817" s="10" t="s">
        <v>8896</v>
      </c>
      <c r="E2817" s="10" t="s">
        <v>19</v>
      </c>
      <c r="F2817" s="11">
        <v>5</v>
      </c>
      <c r="G2817" s="11" t="s">
        <v>39</v>
      </c>
      <c r="H2817" s="10" t="s">
        <v>19</v>
      </c>
      <c r="I2817" s="10" t="s">
        <v>9329</v>
      </c>
      <c r="J2817" s="10" t="s">
        <v>40</v>
      </c>
      <c r="K2817" s="10" t="s">
        <v>9326</v>
      </c>
      <c r="L2817" s="10" t="s">
        <v>9327</v>
      </c>
      <c r="M2817" s="12" t="s">
        <v>8865</v>
      </c>
    </row>
    <row r="2818" s="3" customFormat="1" spans="1:13">
      <c r="A2818" s="8">
        <v>2816</v>
      </c>
      <c r="B2818" s="10" t="s">
        <v>9324</v>
      </c>
      <c r="C2818" s="10" t="s">
        <v>37</v>
      </c>
      <c r="D2818" s="10" t="s">
        <v>8896</v>
      </c>
      <c r="E2818" s="10" t="s">
        <v>364</v>
      </c>
      <c r="F2818" s="11">
        <v>5</v>
      </c>
      <c r="G2818" s="11" t="s">
        <v>43</v>
      </c>
      <c r="H2818" s="10" t="s">
        <v>19</v>
      </c>
      <c r="I2818" s="10" t="s">
        <v>9330</v>
      </c>
      <c r="J2818" s="10" t="s">
        <v>40</v>
      </c>
      <c r="K2818" s="10" t="s">
        <v>9326</v>
      </c>
      <c r="L2818" s="10" t="s">
        <v>9327</v>
      </c>
      <c r="M2818" s="12" t="s">
        <v>8865</v>
      </c>
    </row>
    <row r="2819" s="3" customFormat="1" ht="27" spans="1:13">
      <c r="A2819" s="8">
        <v>2817</v>
      </c>
      <c r="B2819" s="10" t="s">
        <v>9331</v>
      </c>
      <c r="C2819" s="10" t="s">
        <v>344</v>
      </c>
      <c r="D2819" s="10" t="s">
        <v>9332</v>
      </c>
      <c r="E2819" s="10" t="s">
        <v>37</v>
      </c>
      <c r="F2819" s="11">
        <v>1</v>
      </c>
      <c r="G2819" s="11" t="s">
        <v>43</v>
      </c>
      <c r="H2819" s="10" t="s">
        <v>19</v>
      </c>
      <c r="I2819" s="10" t="s">
        <v>8956</v>
      </c>
      <c r="J2819" s="10" t="s">
        <v>591</v>
      </c>
      <c r="K2819" s="10" t="s">
        <v>9333</v>
      </c>
      <c r="L2819" s="10" t="s">
        <v>9334</v>
      </c>
      <c r="M2819" s="12" t="s">
        <v>8865</v>
      </c>
    </row>
    <row r="2820" s="3" customFormat="1" ht="27" spans="1:13">
      <c r="A2820" s="8">
        <v>2818</v>
      </c>
      <c r="B2820" s="10" t="s">
        <v>9335</v>
      </c>
      <c r="C2820" s="10" t="s">
        <v>256</v>
      </c>
      <c r="D2820" s="10" t="s">
        <v>256</v>
      </c>
      <c r="E2820" s="10" t="s">
        <v>19</v>
      </c>
      <c r="F2820" s="11">
        <v>1</v>
      </c>
      <c r="G2820" s="11" t="s">
        <v>43</v>
      </c>
      <c r="H2820" s="10" t="s">
        <v>19</v>
      </c>
      <c r="I2820" s="10" t="s">
        <v>9336</v>
      </c>
      <c r="J2820" s="10" t="s">
        <v>40</v>
      </c>
      <c r="K2820" s="10" t="s">
        <v>9337</v>
      </c>
      <c r="L2820" s="10" t="s">
        <v>9338</v>
      </c>
      <c r="M2820" s="12" t="s">
        <v>8865</v>
      </c>
    </row>
    <row r="2821" s="3" customFormat="1" ht="54" spans="1:13">
      <c r="A2821" s="8">
        <v>2819</v>
      </c>
      <c r="B2821" s="10" t="s">
        <v>9339</v>
      </c>
      <c r="C2821" s="10" t="s">
        <v>66</v>
      </c>
      <c r="D2821" s="10" t="s">
        <v>118</v>
      </c>
      <c r="E2821" s="10" t="s">
        <v>119</v>
      </c>
      <c r="F2821" s="11">
        <v>1</v>
      </c>
      <c r="G2821" s="11" t="s">
        <v>43</v>
      </c>
      <c r="H2821" s="10" t="s">
        <v>19</v>
      </c>
      <c r="I2821" s="10" t="s">
        <v>9340</v>
      </c>
      <c r="J2821" s="10" t="s">
        <v>40</v>
      </c>
      <c r="K2821" s="10" t="s">
        <v>9341</v>
      </c>
      <c r="L2821" s="10" t="s">
        <v>9342</v>
      </c>
      <c r="M2821" s="12" t="s">
        <v>8865</v>
      </c>
    </row>
    <row r="2822" s="3" customFormat="1" ht="108" spans="1:13">
      <c r="A2822" s="8">
        <v>2820</v>
      </c>
      <c r="B2822" s="9" t="s">
        <v>9343</v>
      </c>
      <c r="C2822" s="9" t="s">
        <v>37</v>
      </c>
      <c r="D2822" s="9" t="s">
        <v>9344</v>
      </c>
      <c r="E2822" s="9" t="s">
        <v>375</v>
      </c>
      <c r="F2822" s="8">
        <v>1</v>
      </c>
      <c r="G2822" s="8" t="s">
        <v>18</v>
      </c>
      <c r="H2822" s="9" t="s">
        <v>19</v>
      </c>
      <c r="I2822" s="9" t="s">
        <v>9345</v>
      </c>
      <c r="J2822" s="9" t="s">
        <v>59</v>
      </c>
      <c r="K2822" s="9" t="s">
        <v>9346</v>
      </c>
      <c r="L2822" s="9" t="s">
        <v>9347</v>
      </c>
      <c r="M2822" s="12" t="s">
        <v>8865</v>
      </c>
    </row>
    <row r="2823" s="3" customFormat="1" ht="94.5" spans="1:13">
      <c r="A2823" s="8">
        <v>2821</v>
      </c>
      <c r="B2823" s="9" t="s">
        <v>9343</v>
      </c>
      <c r="C2823" s="9" t="s">
        <v>37</v>
      </c>
      <c r="D2823" s="9" t="s">
        <v>9348</v>
      </c>
      <c r="E2823" s="9" t="s">
        <v>37</v>
      </c>
      <c r="F2823" s="8">
        <v>1</v>
      </c>
      <c r="G2823" s="8" t="s">
        <v>18</v>
      </c>
      <c r="H2823" s="9" t="s">
        <v>19</v>
      </c>
      <c r="I2823" s="9" t="s">
        <v>9349</v>
      </c>
      <c r="J2823" s="9" t="s">
        <v>40</v>
      </c>
      <c r="K2823" s="9" t="s">
        <v>9346</v>
      </c>
      <c r="L2823" s="9" t="str">
        <f>"18741589067"</f>
        <v>18741589067</v>
      </c>
      <c r="M2823" s="12" t="s">
        <v>8865</v>
      </c>
    </row>
    <row r="2824" s="3" customFormat="1" ht="94.5" spans="1:13">
      <c r="A2824" s="8">
        <v>2822</v>
      </c>
      <c r="B2824" s="9" t="s">
        <v>9343</v>
      </c>
      <c r="C2824" s="9" t="s">
        <v>2206</v>
      </c>
      <c r="D2824" s="9" t="s">
        <v>9350</v>
      </c>
      <c r="E2824" s="9" t="s">
        <v>4721</v>
      </c>
      <c r="F2824" s="8">
        <v>1</v>
      </c>
      <c r="G2824" s="8" t="s">
        <v>18</v>
      </c>
      <c r="H2824" s="9" t="s">
        <v>19</v>
      </c>
      <c r="I2824" s="9" t="s">
        <v>9351</v>
      </c>
      <c r="J2824" s="9" t="s">
        <v>40</v>
      </c>
      <c r="K2824" s="9" t="s">
        <v>9346</v>
      </c>
      <c r="L2824" s="9" t="str">
        <f>"18741589067"</f>
        <v>18741589067</v>
      </c>
      <c r="M2824" s="12" t="s">
        <v>8865</v>
      </c>
    </row>
    <row r="2825" s="3" customFormat="1" ht="81" spans="1:13">
      <c r="A2825" s="8">
        <v>2823</v>
      </c>
      <c r="B2825" s="9" t="s">
        <v>9343</v>
      </c>
      <c r="C2825" s="9" t="s">
        <v>348</v>
      </c>
      <c r="D2825" s="9" t="s">
        <v>6041</v>
      </c>
      <c r="E2825" s="9" t="s">
        <v>375</v>
      </c>
      <c r="F2825" s="8">
        <v>3</v>
      </c>
      <c r="G2825" s="8" t="s">
        <v>18</v>
      </c>
      <c r="H2825" s="9" t="s">
        <v>19</v>
      </c>
      <c r="I2825" s="9" t="s">
        <v>9352</v>
      </c>
      <c r="J2825" s="9" t="s">
        <v>40</v>
      </c>
      <c r="K2825" s="9" t="s">
        <v>9346</v>
      </c>
      <c r="L2825" s="9" t="str">
        <f>"18741589067"</f>
        <v>18741589067</v>
      </c>
      <c r="M2825" s="12" t="s">
        <v>8865</v>
      </c>
    </row>
    <row r="2826" s="3" customFormat="1" spans="1:13">
      <c r="A2826" s="8">
        <v>2824</v>
      </c>
      <c r="B2826" s="9" t="s">
        <v>9353</v>
      </c>
      <c r="C2826" s="9" t="s">
        <v>448</v>
      </c>
      <c r="D2826" s="9" t="s">
        <v>9354</v>
      </c>
      <c r="E2826" s="9" t="s">
        <v>37</v>
      </c>
      <c r="F2826" s="8">
        <v>2</v>
      </c>
      <c r="G2826" s="8" t="s">
        <v>18</v>
      </c>
      <c r="H2826" s="9" t="s">
        <v>19</v>
      </c>
      <c r="I2826" s="9" t="s">
        <v>9355</v>
      </c>
      <c r="J2826" s="9" t="s">
        <v>59</v>
      </c>
      <c r="K2826" s="9" t="s">
        <v>9356</v>
      </c>
      <c r="L2826" s="9" t="s">
        <v>9357</v>
      </c>
      <c r="M2826" s="12" t="s">
        <v>8865</v>
      </c>
    </row>
    <row r="2827" s="3" customFormat="1" ht="40.5" spans="1:13">
      <c r="A2827" s="8">
        <v>2825</v>
      </c>
      <c r="B2827" s="10" t="s">
        <v>9358</v>
      </c>
      <c r="C2827" s="10" t="s">
        <v>30</v>
      </c>
      <c r="D2827" s="10" t="s">
        <v>9359</v>
      </c>
      <c r="E2827" s="10" t="s">
        <v>19</v>
      </c>
      <c r="F2827" s="11">
        <v>1</v>
      </c>
      <c r="G2827" s="11" t="s">
        <v>43</v>
      </c>
      <c r="H2827" s="10" t="s">
        <v>19</v>
      </c>
      <c r="I2827" s="10" t="s">
        <v>9360</v>
      </c>
      <c r="J2827" s="10" t="s">
        <v>70</v>
      </c>
      <c r="K2827" s="10" t="s">
        <v>2553</v>
      </c>
      <c r="L2827" s="10" t="s">
        <v>9361</v>
      </c>
      <c r="M2827" s="12" t="s">
        <v>8865</v>
      </c>
    </row>
    <row r="2828" s="3" customFormat="1" ht="67.5" spans="1:13">
      <c r="A2828" s="8">
        <v>2826</v>
      </c>
      <c r="B2828" s="10" t="s">
        <v>9358</v>
      </c>
      <c r="C2828" s="10" t="s">
        <v>842</v>
      </c>
      <c r="D2828" s="10" t="s">
        <v>9362</v>
      </c>
      <c r="E2828" s="10" t="s">
        <v>350</v>
      </c>
      <c r="F2828" s="11">
        <v>1</v>
      </c>
      <c r="G2828" s="11" t="s">
        <v>43</v>
      </c>
      <c r="H2828" s="10" t="s">
        <v>19</v>
      </c>
      <c r="I2828" s="10" t="s">
        <v>9363</v>
      </c>
      <c r="J2828" s="10" t="s">
        <v>59</v>
      </c>
      <c r="K2828" s="10" t="s">
        <v>2553</v>
      </c>
      <c r="L2828" s="10" t="s">
        <v>9361</v>
      </c>
      <c r="M2828" s="12" t="s">
        <v>8865</v>
      </c>
    </row>
    <row r="2829" s="3" customFormat="1" ht="27" spans="1:13">
      <c r="A2829" s="8">
        <v>2827</v>
      </c>
      <c r="B2829" s="9" t="s">
        <v>9364</v>
      </c>
      <c r="C2829" s="9" t="s">
        <v>37</v>
      </c>
      <c r="D2829" s="9" t="s">
        <v>9365</v>
      </c>
      <c r="E2829" s="9" t="s">
        <v>1772</v>
      </c>
      <c r="F2829" s="8">
        <v>2</v>
      </c>
      <c r="G2829" s="8" t="s">
        <v>18</v>
      </c>
      <c r="H2829" s="9" t="s">
        <v>19</v>
      </c>
      <c r="I2829" s="9" t="s">
        <v>9366</v>
      </c>
      <c r="J2829" s="9" t="s">
        <v>40</v>
      </c>
      <c r="K2829" s="9" t="s">
        <v>9367</v>
      </c>
      <c r="L2829" s="9" t="s">
        <v>9368</v>
      </c>
      <c r="M2829" s="12" t="s">
        <v>8865</v>
      </c>
    </row>
    <row r="2830" s="3" customFormat="1" ht="121.5" spans="1:13">
      <c r="A2830" s="8">
        <v>2828</v>
      </c>
      <c r="B2830" s="10" t="s">
        <v>9369</v>
      </c>
      <c r="C2830" s="10" t="s">
        <v>150</v>
      </c>
      <c r="D2830" s="10" t="s">
        <v>9370</v>
      </c>
      <c r="E2830" s="10" t="s">
        <v>32</v>
      </c>
      <c r="F2830" s="11">
        <v>2</v>
      </c>
      <c r="G2830" s="11" t="s">
        <v>43</v>
      </c>
      <c r="H2830" s="10" t="s">
        <v>76</v>
      </c>
      <c r="I2830" s="10" t="s">
        <v>9371</v>
      </c>
      <c r="J2830" s="10" t="s">
        <v>40</v>
      </c>
      <c r="K2830" s="10" t="s">
        <v>2415</v>
      </c>
      <c r="L2830" s="10" t="s">
        <v>9372</v>
      </c>
      <c r="M2830" s="12" t="s">
        <v>8865</v>
      </c>
    </row>
    <row r="2831" s="3" customFormat="1" spans="1:13">
      <c r="A2831" s="8">
        <v>2829</v>
      </c>
      <c r="B2831" s="10" t="s">
        <v>9373</v>
      </c>
      <c r="C2831" s="10" t="s">
        <v>66</v>
      </c>
      <c r="D2831" s="10" t="s">
        <v>9035</v>
      </c>
      <c r="E2831" s="10" t="s">
        <v>19</v>
      </c>
      <c r="F2831" s="11">
        <v>10</v>
      </c>
      <c r="G2831" s="11" t="s">
        <v>43</v>
      </c>
      <c r="H2831" s="10" t="s">
        <v>19</v>
      </c>
      <c r="I2831" s="10" t="s">
        <v>9374</v>
      </c>
      <c r="J2831" s="10" t="s">
        <v>40</v>
      </c>
      <c r="K2831" s="10" t="s">
        <v>101</v>
      </c>
      <c r="L2831" s="10" t="s">
        <v>9375</v>
      </c>
      <c r="M2831" s="12" t="s">
        <v>8865</v>
      </c>
    </row>
    <row r="2832" s="3" customFormat="1" ht="40.5" spans="1:13">
      <c r="A2832" s="8">
        <v>2830</v>
      </c>
      <c r="B2832" s="9" t="s">
        <v>9376</v>
      </c>
      <c r="C2832" s="9" t="s">
        <v>150</v>
      </c>
      <c r="D2832" s="9" t="s">
        <v>9377</v>
      </c>
      <c r="E2832" s="9" t="s">
        <v>19</v>
      </c>
      <c r="F2832" s="8">
        <v>10</v>
      </c>
      <c r="G2832" s="8" t="s">
        <v>18</v>
      </c>
      <c r="H2832" s="9" t="s">
        <v>76</v>
      </c>
      <c r="I2832" s="9" t="s">
        <v>9377</v>
      </c>
      <c r="J2832" s="9" t="s">
        <v>70</v>
      </c>
      <c r="K2832" s="9" t="s">
        <v>9378</v>
      </c>
      <c r="L2832" s="9" t="s">
        <v>9379</v>
      </c>
      <c r="M2832" s="12" t="s">
        <v>8865</v>
      </c>
    </row>
    <row r="2833" s="3" customFormat="1" ht="27" spans="1:13">
      <c r="A2833" s="8">
        <v>2831</v>
      </c>
      <c r="B2833" s="9" t="s">
        <v>9380</v>
      </c>
      <c r="C2833" s="9" t="s">
        <v>37</v>
      </c>
      <c r="D2833" s="9" t="s">
        <v>9381</v>
      </c>
      <c r="E2833" s="9" t="s">
        <v>17</v>
      </c>
      <c r="F2833" s="8">
        <v>5</v>
      </c>
      <c r="G2833" s="8" t="s">
        <v>18</v>
      </c>
      <c r="H2833" s="9" t="s">
        <v>19</v>
      </c>
      <c r="I2833" s="9" t="s">
        <v>9381</v>
      </c>
      <c r="J2833" s="9" t="s">
        <v>70</v>
      </c>
      <c r="K2833" s="9" t="s">
        <v>3147</v>
      </c>
      <c r="L2833" s="9" t="s">
        <v>9382</v>
      </c>
      <c r="M2833" s="12" t="s">
        <v>8865</v>
      </c>
    </row>
    <row r="2834" s="3" customFormat="1" ht="27" spans="1:13">
      <c r="A2834" s="8">
        <v>2832</v>
      </c>
      <c r="B2834" s="9" t="s">
        <v>9380</v>
      </c>
      <c r="C2834" s="9" t="s">
        <v>55</v>
      </c>
      <c r="D2834" s="9" t="s">
        <v>9383</v>
      </c>
      <c r="E2834" s="9" t="s">
        <v>17</v>
      </c>
      <c r="F2834" s="8">
        <v>5</v>
      </c>
      <c r="G2834" s="8" t="s">
        <v>18</v>
      </c>
      <c r="H2834" s="9" t="s">
        <v>19</v>
      </c>
      <c r="I2834" s="9" t="s">
        <v>9383</v>
      </c>
      <c r="J2834" s="9" t="s">
        <v>70</v>
      </c>
      <c r="K2834" s="9" t="s">
        <v>3147</v>
      </c>
      <c r="L2834" s="9" t="s">
        <v>9382</v>
      </c>
      <c r="M2834" s="12" t="s">
        <v>8865</v>
      </c>
    </row>
    <row r="2835" s="3" customFormat="1" ht="27" spans="1:13">
      <c r="A2835" s="8">
        <v>2833</v>
      </c>
      <c r="B2835" s="9" t="s">
        <v>9380</v>
      </c>
      <c r="C2835" s="9" t="s">
        <v>62</v>
      </c>
      <c r="D2835" s="9" t="s">
        <v>9383</v>
      </c>
      <c r="E2835" s="9" t="s">
        <v>32</v>
      </c>
      <c r="F2835" s="8">
        <v>5</v>
      </c>
      <c r="G2835" s="8" t="s">
        <v>18</v>
      </c>
      <c r="H2835" s="9" t="s">
        <v>19</v>
      </c>
      <c r="I2835" s="9" t="s">
        <v>9383</v>
      </c>
      <c r="J2835" s="9" t="s">
        <v>70</v>
      </c>
      <c r="K2835" s="9" t="s">
        <v>3147</v>
      </c>
      <c r="L2835" s="9" t="s">
        <v>9382</v>
      </c>
      <c r="M2835" s="12" t="s">
        <v>8865</v>
      </c>
    </row>
    <row r="2836" s="3" customFormat="1" ht="54" spans="1:13">
      <c r="A2836" s="8">
        <v>2834</v>
      </c>
      <c r="B2836" s="10" t="s">
        <v>9384</v>
      </c>
      <c r="C2836" s="10" t="s">
        <v>66</v>
      </c>
      <c r="D2836" s="10" t="s">
        <v>118</v>
      </c>
      <c r="E2836" s="10" t="s">
        <v>119</v>
      </c>
      <c r="F2836" s="11">
        <v>1</v>
      </c>
      <c r="G2836" s="11" t="s">
        <v>43</v>
      </c>
      <c r="H2836" s="10" t="s">
        <v>19</v>
      </c>
      <c r="I2836" s="10" t="s">
        <v>782</v>
      </c>
      <c r="J2836" s="10" t="s">
        <v>591</v>
      </c>
      <c r="K2836" s="10" t="s">
        <v>9385</v>
      </c>
      <c r="L2836" s="10" t="s">
        <v>9386</v>
      </c>
      <c r="M2836" s="12" t="s">
        <v>8865</v>
      </c>
    </row>
    <row r="2837" s="3" customFormat="1" ht="54" spans="1:13">
      <c r="A2837" s="8">
        <v>2835</v>
      </c>
      <c r="B2837" s="10" t="s">
        <v>9387</v>
      </c>
      <c r="C2837" s="10" t="s">
        <v>66</v>
      </c>
      <c r="D2837" s="10" t="s">
        <v>118</v>
      </c>
      <c r="E2837" s="10" t="s">
        <v>119</v>
      </c>
      <c r="F2837" s="11">
        <v>1</v>
      </c>
      <c r="G2837" s="11" t="s">
        <v>43</v>
      </c>
      <c r="H2837" s="10" t="s">
        <v>19</v>
      </c>
      <c r="I2837" s="10" t="s">
        <v>782</v>
      </c>
      <c r="J2837" s="10" t="s">
        <v>70</v>
      </c>
      <c r="K2837" s="10" t="s">
        <v>9388</v>
      </c>
      <c r="L2837" s="10" t="s">
        <v>9389</v>
      </c>
      <c r="M2837" s="12" t="s">
        <v>8865</v>
      </c>
    </row>
    <row r="2838" s="3" customFormat="1" ht="54" spans="1:13">
      <c r="A2838" s="8">
        <v>2836</v>
      </c>
      <c r="B2838" s="10" t="s">
        <v>9387</v>
      </c>
      <c r="C2838" s="10" t="s">
        <v>66</v>
      </c>
      <c r="D2838" s="10" t="s">
        <v>118</v>
      </c>
      <c r="E2838" s="10" t="s">
        <v>119</v>
      </c>
      <c r="F2838" s="11">
        <v>1</v>
      </c>
      <c r="G2838" s="11" t="s">
        <v>43</v>
      </c>
      <c r="H2838" s="10" t="s">
        <v>19</v>
      </c>
      <c r="I2838" s="10" t="s">
        <v>782</v>
      </c>
      <c r="J2838" s="10" t="s">
        <v>70</v>
      </c>
      <c r="K2838" s="10" t="s">
        <v>9388</v>
      </c>
      <c r="L2838" s="10" t="s">
        <v>9389</v>
      </c>
      <c r="M2838" s="12" t="s">
        <v>8865</v>
      </c>
    </row>
    <row r="2839" s="3" customFormat="1" ht="54" spans="1:13">
      <c r="A2839" s="8">
        <v>2837</v>
      </c>
      <c r="B2839" s="9" t="s">
        <v>9390</v>
      </c>
      <c r="C2839" s="9" t="s">
        <v>141</v>
      </c>
      <c r="D2839" s="9" t="s">
        <v>9391</v>
      </c>
      <c r="E2839" s="9" t="s">
        <v>119</v>
      </c>
      <c r="F2839" s="8">
        <v>1</v>
      </c>
      <c r="G2839" s="8" t="s">
        <v>18</v>
      </c>
      <c r="H2839" s="9" t="s">
        <v>19</v>
      </c>
      <c r="I2839" s="9" t="s">
        <v>9392</v>
      </c>
      <c r="J2839" s="9" t="s">
        <v>40</v>
      </c>
      <c r="K2839" s="9" t="s">
        <v>9393</v>
      </c>
      <c r="L2839" s="9" t="str">
        <f>"13904153990"</f>
        <v>13904153990</v>
      </c>
      <c r="M2839" s="12" t="s">
        <v>8865</v>
      </c>
    </row>
    <row r="2840" s="3" customFormat="1" spans="1:13">
      <c r="A2840" s="8">
        <v>2838</v>
      </c>
      <c r="B2840" s="9" t="s">
        <v>9390</v>
      </c>
      <c r="C2840" s="9" t="s">
        <v>37</v>
      </c>
      <c r="D2840" s="9" t="s">
        <v>9394</v>
      </c>
      <c r="E2840" s="9" t="s">
        <v>1772</v>
      </c>
      <c r="F2840" s="8">
        <v>2</v>
      </c>
      <c r="G2840" s="8" t="s">
        <v>18</v>
      </c>
      <c r="H2840" s="9" t="s">
        <v>19</v>
      </c>
      <c r="I2840" s="9" t="s">
        <v>9031</v>
      </c>
      <c r="J2840" s="9" t="s">
        <v>40</v>
      </c>
      <c r="K2840" s="9" t="s">
        <v>9393</v>
      </c>
      <c r="L2840" s="9" t="str">
        <f>"13904153990"</f>
        <v>13904153990</v>
      </c>
      <c r="M2840" s="12" t="s">
        <v>8865</v>
      </c>
    </row>
    <row r="2841" s="3" customFormat="1" ht="27" spans="1:13">
      <c r="A2841" s="8">
        <v>2839</v>
      </c>
      <c r="B2841" s="9" t="s">
        <v>9390</v>
      </c>
      <c r="C2841" s="9" t="s">
        <v>842</v>
      </c>
      <c r="D2841" s="9" t="s">
        <v>9395</v>
      </c>
      <c r="E2841" s="9" t="s">
        <v>350</v>
      </c>
      <c r="F2841" s="8">
        <v>2</v>
      </c>
      <c r="G2841" s="8" t="s">
        <v>18</v>
      </c>
      <c r="H2841" s="9" t="s">
        <v>19</v>
      </c>
      <c r="I2841" s="9" t="s">
        <v>9336</v>
      </c>
      <c r="J2841" s="9" t="s">
        <v>40</v>
      </c>
      <c r="K2841" s="9" t="s">
        <v>9393</v>
      </c>
      <c r="L2841" s="9" t="str">
        <f>"13904153990"</f>
        <v>13904153990</v>
      </c>
      <c r="M2841" s="12" t="s">
        <v>8865</v>
      </c>
    </row>
    <row r="2842" s="3" customFormat="1" spans="1:13">
      <c r="A2842" s="8">
        <v>2840</v>
      </c>
      <c r="B2842" s="10" t="s">
        <v>9396</v>
      </c>
      <c r="C2842" s="10" t="s">
        <v>508</v>
      </c>
      <c r="D2842" s="10" t="s">
        <v>9397</v>
      </c>
      <c r="E2842" s="10" t="s">
        <v>19</v>
      </c>
      <c r="F2842" s="11">
        <v>1</v>
      </c>
      <c r="G2842" s="11" t="s">
        <v>43</v>
      </c>
      <c r="H2842" s="10" t="s">
        <v>19</v>
      </c>
      <c r="I2842" s="10" t="s">
        <v>9398</v>
      </c>
      <c r="J2842" s="10" t="s">
        <v>40</v>
      </c>
      <c r="K2842" s="10" t="s">
        <v>9399</v>
      </c>
      <c r="L2842" s="10" t="s">
        <v>9400</v>
      </c>
      <c r="M2842" s="12" t="s">
        <v>8865</v>
      </c>
    </row>
    <row r="2843" s="3" customFormat="1" ht="27" spans="1:13">
      <c r="A2843" s="8">
        <v>2841</v>
      </c>
      <c r="B2843" s="10" t="s">
        <v>9401</v>
      </c>
      <c r="C2843" s="10" t="s">
        <v>150</v>
      </c>
      <c r="D2843" s="10" t="s">
        <v>9277</v>
      </c>
      <c r="E2843" s="10" t="s">
        <v>32</v>
      </c>
      <c r="F2843" s="11">
        <v>2</v>
      </c>
      <c r="G2843" s="11" t="s">
        <v>43</v>
      </c>
      <c r="H2843" s="10" t="s">
        <v>19</v>
      </c>
      <c r="I2843" s="10" t="s">
        <v>867</v>
      </c>
      <c r="J2843" s="10" t="s">
        <v>59</v>
      </c>
      <c r="K2843" s="10" t="s">
        <v>101</v>
      </c>
      <c r="L2843" s="10" t="s">
        <v>9402</v>
      </c>
      <c r="M2843" s="12" t="s">
        <v>8865</v>
      </c>
    </row>
    <row r="2844" s="3" customFormat="1" ht="54" spans="1:13">
      <c r="A2844" s="8">
        <v>2842</v>
      </c>
      <c r="B2844" s="10" t="s">
        <v>9403</v>
      </c>
      <c r="C2844" s="10" t="s">
        <v>66</v>
      </c>
      <c r="D2844" s="10" t="s">
        <v>118</v>
      </c>
      <c r="E2844" s="10" t="s">
        <v>119</v>
      </c>
      <c r="F2844" s="11">
        <v>1</v>
      </c>
      <c r="G2844" s="11" t="s">
        <v>43</v>
      </c>
      <c r="H2844" s="10" t="s">
        <v>19</v>
      </c>
      <c r="I2844" s="10" t="s">
        <v>5069</v>
      </c>
      <c r="J2844" s="10" t="s">
        <v>40</v>
      </c>
      <c r="K2844" s="10" t="s">
        <v>101</v>
      </c>
      <c r="L2844" s="10" t="s">
        <v>9404</v>
      </c>
      <c r="M2844" s="12" t="s">
        <v>8865</v>
      </c>
    </row>
    <row r="2845" s="3" customFormat="1" ht="27" spans="1:13">
      <c r="A2845" s="8">
        <v>2843</v>
      </c>
      <c r="B2845" s="10" t="s">
        <v>9405</v>
      </c>
      <c r="C2845" s="10" t="s">
        <v>37</v>
      </c>
      <c r="D2845" s="10" t="s">
        <v>782</v>
      </c>
      <c r="E2845" s="10" t="s">
        <v>393</v>
      </c>
      <c r="F2845" s="11">
        <v>1</v>
      </c>
      <c r="G2845" s="11" t="s">
        <v>39</v>
      </c>
      <c r="H2845" s="10" t="s">
        <v>19</v>
      </c>
      <c r="I2845" s="10" t="s">
        <v>782</v>
      </c>
      <c r="J2845" s="10" t="s">
        <v>70</v>
      </c>
      <c r="K2845" s="10" t="s">
        <v>9406</v>
      </c>
      <c r="L2845" s="10" t="s">
        <v>9407</v>
      </c>
      <c r="M2845" s="12" t="s">
        <v>8865</v>
      </c>
    </row>
    <row r="2846" s="3" customFormat="1" ht="27" spans="1:13">
      <c r="A2846" s="8">
        <v>2844</v>
      </c>
      <c r="B2846" s="10" t="s">
        <v>9408</v>
      </c>
      <c r="C2846" s="10" t="s">
        <v>37</v>
      </c>
      <c r="D2846" s="10" t="s">
        <v>782</v>
      </c>
      <c r="E2846" s="10" t="s">
        <v>393</v>
      </c>
      <c r="F2846" s="11">
        <v>1</v>
      </c>
      <c r="G2846" s="11" t="s">
        <v>39</v>
      </c>
      <c r="H2846" s="10" t="s">
        <v>19</v>
      </c>
      <c r="I2846" s="10" t="s">
        <v>782</v>
      </c>
      <c r="J2846" s="10" t="s">
        <v>70</v>
      </c>
      <c r="K2846" s="10" t="s">
        <v>9409</v>
      </c>
      <c r="L2846" s="10" t="s">
        <v>9410</v>
      </c>
      <c r="M2846" s="12" t="s">
        <v>8865</v>
      </c>
    </row>
    <row r="2847" s="3" customFormat="1" ht="54" spans="1:13">
      <c r="A2847" s="8">
        <v>2845</v>
      </c>
      <c r="B2847" s="10" t="s">
        <v>9411</v>
      </c>
      <c r="C2847" s="10" t="s">
        <v>66</v>
      </c>
      <c r="D2847" s="10" t="s">
        <v>118</v>
      </c>
      <c r="E2847" s="10" t="s">
        <v>119</v>
      </c>
      <c r="F2847" s="11">
        <v>1</v>
      </c>
      <c r="G2847" s="11" t="s">
        <v>633</v>
      </c>
      <c r="H2847" s="10" t="s">
        <v>19</v>
      </c>
      <c r="I2847" s="10" t="s">
        <v>782</v>
      </c>
      <c r="J2847" s="10" t="s">
        <v>70</v>
      </c>
      <c r="K2847" s="10" t="s">
        <v>9412</v>
      </c>
      <c r="L2847" s="10" t="s">
        <v>9413</v>
      </c>
      <c r="M2847" s="12" t="s">
        <v>8865</v>
      </c>
    </row>
    <row r="2848" s="3" customFormat="1" ht="27" spans="1:13">
      <c r="A2848" s="8">
        <v>2846</v>
      </c>
      <c r="B2848" s="10" t="s">
        <v>9414</v>
      </c>
      <c r="C2848" s="10" t="s">
        <v>37</v>
      </c>
      <c r="D2848" s="10" t="s">
        <v>782</v>
      </c>
      <c r="E2848" s="10" t="s">
        <v>3051</v>
      </c>
      <c r="F2848" s="11">
        <v>1</v>
      </c>
      <c r="G2848" s="11" t="s">
        <v>39</v>
      </c>
      <c r="H2848" s="10" t="s">
        <v>19</v>
      </c>
      <c r="I2848" s="10" t="s">
        <v>782</v>
      </c>
      <c r="J2848" s="10" t="s">
        <v>70</v>
      </c>
      <c r="K2848" s="10" t="s">
        <v>9415</v>
      </c>
      <c r="L2848" s="10" t="s">
        <v>9416</v>
      </c>
      <c r="M2848" s="12" t="s">
        <v>8865</v>
      </c>
    </row>
    <row r="2849" s="3" customFormat="1" ht="27" spans="1:13">
      <c r="A2849" s="8">
        <v>2847</v>
      </c>
      <c r="B2849" s="10" t="s">
        <v>9417</v>
      </c>
      <c r="C2849" s="10" t="s">
        <v>150</v>
      </c>
      <c r="D2849" s="10" t="s">
        <v>8930</v>
      </c>
      <c r="E2849" s="10" t="s">
        <v>152</v>
      </c>
      <c r="F2849" s="11">
        <v>2</v>
      </c>
      <c r="G2849" s="11" t="s">
        <v>43</v>
      </c>
      <c r="H2849" s="10" t="s">
        <v>19</v>
      </c>
      <c r="I2849" s="10" t="s">
        <v>782</v>
      </c>
      <c r="J2849" s="10" t="s">
        <v>40</v>
      </c>
      <c r="K2849" s="10" t="s">
        <v>9418</v>
      </c>
      <c r="L2849" s="10" t="s">
        <v>9419</v>
      </c>
      <c r="M2849" s="12" t="s">
        <v>8865</v>
      </c>
    </row>
    <row r="2850" s="3" customFormat="1" ht="94.5" spans="1:13">
      <c r="A2850" s="8">
        <v>2848</v>
      </c>
      <c r="B2850" s="9" t="s">
        <v>9420</v>
      </c>
      <c r="C2850" s="9" t="s">
        <v>37</v>
      </c>
      <c r="D2850" s="9" t="s">
        <v>9421</v>
      </c>
      <c r="E2850" s="9" t="s">
        <v>19</v>
      </c>
      <c r="F2850" s="8">
        <v>20</v>
      </c>
      <c r="G2850" s="8" t="s">
        <v>18</v>
      </c>
      <c r="H2850" s="9" t="s">
        <v>19</v>
      </c>
      <c r="I2850" s="9" t="s">
        <v>9422</v>
      </c>
      <c r="J2850" s="9" t="s">
        <v>70</v>
      </c>
      <c r="K2850" s="9" t="s">
        <v>9423</v>
      </c>
      <c r="L2850" s="9" t="s">
        <v>9424</v>
      </c>
      <c r="M2850" s="12" t="s">
        <v>8865</v>
      </c>
    </row>
    <row r="2851" s="3" customFormat="1" ht="54" spans="1:13">
      <c r="A2851" s="8">
        <v>2849</v>
      </c>
      <c r="B2851" s="9" t="s">
        <v>9425</v>
      </c>
      <c r="C2851" s="9" t="s">
        <v>141</v>
      </c>
      <c r="D2851" s="9" t="s">
        <v>118</v>
      </c>
      <c r="E2851" s="9" t="s">
        <v>119</v>
      </c>
      <c r="F2851" s="8">
        <v>1</v>
      </c>
      <c r="G2851" s="8" t="s">
        <v>18</v>
      </c>
      <c r="H2851" s="9" t="s">
        <v>19</v>
      </c>
      <c r="I2851" s="9" t="s">
        <v>5069</v>
      </c>
      <c r="J2851" s="9" t="s">
        <v>70</v>
      </c>
      <c r="K2851" s="9" t="s">
        <v>9426</v>
      </c>
      <c r="L2851" s="9" t="s">
        <v>9427</v>
      </c>
      <c r="M2851" s="12" t="s">
        <v>8865</v>
      </c>
    </row>
    <row r="2852" s="3" customFormat="1" ht="108" spans="1:13">
      <c r="A2852" s="8">
        <v>2850</v>
      </c>
      <c r="B2852" s="9" t="s">
        <v>9428</v>
      </c>
      <c r="C2852" s="9" t="s">
        <v>628</v>
      </c>
      <c r="D2852" s="9" t="s">
        <v>9429</v>
      </c>
      <c r="E2852" s="9" t="s">
        <v>9430</v>
      </c>
      <c r="F2852" s="8">
        <v>2</v>
      </c>
      <c r="G2852" s="8" t="s">
        <v>18</v>
      </c>
      <c r="H2852" s="9" t="s">
        <v>19</v>
      </c>
      <c r="I2852" s="9" t="s">
        <v>9431</v>
      </c>
      <c r="J2852" s="9" t="s">
        <v>59</v>
      </c>
      <c r="K2852" s="9" t="s">
        <v>9432</v>
      </c>
      <c r="L2852" s="9" t="s">
        <v>9433</v>
      </c>
      <c r="M2852" s="12" t="s">
        <v>8865</v>
      </c>
    </row>
    <row r="2853" s="3" customFormat="1" ht="67.5" spans="1:13">
      <c r="A2853" s="8">
        <v>2851</v>
      </c>
      <c r="B2853" s="9" t="s">
        <v>9434</v>
      </c>
      <c r="C2853" s="9" t="s">
        <v>711</v>
      </c>
      <c r="D2853" s="9" t="s">
        <v>9435</v>
      </c>
      <c r="E2853" s="9" t="s">
        <v>618</v>
      </c>
      <c r="F2853" s="8">
        <v>1</v>
      </c>
      <c r="G2853" s="8" t="s">
        <v>18</v>
      </c>
      <c r="H2853" s="9" t="s">
        <v>19</v>
      </c>
      <c r="I2853" s="9" t="s">
        <v>2878</v>
      </c>
      <c r="J2853" s="9" t="s">
        <v>59</v>
      </c>
      <c r="K2853" s="9" t="s">
        <v>9436</v>
      </c>
      <c r="L2853" s="9" t="s">
        <v>9437</v>
      </c>
      <c r="M2853" s="12" t="s">
        <v>8865</v>
      </c>
    </row>
    <row r="2854" s="3" customFormat="1" ht="27" spans="1:13">
      <c r="A2854" s="8">
        <v>2852</v>
      </c>
      <c r="B2854" s="9" t="s">
        <v>9438</v>
      </c>
      <c r="C2854" s="9" t="s">
        <v>37</v>
      </c>
      <c r="D2854" s="9" t="s">
        <v>9439</v>
      </c>
      <c r="E2854" s="9" t="s">
        <v>85</v>
      </c>
      <c r="F2854" s="8">
        <v>1</v>
      </c>
      <c r="G2854" s="8" t="s">
        <v>18</v>
      </c>
      <c r="H2854" s="9" t="s">
        <v>19</v>
      </c>
      <c r="I2854" s="9" t="s">
        <v>782</v>
      </c>
      <c r="J2854" s="9" t="s">
        <v>59</v>
      </c>
      <c r="K2854" s="9" t="s">
        <v>9440</v>
      </c>
      <c r="L2854" s="9" t="s">
        <v>9441</v>
      </c>
      <c r="M2854" s="12" t="s">
        <v>8865</v>
      </c>
    </row>
    <row r="2855" s="3" customFormat="1" ht="67.5" spans="1:13">
      <c r="A2855" s="8">
        <v>2853</v>
      </c>
      <c r="B2855" s="10" t="s">
        <v>9442</v>
      </c>
      <c r="C2855" s="10" t="s">
        <v>37</v>
      </c>
      <c r="D2855" s="10" t="s">
        <v>9443</v>
      </c>
      <c r="E2855" s="10" t="s">
        <v>19</v>
      </c>
      <c r="F2855" s="11">
        <v>50</v>
      </c>
      <c r="G2855" s="11" t="s">
        <v>633</v>
      </c>
      <c r="H2855" s="10" t="s">
        <v>19</v>
      </c>
      <c r="I2855" s="10" t="s">
        <v>9444</v>
      </c>
      <c r="J2855" s="10" t="s">
        <v>40</v>
      </c>
      <c r="K2855" s="10" t="s">
        <v>9445</v>
      </c>
      <c r="L2855" s="10" t="s">
        <v>9446</v>
      </c>
      <c r="M2855" s="12" t="s">
        <v>8865</v>
      </c>
    </row>
    <row r="2856" s="3" customFormat="1" ht="40.5" spans="1:13">
      <c r="A2856" s="8">
        <v>2854</v>
      </c>
      <c r="B2856" s="10" t="s">
        <v>9442</v>
      </c>
      <c r="C2856" s="10" t="s">
        <v>37</v>
      </c>
      <c r="D2856" s="10" t="s">
        <v>9447</v>
      </c>
      <c r="E2856" s="10" t="s">
        <v>19</v>
      </c>
      <c r="F2856" s="11">
        <v>50</v>
      </c>
      <c r="G2856" s="11" t="s">
        <v>39</v>
      </c>
      <c r="H2856" s="10" t="s">
        <v>19</v>
      </c>
      <c r="I2856" s="10" t="s">
        <v>9448</v>
      </c>
      <c r="J2856" s="10" t="s">
        <v>40</v>
      </c>
      <c r="K2856" s="10" t="s">
        <v>9445</v>
      </c>
      <c r="L2856" s="10" t="s">
        <v>9446</v>
      </c>
      <c r="M2856" s="12" t="s">
        <v>8865</v>
      </c>
    </row>
    <row r="2857" s="3" customFormat="1" ht="40.5" spans="1:13">
      <c r="A2857" s="8">
        <v>2855</v>
      </c>
      <c r="B2857" s="10" t="s">
        <v>9442</v>
      </c>
      <c r="C2857" s="10" t="s">
        <v>37</v>
      </c>
      <c r="D2857" s="10" t="s">
        <v>9449</v>
      </c>
      <c r="E2857" s="10" t="s">
        <v>19</v>
      </c>
      <c r="F2857" s="11">
        <v>50</v>
      </c>
      <c r="G2857" s="11" t="s">
        <v>633</v>
      </c>
      <c r="H2857" s="10" t="s">
        <v>19</v>
      </c>
      <c r="I2857" s="10" t="s">
        <v>9450</v>
      </c>
      <c r="J2857" s="10" t="s">
        <v>59</v>
      </c>
      <c r="K2857" s="10" t="s">
        <v>9445</v>
      </c>
      <c r="L2857" s="10" t="s">
        <v>9446</v>
      </c>
      <c r="M2857" s="12" t="s">
        <v>8865</v>
      </c>
    </row>
    <row r="2858" s="3" customFormat="1" ht="27" spans="1:13">
      <c r="A2858" s="8">
        <v>2856</v>
      </c>
      <c r="B2858" s="10" t="s">
        <v>9442</v>
      </c>
      <c r="C2858" s="10" t="s">
        <v>37</v>
      </c>
      <c r="D2858" s="10" t="s">
        <v>9451</v>
      </c>
      <c r="E2858" s="10" t="s">
        <v>19</v>
      </c>
      <c r="F2858" s="11">
        <v>50</v>
      </c>
      <c r="G2858" s="11" t="s">
        <v>633</v>
      </c>
      <c r="H2858" s="10" t="s">
        <v>19</v>
      </c>
      <c r="I2858" s="10" t="s">
        <v>9452</v>
      </c>
      <c r="J2858" s="10" t="s">
        <v>59</v>
      </c>
      <c r="K2858" s="10" t="s">
        <v>9445</v>
      </c>
      <c r="L2858" s="10" t="s">
        <v>9446</v>
      </c>
      <c r="M2858" s="12" t="s">
        <v>8865</v>
      </c>
    </row>
    <row r="2859" s="3" customFormat="1" ht="108" spans="1:13">
      <c r="A2859" s="8">
        <v>2857</v>
      </c>
      <c r="B2859" s="9" t="s">
        <v>9442</v>
      </c>
      <c r="C2859" s="9" t="s">
        <v>37</v>
      </c>
      <c r="D2859" s="9" t="s">
        <v>9453</v>
      </c>
      <c r="E2859" s="9" t="s">
        <v>3150</v>
      </c>
      <c r="F2859" s="8">
        <v>50</v>
      </c>
      <c r="G2859" s="8" t="s">
        <v>18</v>
      </c>
      <c r="H2859" s="9" t="s">
        <v>19</v>
      </c>
      <c r="I2859" s="9" t="s">
        <v>9454</v>
      </c>
      <c r="J2859" s="9" t="s">
        <v>59</v>
      </c>
      <c r="K2859" s="9" t="s">
        <v>9445</v>
      </c>
      <c r="L2859" s="9" t="s">
        <v>9446</v>
      </c>
      <c r="M2859" s="12" t="s">
        <v>8865</v>
      </c>
    </row>
    <row r="2860" s="3" customFormat="1" ht="108" spans="1:13">
      <c r="A2860" s="8">
        <v>2858</v>
      </c>
      <c r="B2860" s="9" t="s">
        <v>9442</v>
      </c>
      <c r="C2860" s="9" t="s">
        <v>448</v>
      </c>
      <c r="D2860" s="9" t="s">
        <v>9455</v>
      </c>
      <c r="E2860" s="9" t="s">
        <v>176</v>
      </c>
      <c r="F2860" s="8">
        <v>50</v>
      </c>
      <c r="G2860" s="8" t="s">
        <v>18</v>
      </c>
      <c r="H2860" s="9" t="s">
        <v>19</v>
      </c>
      <c r="I2860" s="9" t="s">
        <v>9456</v>
      </c>
      <c r="J2860" s="9" t="s">
        <v>59</v>
      </c>
      <c r="K2860" s="9" t="s">
        <v>9445</v>
      </c>
      <c r="L2860" s="9" t="s">
        <v>9446</v>
      </c>
      <c r="M2860" s="12" t="s">
        <v>8865</v>
      </c>
    </row>
    <row r="2861" s="3" customFormat="1" ht="108" spans="1:13">
      <c r="A2861" s="8">
        <v>2859</v>
      </c>
      <c r="B2861" s="9" t="s">
        <v>9442</v>
      </c>
      <c r="C2861" s="9" t="s">
        <v>150</v>
      </c>
      <c r="D2861" s="9" t="s">
        <v>9457</v>
      </c>
      <c r="E2861" s="9" t="s">
        <v>32</v>
      </c>
      <c r="F2861" s="8">
        <v>50</v>
      </c>
      <c r="G2861" s="8" t="s">
        <v>18</v>
      </c>
      <c r="H2861" s="9" t="s">
        <v>19</v>
      </c>
      <c r="I2861" s="9" t="s">
        <v>9458</v>
      </c>
      <c r="J2861" s="9" t="s">
        <v>59</v>
      </c>
      <c r="K2861" s="9" t="s">
        <v>9445</v>
      </c>
      <c r="L2861" s="9" t="s">
        <v>9446</v>
      </c>
      <c r="M2861" s="12" t="s">
        <v>8865</v>
      </c>
    </row>
    <row r="2862" s="3" customFormat="1" ht="54" spans="1:13">
      <c r="A2862" s="8">
        <v>2860</v>
      </c>
      <c r="B2862" s="9" t="s">
        <v>9459</v>
      </c>
      <c r="C2862" s="9" t="s">
        <v>2349</v>
      </c>
      <c r="D2862" s="9" t="s">
        <v>9460</v>
      </c>
      <c r="E2862" s="9" t="s">
        <v>119</v>
      </c>
      <c r="F2862" s="8">
        <v>1</v>
      </c>
      <c r="G2862" s="8" t="s">
        <v>18</v>
      </c>
      <c r="H2862" s="9" t="s">
        <v>19</v>
      </c>
      <c r="I2862" s="9" t="s">
        <v>9461</v>
      </c>
      <c r="J2862" s="9" t="s">
        <v>34</v>
      </c>
      <c r="K2862" s="9" t="s">
        <v>9462</v>
      </c>
      <c r="L2862" s="9" t="str">
        <f>"18504157185"</f>
        <v>18504157185</v>
      </c>
      <c r="M2862" s="12" t="s">
        <v>8865</v>
      </c>
    </row>
    <row r="2863" s="3" customFormat="1" ht="27" spans="1:13">
      <c r="A2863" s="8">
        <v>2861</v>
      </c>
      <c r="B2863" s="9" t="s">
        <v>9459</v>
      </c>
      <c r="C2863" s="9" t="s">
        <v>508</v>
      </c>
      <c r="D2863" s="9" t="s">
        <v>9463</v>
      </c>
      <c r="E2863" s="9" t="s">
        <v>9464</v>
      </c>
      <c r="F2863" s="8">
        <v>3</v>
      </c>
      <c r="G2863" s="8" t="s">
        <v>18</v>
      </c>
      <c r="H2863" s="9" t="s">
        <v>19</v>
      </c>
      <c r="I2863" s="9" t="s">
        <v>9465</v>
      </c>
      <c r="J2863" s="9" t="s">
        <v>59</v>
      </c>
      <c r="K2863" s="9" t="s">
        <v>9462</v>
      </c>
      <c r="L2863" s="9" t="s">
        <v>9466</v>
      </c>
      <c r="M2863" s="12" t="s">
        <v>8865</v>
      </c>
    </row>
    <row r="2864" s="3" customFormat="1" ht="27" spans="1:13">
      <c r="A2864" s="8">
        <v>2862</v>
      </c>
      <c r="B2864" s="10" t="s">
        <v>9467</v>
      </c>
      <c r="C2864" s="10" t="s">
        <v>37</v>
      </c>
      <c r="D2864" s="10" t="s">
        <v>782</v>
      </c>
      <c r="E2864" s="10" t="s">
        <v>393</v>
      </c>
      <c r="F2864" s="11">
        <v>1</v>
      </c>
      <c r="G2864" s="11" t="s">
        <v>39</v>
      </c>
      <c r="H2864" s="10" t="s">
        <v>19</v>
      </c>
      <c r="I2864" s="10" t="s">
        <v>782</v>
      </c>
      <c r="J2864" s="10" t="s">
        <v>70</v>
      </c>
      <c r="K2864" s="10" t="s">
        <v>1956</v>
      </c>
      <c r="L2864" s="10" t="s">
        <v>9468</v>
      </c>
      <c r="M2864" s="12" t="s">
        <v>8865</v>
      </c>
    </row>
    <row r="2865" s="3" customFormat="1" ht="27" spans="1:13">
      <c r="A2865" s="8">
        <v>2863</v>
      </c>
      <c r="B2865" s="10" t="s">
        <v>9469</v>
      </c>
      <c r="C2865" s="10" t="s">
        <v>37</v>
      </c>
      <c r="D2865" s="10" t="s">
        <v>9470</v>
      </c>
      <c r="E2865" s="10" t="s">
        <v>258</v>
      </c>
      <c r="F2865" s="11">
        <v>50</v>
      </c>
      <c r="G2865" s="11" t="s">
        <v>633</v>
      </c>
      <c r="H2865" s="10" t="s">
        <v>19</v>
      </c>
      <c r="I2865" s="10" t="s">
        <v>9471</v>
      </c>
      <c r="J2865" s="10" t="s">
        <v>40</v>
      </c>
      <c r="K2865" s="10" t="s">
        <v>9472</v>
      </c>
      <c r="L2865" s="10" t="s">
        <v>9473</v>
      </c>
      <c r="M2865" s="12" t="s">
        <v>8865</v>
      </c>
    </row>
    <row r="2866" s="3" customFormat="1" ht="27" spans="1:13">
      <c r="A2866" s="8">
        <v>2864</v>
      </c>
      <c r="B2866" s="10" t="s">
        <v>9469</v>
      </c>
      <c r="C2866" s="10" t="s">
        <v>37</v>
      </c>
      <c r="D2866" s="10" t="s">
        <v>9474</v>
      </c>
      <c r="E2866" s="10" t="s">
        <v>258</v>
      </c>
      <c r="F2866" s="11">
        <v>2</v>
      </c>
      <c r="G2866" s="11" t="s">
        <v>39</v>
      </c>
      <c r="H2866" s="10" t="s">
        <v>19</v>
      </c>
      <c r="I2866" s="10" t="s">
        <v>9475</v>
      </c>
      <c r="J2866" s="10" t="s">
        <v>40</v>
      </c>
      <c r="K2866" s="10" t="s">
        <v>9472</v>
      </c>
      <c r="L2866" s="10" t="s">
        <v>9473</v>
      </c>
      <c r="M2866" s="12" t="s">
        <v>8865</v>
      </c>
    </row>
    <row r="2867" s="3" customFormat="1" ht="27" spans="1:13">
      <c r="A2867" s="8">
        <v>2865</v>
      </c>
      <c r="B2867" s="10" t="s">
        <v>9476</v>
      </c>
      <c r="C2867" s="10" t="s">
        <v>675</v>
      </c>
      <c r="D2867" s="10" t="s">
        <v>8902</v>
      </c>
      <c r="E2867" s="10" t="s">
        <v>68</v>
      </c>
      <c r="F2867" s="11">
        <v>1</v>
      </c>
      <c r="G2867" s="11" t="s">
        <v>43</v>
      </c>
      <c r="H2867" s="10" t="s">
        <v>19</v>
      </c>
      <c r="I2867" s="10" t="s">
        <v>867</v>
      </c>
      <c r="J2867" s="10" t="s">
        <v>591</v>
      </c>
      <c r="K2867" s="10" t="s">
        <v>9477</v>
      </c>
      <c r="L2867" s="10" t="s">
        <v>9478</v>
      </c>
      <c r="M2867" s="12" t="s">
        <v>8865</v>
      </c>
    </row>
    <row r="2868" s="3" customFormat="1" ht="27" spans="1:13">
      <c r="A2868" s="8">
        <v>2866</v>
      </c>
      <c r="B2868" s="9" t="s">
        <v>9479</v>
      </c>
      <c r="C2868" s="9" t="s">
        <v>150</v>
      </c>
      <c r="D2868" s="9" t="s">
        <v>9480</v>
      </c>
      <c r="E2868" s="9" t="s">
        <v>1988</v>
      </c>
      <c r="F2868" s="8">
        <v>1</v>
      </c>
      <c r="G2868" s="8" t="s">
        <v>18</v>
      </c>
      <c r="H2868" s="9" t="s">
        <v>19</v>
      </c>
      <c r="I2868" s="9" t="s">
        <v>9480</v>
      </c>
      <c r="J2868" s="9" t="s">
        <v>40</v>
      </c>
      <c r="K2868" s="9" t="s">
        <v>6650</v>
      </c>
      <c r="L2868" s="9" t="str">
        <f>"17641517600"</f>
        <v>17641517600</v>
      </c>
      <c r="M2868" s="12" t="s">
        <v>8865</v>
      </c>
    </row>
    <row r="2869" s="3" customFormat="1" spans="1:13">
      <c r="A2869" s="8">
        <v>2867</v>
      </c>
      <c r="B2869" s="10" t="s">
        <v>9481</v>
      </c>
      <c r="C2869" s="10" t="s">
        <v>37</v>
      </c>
      <c r="D2869" s="10" t="s">
        <v>9482</v>
      </c>
      <c r="E2869" s="10" t="s">
        <v>1772</v>
      </c>
      <c r="F2869" s="11">
        <v>5</v>
      </c>
      <c r="G2869" s="11" t="s">
        <v>39</v>
      </c>
      <c r="H2869" s="10" t="s">
        <v>19</v>
      </c>
      <c r="I2869" s="10" t="s">
        <v>9483</v>
      </c>
      <c r="J2869" s="10" t="s">
        <v>40</v>
      </c>
      <c r="K2869" s="10" t="s">
        <v>9484</v>
      </c>
      <c r="L2869" s="10" t="s">
        <v>9485</v>
      </c>
      <c r="M2869" s="12" t="s">
        <v>8865</v>
      </c>
    </row>
    <row r="2870" s="3" customFormat="1" ht="54" spans="1:13">
      <c r="A2870" s="8">
        <v>2868</v>
      </c>
      <c r="B2870" s="10" t="s">
        <v>9486</v>
      </c>
      <c r="C2870" s="10" t="s">
        <v>66</v>
      </c>
      <c r="D2870" s="10" t="s">
        <v>118</v>
      </c>
      <c r="E2870" s="10" t="s">
        <v>119</v>
      </c>
      <c r="F2870" s="11">
        <v>1</v>
      </c>
      <c r="G2870" s="11" t="s">
        <v>39</v>
      </c>
      <c r="H2870" s="10" t="s">
        <v>19</v>
      </c>
      <c r="I2870" s="10" t="s">
        <v>867</v>
      </c>
      <c r="J2870" s="10" t="s">
        <v>70</v>
      </c>
      <c r="K2870" s="10" t="s">
        <v>9487</v>
      </c>
      <c r="L2870" s="10" t="s">
        <v>9488</v>
      </c>
      <c r="M2870" s="12" t="s">
        <v>8865</v>
      </c>
    </row>
    <row r="2871" s="3" customFormat="1" ht="27" spans="1:13">
      <c r="A2871" s="8">
        <v>2869</v>
      </c>
      <c r="B2871" s="9" t="s">
        <v>9489</v>
      </c>
      <c r="C2871" s="9" t="s">
        <v>5212</v>
      </c>
      <c r="D2871" s="9" t="s">
        <v>9490</v>
      </c>
      <c r="E2871" s="9" t="s">
        <v>47</v>
      </c>
      <c r="F2871" s="8">
        <v>1</v>
      </c>
      <c r="G2871" s="8" t="s">
        <v>18</v>
      </c>
      <c r="H2871" s="9" t="s">
        <v>19</v>
      </c>
      <c r="I2871" s="9" t="s">
        <v>9031</v>
      </c>
      <c r="J2871" s="9" t="s">
        <v>40</v>
      </c>
      <c r="K2871" s="9" t="s">
        <v>9491</v>
      </c>
      <c r="L2871" s="9" t="str">
        <f>"13941540616"</f>
        <v>13941540616</v>
      </c>
      <c r="M2871" s="12" t="s">
        <v>8865</v>
      </c>
    </row>
    <row r="2872" s="3" customFormat="1" ht="81" spans="1:13">
      <c r="A2872" s="8">
        <v>2870</v>
      </c>
      <c r="B2872" s="10" t="s">
        <v>9492</v>
      </c>
      <c r="C2872" s="10" t="s">
        <v>55</v>
      </c>
      <c r="D2872" s="10" t="s">
        <v>9493</v>
      </c>
      <c r="E2872" s="10" t="s">
        <v>251</v>
      </c>
      <c r="F2872" s="11">
        <v>1</v>
      </c>
      <c r="G2872" s="11" t="s">
        <v>43</v>
      </c>
      <c r="H2872" s="10" t="s">
        <v>19</v>
      </c>
      <c r="I2872" s="10" t="s">
        <v>9494</v>
      </c>
      <c r="J2872" s="10" t="s">
        <v>70</v>
      </c>
      <c r="K2872" s="10" t="s">
        <v>9495</v>
      </c>
      <c r="L2872" s="10" t="s">
        <v>9496</v>
      </c>
      <c r="M2872" s="12" t="s">
        <v>9497</v>
      </c>
    </row>
    <row r="2873" s="3" customFormat="1" ht="54" spans="1:13">
      <c r="A2873" s="8">
        <v>2871</v>
      </c>
      <c r="B2873" s="10" t="s">
        <v>9498</v>
      </c>
      <c r="C2873" s="10" t="s">
        <v>740</v>
      </c>
      <c r="D2873" s="10" t="s">
        <v>9499</v>
      </c>
      <c r="E2873" s="10" t="s">
        <v>119</v>
      </c>
      <c r="F2873" s="11">
        <v>1</v>
      </c>
      <c r="G2873" s="11" t="s">
        <v>43</v>
      </c>
      <c r="H2873" s="10" t="s">
        <v>19</v>
      </c>
      <c r="I2873" s="10" t="s">
        <v>9500</v>
      </c>
      <c r="J2873" s="10" t="s">
        <v>28</v>
      </c>
      <c r="K2873" s="10" t="s">
        <v>9501</v>
      </c>
      <c r="L2873" s="10" t="s">
        <v>9502</v>
      </c>
      <c r="M2873" s="12" t="s">
        <v>9497</v>
      </c>
    </row>
    <row r="2874" s="3" customFormat="1" ht="54" spans="1:13">
      <c r="A2874" s="8">
        <v>2872</v>
      </c>
      <c r="B2874" s="10" t="s">
        <v>9498</v>
      </c>
      <c r="C2874" s="10" t="s">
        <v>141</v>
      </c>
      <c r="D2874" s="10" t="s">
        <v>9503</v>
      </c>
      <c r="E2874" s="10" t="s">
        <v>119</v>
      </c>
      <c r="F2874" s="11">
        <v>1</v>
      </c>
      <c r="G2874" s="11" t="s">
        <v>43</v>
      </c>
      <c r="H2874" s="10" t="s">
        <v>19</v>
      </c>
      <c r="I2874" s="10" t="s">
        <v>9504</v>
      </c>
      <c r="J2874" s="10" t="s">
        <v>28</v>
      </c>
      <c r="K2874" s="10" t="s">
        <v>9501</v>
      </c>
      <c r="L2874" s="10" t="s">
        <v>9502</v>
      </c>
      <c r="M2874" s="12" t="s">
        <v>9497</v>
      </c>
    </row>
    <row r="2875" s="3" customFormat="1" ht="40.5" spans="1:13">
      <c r="A2875" s="8">
        <v>2873</v>
      </c>
      <c r="B2875" s="10" t="s">
        <v>9505</v>
      </c>
      <c r="C2875" s="10" t="s">
        <v>37</v>
      </c>
      <c r="D2875" s="10" t="s">
        <v>9506</v>
      </c>
      <c r="E2875" s="10" t="s">
        <v>364</v>
      </c>
      <c r="F2875" s="11">
        <v>5</v>
      </c>
      <c r="G2875" s="11" t="s">
        <v>633</v>
      </c>
      <c r="H2875" s="10" t="s">
        <v>76</v>
      </c>
      <c r="I2875" s="10" t="s">
        <v>9507</v>
      </c>
      <c r="J2875" s="10" t="s">
        <v>40</v>
      </c>
      <c r="K2875" s="10" t="s">
        <v>274</v>
      </c>
      <c r="L2875" s="10" t="s">
        <v>9508</v>
      </c>
      <c r="M2875" s="12" t="s">
        <v>9497</v>
      </c>
    </row>
    <row r="2876" s="3" customFormat="1" ht="27" spans="1:13">
      <c r="A2876" s="8">
        <v>2874</v>
      </c>
      <c r="B2876" s="10" t="s">
        <v>9509</v>
      </c>
      <c r="C2876" s="10" t="s">
        <v>37</v>
      </c>
      <c r="D2876" s="10" t="s">
        <v>9510</v>
      </c>
      <c r="E2876" s="10" t="s">
        <v>37</v>
      </c>
      <c r="F2876" s="11">
        <v>3</v>
      </c>
      <c r="G2876" s="11" t="s">
        <v>39</v>
      </c>
      <c r="H2876" s="10" t="s">
        <v>19</v>
      </c>
      <c r="I2876" s="10" t="s">
        <v>5250</v>
      </c>
      <c r="J2876" s="10" t="s">
        <v>40</v>
      </c>
      <c r="K2876" s="10" t="s">
        <v>9511</v>
      </c>
      <c r="L2876" s="10" t="s">
        <v>9512</v>
      </c>
      <c r="M2876" s="12" t="s">
        <v>9497</v>
      </c>
    </row>
    <row r="2877" s="3" customFormat="1" ht="27" spans="1:13">
      <c r="A2877" s="8">
        <v>2875</v>
      </c>
      <c r="B2877" s="10" t="s">
        <v>9509</v>
      </c>
      <c r="C2877" s="10" t="s">
        <v>37</v>
      </c>
      <c r="D2877" s="10" t="s">
        <v>9513</v>
      </c>
      <c r="E2877" s="10" t="s">
        <v>37</v>
      </c>
      <c r="F2877" s="11">
        <v>3</v>
      </c>
      <c r="G2877" s="11" t="s">
        <v>39</v>
      </c>
      <c r="H2877" s="10" t="s">
        <v>19</v>
      </c>
      <c r="I2877" s="10" t="s">
        <v>9514</v>
      </c>
      <c r="J2877" s="10" t="s">
        <v>40</v>
      </c>
      <c r="K2877" s="10" t="s">
        <v>9511</v>
      </c>
      <c r="L2877" s="10" t="s">
        <v>9512</v>
      </c>
      <c r="M2877" s="12" t="s">
        <v>9497</v>
      </c>
    </row>
    <row r="2878" s="3" customFormat="1" ht="27" spans="1:13">
      <c r="A2878" s="8">
        <v>2876</v>
      </c>
      <c r="B2878" s="10" t="s">
        <v>9509</v>
      </c>
      <c r="C2878" s="10" t="s">
        <v>37</v>
      </c>
      <c r="D2878" s="10" t="s">
        <v>9515</v>
      </c>
      <c r="E2878" s="10" t="s">
        <v>217</v>
      </c>
      <c r="F2878" s="11">
        <v>1</v>
      </c>
      <c r="G2878" s="11" t="s">
        <v>43</v>
      </c>
      <c r="H2878" s="10" t="s">
        <v>19</v>
      </c>
      <c r="I2878" s="10" t="s">
        <v>9516</v>
      </c>
      <c r="J2878" s="10" t="s">
        <v>40</v>
      </c>
      <c r="K2878" s="10" t="s">
        <v>9511</v>
      </c>
      <c r="L2878" s="10" t="s">
        <v>9512</v>
      </c>
      <c r="M2878" s="12" t="s">
        <v>9497</v>
      </c>
    </row>
    <row r="2879" s="3" customFormat="1" ht="27" spans="1:13">
      <c r="A2879" s="8">
        <v>2877</v>
      </c>
      <c r="B2879" s="10" t="s">
        <v>9509</v>
      </c>
      <c r="C2879" s="10" t="s">
        <v>37</v>
      </c>
      <c r="D2879" s="10" t="s">
        <v>9517</v>
      </c>
      <c r="E2879" s="10" t="s">
        <v>37</v>
      </c>
      <c r="F2879" s="11">
        <v>1</v>
      </c>
      <c r="G2879" s="11" t="s">
        <v>39</v>
      </c>
      <c r="H2879" s="10" t="s">
        <v>19</v>
      </c>
      <c r="I2879" s="10" t="s">
        <v>5250</v>
      </c>
      <c r="J2879" s="10" t="s">
        <v>40</v>
      </c>
      <c r="K2879" s="10" t="s">
        <v>9511</v>
      </c>
      <c r="L2879" s="10" t="s">
        <v>9512</v>
      </c>
      <c r="M2879" s="12" t="s">
        <v>9497</v>
      </c>
    </row>
    <row r="2880" s="3" customFormat="1" ht="27" spans="1:13">
      <c r="A2880" s="8">
        <v>2878</v>
      </c>
      <c r="B2880" s="10" t="s">
        <v>9509</v>
      </c>
      <c r="C2880" s="10" t="s">
        <v>66</v>
      </c>
      <c r="D2880" s="10" t="s">
        <v>9518</v>
      </c>
      <c r="E2880" s="10" t="s">
        <v>37</v>
      </c>
      <c r="F2880" s="11">
        <v>1</v>
      </c>
      <c r="G2880" s="11" t="s">
        <v>39</v>
      </c>
      <c r="H2880" s="10" t="s">
        <v>19</v>
      </c>
      <c r="I2880" s="10" t="s">
        <v>9519</v>
      </c>
      <c r="J2880" s="10" t="s">
        <v>40</v>
      </c>
      <c r="K2880" s="10" t="s">
        <v>9511</v>
      </c>
      <c r="L2880" s="10" t="s">
        <v>9512</v>
      </c>
      <c r="M2880" s="12" t="s">
        <v>9497</v>
      </c>
    </row>
    <row r="2881" s="3" customFormat="1" ht="27" spans="1:13">
      <c r="A2881" s="8">
        <v>2879</v>
      </c>
      <c r="B2881" s="10" t="s">
        <v>9509</v>
      </c>
      <c r="C2881" s="10" t="s">
        <v>37</v>
      </c>
      <c r="D2881" s="10" t="s">
        <v>9520</v>
      </c>
      <c r="E2881" s="10" t="s">
        <v>37</v>
      </c>
      <c r="F2881" s="11">
        <v>20</v>
      </c>
      <c r="G2881" s="11" t="s">
        <v>39</v>
      </c>
      <c r="H2881" s="10" t="s">
        <v>19</v>
      </c>
      <c r="I2881" s="10" t="s">
        <v>9521</v>
      </c>
      <c r="J2881" s="10" t="s">
        <v>40</v>
      </c>
      <c r="K2881" s="10" t="s">
        <v>9511</v>
      </c>
      <c r="L2881" s="10" t="s">
        <v>9512</v>
      </c>
      <c r="M2881" s="12" t="s">
        <v>9497</v>
      </c>
    </row>
    <row r="2882" s="3" customFormat="1" spans="1:13">
      <c r="A2882" s="8">
        <v>2880</v>
      </c>
      <c r="B2882" s="10" t="s">
        <v>9522</v>
      </c>
      <c r="C2882" s="10" t="s">
        <v>37</v>
      </c>
      <c r="D2882" s="10" t="s">
        <v>9523</v>
      </c>
      <c r="E2882" s="10" t="s">
        <v>19</v>
      </c>
      <c r="F2882" s="11">
        <v>1</v>
      </c>
      <c r="G2882" s="11" t="s">
        <v>43</v>
      </c>
      <c r="H2882" s="10" t="s">
        <v>19</v>
      </c>
      <c r="I2882" s="10" t="s">
        <v>9524</v>
      </c>
      <c r="J2882" s="10" t="s">
        <v>591</v>
      </c>
      <c r="K2882" s="10" t="s">
        <v>9525</v>
      </c>
      <c r="L2882" s="10" t="s">
        <v>9526</v>
      </c>
      <c r="M2882" s="12" t="s">
        <v>9497</v>
      </c>
    </row>
    <row r="2883" s="3" customFormat="1" ht="40.5" spans="1:13">
      <c r="A2883" s="8">
        <v>2881</v>
      </c>
      <c r="B2883" s="9" t="s">
        <v>9522</v>
      </c>
      <c r="C2883" s="9" t="s">
        <v>2252</v>
      </c>
      <c r="D2883" s="9" t="s">
        <v>9527</v>
      </c>
      <c r="E2883" s="9" t="s">
        <v>32</v>
      </c>
      <c r="F2883" s="8">
        <v>2</v>
      </c>
      <c r="G2883" s="8" t="s">
        <v>18</v>
      </c>
      <c r="H2883" s="9" t="s">
        <v>19</v>
      </c>
      <c r="I2883" s="9" t="s">
        <v>9528</v>
      </c>
      <c r="J2883" s="9" t="s">
        <v>40</v>
      </c>
      <c r="K2883" s="9" t="s">
        <v>9525</v>
      </c>
      <c r="L2883" s="9" t="str">
        <f>"15641653666"</f>
        <v>15641653666</v>
      </c>
      <c r="M2883" s="12" t="s">
        <v>9497</v>
      </c>
    </row>
    <row r="2884" s="3" customFormat="1" ht="27" spans="1:13">
      <c r="A2884" s="8">
        <v>2882</v>
      </c>
      <c r="B2884" s="9" t="s">
        <v>9522</v>
      </c>
      <c r="C2884" s="9" t="s">
        <v>150</v>
      </c>
      <c r="D2884" s="9" t="s">
        <v>9529</v>
      </c>
      <c r="E2884" s="9" t="s">
        <v>32</v>
      </c>
      <c r="F2884" s="8">
        <v>3</v>
      </c>
      <c r="G2884" s="8" t="s">
        <v>18</v>
      </c>
      <c r="H2884" s="9" t="s">
        <v>19</v>
      </c>
      <c r="I2884" s="9" t="s">
        <v>9530</v>
      </c>
      <c r="J2884" s="9" t="s">
        <v>40</v>
      </c>
      <c r="K2884" s="9" t="s">
        <v>9525</v>
      </c>
      <c r="L2884" s="9" t="str">
        <f>"15641653666"</f>
        <v>15641653666</v>
      </c>
      <c r="M2884" s="12" t="s">
        <v>9497</v>
      </c>
    </row>
    <row r="2885" s="3" customFormat="1" spans="1:13">
      <c r="A2885" s="8">
        <v>2883</v>
      </c>
      <c r="B2885" s="10" t="s">
        <v>9531</v>
      </c>
      <c r="C2885" s="10" t="s">
        <v>66</v>
      </c>
      <c r="D2885" s="10" t="s">
        <v>9532</v>
      </c>
      <c r="E2885" s="10" t="s">
        <v>19</v>
      </c>
      <c r="F2885" s="11">
        <v>5</v>
      </c>
      <c r="G2885" s="11" t="s">
        <v>43</v>
      </c>
      <c r="H2885" s="10" t="s">
        <v>19</v>
      </c>
      <c r="I2885" s="10" t="s">
        <v>9533</v>
      </c>
      <c r="J2885" s="10" t="s">
        <v>40</v>
      </c>
      <c r="K2885" s="10" t="s">
        <v>9534</v>
      </c>
      <c r="L2885" s="10" t="s">
        <v>9535</v>
      </c>
      <c r="M2885" s="12" t="s">
        <v>9497</v>
      </c>
    </row>
    <row r="2886" s="3" customFormat="1" spans="1:13">
      <c r="A2886" s="8">
        <v>2884</v>
      </c>
      <c r="B2886" s="10" t="s">
        <v>9531</v>
      </c>
      <c r="C2886" s="10" t="s">
        <v>37</v>
      </c>
      <c r="D2886" s="10" t="s">
        <v>9536</v>
      </c>
      <c r="E2886" s="10" t="s">
        <v>19</v>
      </c>
      <c r="F2886" s="11">
        <v>10</v>
      </c>
      <c r="G2886" s="11" t="s">
        <v>633</v>
      </c>
      <c r="H2886" s="10" t="s">
        <v>19</v>
      </c>
      <c r="I2886" s="10" t="s">
        <v>9514</v>
      </c>
      <c r="J2886" s="10" t="s">
        <v>591</v>
      </c>
      <c r="K2886" s="10" t="s">
        <v>9534</v>
      </c>
      <c r="L2886" s="10" t="s">
        <v>9535</v>
      </c>
      <c r="M2886" s="12" t="s">
        <v>9497</v>
      </c>
    </row>
    <row r="2887" s="3" customFormat="1" ht="54" spans="1:13">
      <c r="A2887" s="8">
        <v>2885</v>
      </c>
      <c r="B2887" s="10" t="s">
        <v>9537</v>
      </c>
      <c r="C2887" s="10" t="s">
        <v>66</v>
      </c>
      <c r="D2887" s="10" t="s">
        <v>1121</v>
      </c>
      <c r="E2887" s="10" t="s">
        <v>119</v>
      </c>
      <c r="F2887" s="11">
        <v>1</v>
      </c>
      <c r="G2887" s="11" t="s">
        <v>43</v>
      </c>
      <c r="H2887" s="10" t="s">
        <v>19</v>
      </c>
      <c r="I2887" s="10" t="s">
        <v>9538</v>
      </c>
      <c r="J2887" s="10" t="s">
        <v>40</v>
      </c>
      <c r="K2887" s="10" t="s">
        <v>9539</v>
      </c>
      <c r="L2887" s="10" t="s">
        <v>9540</v>
      </c>
      <c r="M2887" s="12" t="s">
        <v>9497</v>
      </c>
    </row>
    <row r="2888" s="3" customFormat="1" ht="27" spans="1:13">
      <c r="A2888" s="8">
        <v>2886</v>
      </c>
      <c r="B2888" s="10" t="s">
        <v>9541</v>
      </c>
      <c r="C2888" s="10" t="s">
        <v>961</v>
      </c>
      <c r="D2888" s="10" t="s">
        <v>9542</v>
      </c>
      <c r="E2888" s="10" t="s">
        <v>1176</v>
      </c>
      <c r="F2888" s="11">
        <v>1</v>
      </c>
      <c r="G2888" s="11" t="s">
        <v>43</v>
      </c>
      <c r="H2888" s="10" t="s">
        <v>19</v>
      </c>
      <c r="I2888" s="10" t="s">
        <v>434</v>
      </c>
      <c r="J2888" s="10" t="s">
        <v>591</v>
      </c>
      <c r="K2888" s="10" t="s">
        <v>9543</v>
      </c>
      <c r="L2888" s="10" t="s">
        <v>9544</v>
      </c>
      <c r="M2888" s="12" t="s">
        <v>9497</v>
      </c>
    </row>
    <row r="2889" s="3" customFormat="1" spans="1:13">
      <c r="A2889" s="8">
        <v>2887</v>
      </c>
      <c r="B2889" s="9" t="s">
        <v>9545</v>
      </c>
      <c r="C2889" s="9" t="s">
        <v>135</v>
      </c>
      <c r="D2889" s="9" t="s">
        <v>9546</v>
      </c>
      <c r="E2889" s="9" t="s">
        <v>375</v>
      </c>
      <c r="F2889" s="8">
        <v>1</v>
      </c>
      <c r="G2889" s="8" t="s">
        <v>18</v>
      </c>
      <c r="H2889" s="9" t="s">
        <v>19</v>
      </c>
      <c r="I2889" s="9" t="s">
        <v>9547</v>
      </c>
      <c r="J2889" s="9" t="s">
        <v>59</v>
      </c>
      <c r="K2889" s="9" t="s">
        <v>9548</v>
      </c>
      <c r="L2889" s="9" t="s">
        <v>9549</v>
      </c>
      <c r="M2889" s="12" t="s">
        <v>9497</v>
      </c>
    </row>
    <row r="2890" s="3" customFormat="1" ht="27" spans="1:13">
      <c r="A2890" s="8">
        <v>2888</v>
      </c>
      <c r="B2890" s="9" t="s">
        <v>9545</v>
      </c>
      <c r="C2890" s="9" t="s">
        <v>51</v>
      </c>
      <c r="D2890" s="9" t="s">
        <v>9550</v>
      </c>
      <c r="E2890" s="9" t="s">
        <v>137</v>
      </c>
      <c r="F2890" s="8">
        <v>1</v>
      </c>
      <c r="G2890" s="8" t="s">
        <v>18</v>
      </c>
      <c r="H2890" s="9" t="s">
        <v>19</v>
      </c>
      <c r="I2890" s="9" t="s">
        <v>9547</v>
      </c>
      <c r="J2890" s="9" t="s">
        <v>40</v>
      </c>
      <c r="K2890" s="9" t="s">
        <v>9548</v>
      </c>
      <c r="L2890" s="9" t="str">
        <f>"13841609266"</f>
        <v>13841609266</v>
      </c>
      <c r="M2890" s="12" t="s">
        <v>9497</v>
      </c>
    </row>
    <row r="2891" s="3" customFormat="1" ht="27" spans="1:13">
      <c r="A2891" s="8">
        <v>2889</v>
      </c>
      <c r="B2891" s="10" t="s">
        <v>9551</v>
      </c>
      <c r="C2891" s="10" t="s">
        <v>37</v>
      </c>
      <c r="D2891" s="10" t="s">
        <v>9552</v>
      </c>
      <c r="E2891" s="10" t="s">
        <v>19</v>
      </c>
      <c r="F2891" s="11">
        <v>1</v>
      </c>
      <c r="G2891" s="11" t="s">
        <v>43</v>
      </c>
      <c r="H2891" s="10" t="s">
        <v>19</v>
      </c>
      <c r="I2891" s="10" t="s">
        <v>9553</v>
      </c>
      <c r="J2891" s="10" t="s">
        <v>591</v>
      </c>
      <c r="K2891" s="10" t="s">
        <v>9554</v>
      </c>
      <c r="L2891" s="10" t="s">
        <v>9555</v>
      </c>
      <c r="M2891" s="12" t="s">
        <v>9497</v>
      </c>
    </row>
    <row r="2892" s="3" customFormat="1" spans="1:13">
      <c r="A2892" s="8">
        <v>2890</v>
      </c>
      <c r="B2892" s="10" t="s">
        <v>9551</v>
      </c>
      <c r="C2892" s="10" t="s">
        <v>9556</v>
      </c>
      <c r="D2892" s="10" t="s">
        <v>9557</v>
      </c>
      <c r="E2892" s="10" t="s">
        <v>1772</v>
      </c>
      <c r="F2892" s="11">
        <v>1</v>
      </c>
      <c r="G2892" s="11" t="s">
        <v>43</v>
      </c>
      <c r="H2892" s="10" t="s">
        <v>19</v>
      </c>
      <c r="I2892" s="10" t="s">
        <v>9558</v>
      </c>
      <c r="J2892" s="10" t="s">
        <v>591</v>
      </c>
      <c r="K2892" s="10" t="s">
        <v>9554</v>
      </c>
      <c r="L2892" s="10" t="s">
        <v>9555</v>
      </c>
      <c r="M2892" s="12" t="s">
        <v>9497</v>
      </c>
    </row>
    <row r="2893" s="3" customFormat="1" ht="67.5" spans="1:13">
      <c r="A2893" s="8">
        <v>2891</v>
      </c>
      <c r="B2893" s="10" t="s">
        <v>9551</v>
      </c>
      <c r="C2893" s="10" t="s">
        <v>1526</v>
      </c>
      <c r="D2893" s="10" t="s">
        <v>9559</v>
      </c>
      <c r="E2893" s="10" t="s">
        <v>19</v>
      </c>
      <c r="F2893" s="11">
        <v>1</v>
      </c>
      <c r="G2893" s="11" t="s">
        <v>43</v>
      </c>
      <c r="H2893" s="10" t="s">
        <v>19</v>
      </c>
      <c r="I2893" s="10" t="s">
        <v>5250</v>
      </c>
      <c r="J2893" s="10" t="s">
        <v>591</v>
      </c>
      <c r="K2893" s="10" t="s">
        <v>9554</v>
      </c>
      <c r="L2893" s="10" t="s">
        <v>9555</v>
      </c>
      <c r="M2893" s="12" t="s">
        <v>9497</v>
      </c>
    </row>
    <row r="2894" s="3" customFormat="1" ht="94.5" spans="1:13">
      <c r="A2894" s="8">
        <v>2892</v>
      </c>
      <c r="B2894" s="10" t="s">
        <v>9551</v>
      </c>
      <c r="C2894" s="10" t="s">
        <v>37</v>
      </c>
      <c r="D2894" s="10" t="s">
        <v>9560</v>
      </c>
      <c r="E2894" s="10" t="s">
        <v>19</v>
      </c>
      <c r="F2894" s="11">
        <v>1</v>
      </c>
      <c r="G2894" s="11" t="s">
        <v>43</v>
      </c>
      <c r="H2894" s="10" t="s">
        <v>19</v>
      </c>
      <c r="I2894" s="10" t="s">
        <v>9561</v>
      </c>
      <c r="J2894" s="10" t="s">
        <v>591</v>
      </c>
      <c r="K2894" s="10" t="s">
        <v>9554</v>
      </c>
      <c r="L2894" s="10" t="s">
        <v>9555</v>
      </c>
      <c r="M2894" s="12" t="s">
        <v>9497</v>
      </c>
    </row>
    <row r="2895" s="3" customFormat="1" ht="27" spans="1:13">
      <c r="A2895" s="8">
        <v>2893</v>
      </c>
      <c r="B2895" s="10" t="s">
        <v>9551</v>
      </c>
      <c r="C2895" s="10" t="s">
        <v>37</v>
      </c>
      <c r="D2895" s="10" t="s">
        <v>9562</v>
      </c>
      <c r="E2895" s="10" t="s">
        <v>19</v>
      </c>
      <c r="F2895" s="11">
        <v>1</v>
      </c>
      <c r="G2895" s="11" t="s">
        <v>43</v>
      </c>
      <c r="H2895" s="10" t="s">
        <v>19</v>
      </c>
      <c r="I2895" s="10" t="s">
        <v>5069</v>
      </c>
      <c r="J2895" s="10" t="s">
        <v>591</v>
      </c>
      <c r="K2895" s="10" t="s">
        <v>9554</v>
      </c>
      <c r="L2895" s="10" t="s">
        <v>9555</v>
      </c>
      <c r="M2895" s="12" t="s">
        <v>9497</v>
      </c>
    </row>
    <row r="2896" s="3" customFormat="1" spans="1:13">
      <c r="A2896" s="8">
        <v>2894</v>
      </c>
      <c r="B2896" s="10" t="s">
        <v>9551</v>
      </c>
      <c r="C2896" s="10" t="s">
        <v>37</v>
      </c>
      <c r="D2896" s="10" t="s">
        <v>9563</v>
      </c>
      <c r="E2896" s="10" t="s">
        <v>1772</v>
      </c>
      <c r="F2896" s="11">
        <v>1</v>
      </c>
      <c r="G2896" s="11" t="s">
        <v>43</v>
      </c>
      <c r="H2896" s="10" t="s">
        <v>19</v>
      </c>
      <c r="I2896" s="10" t="s">
        <v>9564</v>
      </c>
      <c r="J2896" s="10" t="s">
        <v>591</v>
      </c>
      <c r="K2896" s="10" t="s">
        <v>9554</v>
      </c>
      <c r="L2896" s="10" t="s">
        <v>9555</v>
      </c>
      <c r="M2896" s="12" t="s">
        <v>9497</v>
      </c>
    </row>
    <row r="2897" s="3" customFormat="1" ht="54" spans="1:13">
      <c r="A2897" s="8">
        <v>2895</v>
      </c>
      <c r="B2897" s="10" t="s">
        <v>9551</v>
      </c>
      <c r="C2897" s="10" t="s">
        <v>37</v>
      </c>
      <c r="D2897" s="10" t="s">
        <v>9565</v>
      </c>
      <c r="E2897" s="10" t="s">
        <v>19</v>
      </c>
      <c r="F2897" s="11">
        <v>1</v>
      </c>
      <c r="G2897" s="11" t="s">
        <v>39</v>
      </c>
      <c r="H2897" s="10" t="s">
        <v>19</v>
      </c>
      <c r="I2897" s="10" t="s">
        <v>9566</v>
      </c>
      <c r="J2897" s="10" t="s">
        <v>591</v>
      </c>
      <c r="K2897" s="10" t="s">
        <v>9554</v>
      </c>
      <c r="L2897" s="10" t="s">
        <v>9555</v>
      </c>
      <c r="M2897" s="12" t="s">
        <v>9497</v>
      </c>
    </row>
    <row r="2898" s="3" customFormat="1" ht="40.5" spans="1:13">
      <c r="A2898" s="8">
        <v>2896</v>
      </c>
      <c r="B2898" s="10" t="s">
        <v>9551</v>
      </c>
      <c r="C2898" s="10" t="s">
        <v>37</v>
      </c>
      <c r="D2898" s="10" t="s">
        <v>9567</v>
      </c>
      <c r="E2898" s="10" t="s">
        <v>19</v>
      </c>
      <c r="F2898" s="11">
        <v>1</v>
      </c>
      <c r="G2898" s="11" t="s">
        <v>43</v>
      </c>
      <c r="H2898" s="10" t="s">
        <v>19</v>
      </c>
      <c r="I2898" s="10" t="s">
        <v>9568</v>
      </c>
      <c r="J2898" s="10" t="s">
        <v>40</v>
      </c>
      <c r="K2898" s="10" t="s">
        <v>9554</v>
      </c>
      <c r="L2898" s="10" t="s">
        <v>9555</v>
      </c>
      <c r="M2898" s="12" t="s">
        <v>9497</v>
      </c>
    </row>
    <row r="2899" s="3" customFormat="1" ht="54" spans="1:13">
      <c r="A2899" s="8">
        <v>2897</v>
      </c>
      <c r="B2899" s="10" t="s">
        <v>9551</v>
      </c>
      <c r="C2899" s="10" t="s">
        <v>842</v>
      </c>
      <c r="D2899" s="10" t="s">
        <v>9569</v>
      </c>
      <c r="E2899" s="10" t="s">
        <v>119</v>
      </c>
      <c r="F2899" s="11">
        <v>1</v>
      </c>
      <c r="G2899" s="11" t="s">
        <v>43</v>
      </c>
      <c r="H2899" s="10" t="s">
        <v>19</v>
      </c>
      <c r="I2899" s="10" t="s">
        <v>5250</v>
      </c>
      <c r="J2899" s="10" t="s">
        <v>40</v>
      </c>
      <c r="K2899" s="10" t="s">
        <v>9554</v>
      </c>
      <c r="L2899" s="10" t="s">
        <v>9555</v>
      </c>
      <c r="M2899" s="12" t="s">
        <v>9497</v>
      </c>
    </row>
    <row r="2900" s="3" customFormat="1" spans="1:13">
      <c r="A2900" s="8">
        <v>2898</v>
      </c>
      <c r="B2900" s="10" t="s">
        <v>9551</v>
      </c>
      <c r="C2900" s="10" t="s">
        <v>348</v>
      </c>
      <c r="D2900" s="10" t="s">
        <v>9570</v>
      </c>
      <c r="E2900" s="10" t="s">
        <v>350</v>
      </c>
      <c r="F2900" s="11">
        <v>1</v>
      </c>
      <c r="G2900" s="11" t="s">
        <v>43</v>
      </c>
      <c r="H2900" s="10" t="s">
        <v>19</v>
      </c>
      <c r="I2900" s="10" t="s">
        <v>9571</v>
      </c>
      <c r="J2900" s="10" t="s">
        <v>591</v>
      </c>
      <c r="K2900" s="10" t="s">
        <v>9554</v>
      </c>
      <c r="L2900" s="10" t="s">
        <v>9555</v>
      </c>
      <c r="M2900" s="12" t="s">
        <v>9497</v>
      </c>
    </row>
    <row r="2901" s="3" customFormat="1" ht="27" spans="1:13">
      <c r="A2901" s="8">
        <v>2899</v>
      </c>
      <c r="B2901" s="10" t="s">
        <v>9551</v>
      </c>
      <c r="C2901" s="10" t="s">
        <v>66</v>
      </c>
      <c r="D2901" s="10" t="s">
        <v>9572</v>
      </c>
      <c r="E2901" s="10" t="s">
        <v>19</v>
      </c>
      <c r="F2901" s="11">
        <v>1</v>
      </c>
      <c r="G2901" s="11" t="s">
        <v>43</v>
      </c>
      <c r="H2901" s="10" t="s">
        <v>19</v>
      </c>
      <c r="I2901" s="10" t="s">
        <v>5069</v>
      </c>
      <c r="J2901" s="10" t="s">
        <v>591</v>
      </c>
      <c r="K2901" s="10" t="s">
        <v>9554</v>
      </c>
      <c r="L2901" s="10" t="s">
        <v>9555</v>
      </c>
      <c r="M2901" s="12" t="s">
        <v>9497</v>
      </c>
    </row>
    <row r="2902" s="3" customFormat="1" ht="27" spans="1:13">
      <c r="A2902" s="8">
        <v>2900</v>
      </c>
      <c r="B2902" s="10" t="s">
        <v>9551</v>
      </c>
      <c r="C2902" s="10" t="s">
        <v>37</v>
      </c>
      <c r="D2902" s="10" t="s">
        <v>9573</v>
      </c>
      <c r="E2902" s="10" t="s">
        <v>19</v>
      </c>
      <c r="F2902" s="11">
        <v>1</v>
      </c>
      <c r="G2902" s="11" t="s">
        <v>43</v>
      </c>
      <c r="H2902" s="10" t="s">
        <v>19</v>
      </c>
      <c r="I2902" s="10" t="s">
        <v>5250</v>
      </c>
      <c r="J2902" s="10" t="s">
        <v>591</v>
      </c>
      <c r="K2902" s="10" t="s">
        <v>9554</v>
      </c>
      <c r="L2902" s="10" t="s">
        <v>9555</v>
      </c>
      <c r="M2902" s="12" t="s">
        <v>9497</v>
      </c>
    </row>
    <row r="2903" s="3" customFormat="1" spans="1:13">
      <c r="A2903" s="8">
        <v>2901</v>
      </c>
      <c r="B2903" s="10" t="s">
        <v>9551</v>
      </c>
      <c r="C2903" s="10" t="s">
        <v>37</v>
      </c>
      <c r="D2903" s="10" t="s">
        <v>9574</v>
      </c>
      <c r="E2903" s="10" t="s">
        <v>1630</v>
      </c>
      <c r="F2903" s="11">
        <v>1</v>
      </c>
      <c r="G2903" s="11" t="s">
        <v>43</v>
      </c>
      <c r="H2903" s="10" t="s">
        <v>19</v>
      </c>
      <c r="I2903" s="10" t="s">
        <v>5250</v>
      </c>
      <c r="J2903" s="10" t="s">
        <v>40</v>
      </c>
      <c r="K2903" s="10" t="s">
        <v>9554</v>
      </c>
      <c r="L2903" s="10" t="s">
        <v>9555</v>
      </c>
      <c r="M2903" s="12" t="s">
        <v>9497</v>
      </c>
    </row>
    <row r="2904" s="3" customFormat="1" spans="1:13">
      <c r="A2904" s="8">
        <v>2902</v>
      </c>
      <c r="B2904" s="10" t="s">
        <v>9551</v>
      </c>
      <c r="C2904" s="10" t="s">
        <v>37</v>
      </c>
      <c r="D2904" s="10" t="s">
        <v>9575</v>
      </c>
      <c r="E2904" s="10" t="s">
        <v>19</v>
      </c>
      <c r="F2904" s="11">
        <v>1</v>
      </c>
      <c r="G2904" s="11" t="s">
        <v>43</v>
      </c>
      <c r="H2904" s="10" t="s">
        <v>19</v>
      </c>
      <c r="I2904" s="10" t="s">
        <v>5250</v>
      </c>
      <c r="J2904" s="10" t="s">
        <v>59</v>
      </c>
      <c r="K2904" s="10" t="s">
        <v>9554</v>
      </c>
      <c r="L2904" s="10" t="s">
        <v>9555</v>
      </c>
      <c r="M2904" s="12" t="s">
        <v>9497</v>
      </c>
    </row>
    <row r="2905" s="3" customFormat="1" ht="27" spans="1:13">
      <c r="A2905" s="8">
        <v>2903</v>
      </c>
      <c r="B2905" s="10" t="s">
        <v>9576</v>
      </c>
      <c r="C2905" s="10" t="s">
        <v>37</v>
      </c>
      <c r="D2905" s="10" t="s">
        <v>9577</v>
      </c>
      <c r="E2905" s="10" t="s">
        <v>19</v>
      </c>
      <c r="F2905" s="11">
        <v>1</v>
      </c>
      <c r="G2905" s="11" t="s">
        <v>43</v>
      </c>
      <c r="H2905" s="10" t="s">
        <v>19</v>
      </c>
      <c r="I2905" s="10" t="s">
        <v>5069</v>
      </c>
      <c r="J2905" s="10" t="s">
        <v>591</v>
      </c>
      <c r="K2905" s="10" t="s">
        <v>9554</v>
      </c>
      <c r="L2905" s="10" t="s">
        <v>9555</v>
      </c>
      <c r="M2905" s="12" t="s">
        <v>9497</v>
      </c>
    </row>
    <row r="2906" s="3" customFormat="1" spans="1:13">
      <c r="A2906" s="8">
        <v>2904</v>
      </c>
      <c r="B2906" s="10" t="s">
        <v>9576</v>
      </c>
      <c r="C2906" s="10" t="s">
        <v>37</v>
      </c>
      <c r="D2906" s="10" t="s">
        <v>9557</v>
      </c>
      <c r="E2906" s="10" t="s">
        <v>1772</v>
      </c>
      <c r="F2906" s="11">
        <v>1</v>
      </c>
      <c r="G2906" s="11" t="s">
        <v>43</v>
      </c>
      <c r="H2906" s="10" t="s">
        <v>19</v>
      </c>
      <c r="I2906" s="10" t="s">
        <v>5069</v>
      </c>
      <c r="J2906" s="10" t="s">
        <v>40</v>
      </c>
      <c r="K2906" s="10" t="s">
        <v>9554</v>
      </c>
      <c r="L2906" s="10" t="s">
        <v>9555</v>
      </c>
      <c r="M2906" s="12" t="s">
        <v>9497</v>
      </c>
    </row>
    <row r="2907" s="3" customFormat="1" ht="40.5" spans="1:13">
      <c r="A2907" s="8">
        <v>2905</v>
      </c>
      <c r="B2907" s="10" t="s">
        <v>9576</v>
      </c>
      <c r="C2907" s="10" t="s">
        <v>167</v>
      </c>
      <c r="D2907" s="10" t="s">
        <v>9578</v>
      </c>
      <c r="E2907" s="10" t="s">
        <v>19</v>
      </c>
      <c r="F2907" s="11">
        <v>1</v>
      </c>
      <c r="G2907" s="11" t="s">
        <v>43</v>
      </c>
      <c r="H2907" s="10" t="s">
        <v>19</v>
      </c>
      <c r="I2907" s="10" t="s">
        <v>7840</v>
      </c>
      <c r="J2907" s="10" t="s">
        <v>591</v>
      </c>
      <c r="K2907" s="10" t="s">
        <v>9554</v>
      </c>
      <c r="L2907" s="10" t="s">
        <v>9555</v>
      </c>
      <c r="M2907" s="12" t="s">
        <v>9497</v>
      </c>
    </row>
    <row r="2908" s="3" customFormat="1" ht="121.5" spans="1:13">
      <c r="A2908" s="8">
        <v>2906</v>
      </c>
      <c r="B2908" s="10" t="s">
        <v>9576</v>
      </c>
      <c r="C2908" s="10" t="s">
        <v>66</v>
      </c>
      <c r="D2908" s="10" t="s">
        <v>9579</v>
      </c>
      <c r="E2908" s="10" t="s">
        <v>19</v>
      </c>
      <c r="F2908" s="11">
        <v>1</v>
      </c>
      <c r="G2908" s="11" t="s">
        <v>43</v>
      </c>
      <c r="H2908" s="10" t="s">
        <v>19</v>
      </c>
      <c r="I2908" s="10" t="s">
        <v>9580</v>
      </c>
      <c r="J2908" s="10" t="s">
        <v>591</v>
      </c>
      <c r="K2908" s="10" t="s">
        <v>9554</v>
      </c>
      <c r="L2908" s="10" t="s">
        <v>9555</v>
      </c>
      <c r="M2908" s="12" t="s">
        <v>9497</v>
      </c>
    </row>
    <row r="2909" s="3" customFormat="1" ht="94.5" spans="1:13">
      <c r="A2909" s="8">
        <v>2907</v>
      </c>
      <c r="B2909" s="10" t="s">
        <v>9576</v>
      </c>
      <c r="C2909" s="10" t="s">
        <v>37</v>
      </c>
      <c r="D2909" s="10" t="s">
        <v>9560</v>
      </c>
      <c r="E2909" s="10" t="s">
        <v>111</v>
      </c>
      <c r="F2909" s="11">
        <v>1</v>
      </c>
      <c r="G2909" s="11" t="s">
        <v>43</v>
      </c>
      <c r="H2909" s="10" t="s">
        <v>19</v>
      </c>
      <c r="I2909" s="10" t="s">
        <v>9561</v>
      </c>
      <c r="J2909" s="10" t="s">
        <v>591</v>
      </c>
      <c r="K2909" s="10" t="s">
        <v>9554</v>
      </c>
      <c r="L2909" s="10" t="s">
        <v>9555</v>
      </c>
      <c r="M2909" s="12" t="s">
        <v>9497</v>
      </c>
    </row>
    <row r="2910" s="3" customFormat="1" ht="54" spans="1:13">
      <c r="A2910" s="8">
        <v>2908</v>
      </c>
      <c r="B2910" s="10" t="s">
        <v>9576</v>
      </c>
      <c r="C2910" s="10" t="s">
        <v>37</v>
      </c>
      <c r="D2910" s="10" t="s">
        <v>9581</v>
      </c>
      <c r="E2910" s="10" t="s">
        <v>19</v>
      </c>
      <c r="F2910" s="11">
        <v>1</v>
      </c>
      <c r="G2910" s="11" t="s">
        <v>43</v>
      </c>
      <c r="H2910" s="10" t="s">
        <v>19</v>
      </c>
      <c r="I2910" s="10" t="s">
        <v>5069</v>
      </c>
      <c r="J2910" s="10" t="s">
        <v>591</v>
      </c>
      <c r="K2910" s="10" t="s">
        <v>9554</v>
      </c>
      <c r="L2910" s="10" t="s">
        <v>9555</v>
      </c>
      <c r="M2910" s="12" t="s">
        <v>9497</v>
      </c>
    </row>
    <row r="2911" s="3" customFormat="1" spans="1:13">
      <c r="A2911" s="8">
        <v>2909</v>
      </c>
      <c r="B2911" s="10" t="s">
        <v>9576</v>
      </c>
      <c r="C2911" s="10" t="s">
        <v>37</v>
      </c>
      <c r="D2911" s="10" t="s">
        <v>9563</v>
      </c>
      <c r="E2911" s="10" t="s">
        <v>19</v>
      </c>
      <c r="F2911" s="11">
        <v>1</v>
      </c>
      <c r="G2911" s="11" t="s">
        <v>43</v>
      </c>
      <c r="H2911" s="10" t="s">
        <v>19</v>
      </c>
      <c r="I2911" s="10" t="s">
        <v>9564</v>
      </c>
      <c r="J2911" s="10" t="s">
        <v>591</v>
      </c>
      <c r="K2911" s="10" t="s">
        <v>9554</v>
      </c>
      <c r="L2911" s="10" t="s">
        <v>9555</v>
      </c>
      <c r="M2911" s="12" t="s">
        <v>9497</v>
      </c>
    </row>
    <row r="2912" s="3" customFormat="1" ht="81" spans="1:13">
      <c r="A2912" s="8">
        <v>2910</v>
      </c>
      <c r="B2912" s="10" t="s">
        <v>9576</v>
      </c>
      <c r="C2912" s="10" t="s">
        <v>37</v>
      </c>
      <c r="D2912" s="10" t="s">
        <v>9582</v>
      </c>
      <c r="E2912" s="10" t="s">
        <v>19</v>
      </c>
      <c r="F2912" s="11">
        <v>1</v>
      </c>
      <c r="G2912" s="11" t="s">
        <v>43</v>
      </c>
      <c r="H2912" s="10" t="s">
        <v>19</v>
      </c>
      <c r="I2912" s="10" t="s">
        <v>9566</v>
      </c>
      <c r="J2912" s="10" t="s">
        <v>591</v>
      </c>
      <c r="K2912" s="10" t="s">
        <v>9554</v>
      </c>
      <c r="L2912" s="10" t="s">
        <v>9555</v>
      </c>
      <c r="M2912" s="12" t="s">
        <v>9497</v>
      </c>
    </row>
    <row r="2913" s="3" customFormat="1" ht="40.5" spans="1:13">
      <c r="A2913" s="8">
        <v>2911</v>
      </c>
      <c r="B2913" s="10" t="s">
        <v>9576</v>
      </c>
      <c r="C2913" s="10" t="s">
        <v>37</v>
      </c>
      <c r="D2913" s="10" t="s">
        <v>9583</v>
      </c>
      <c r="E2913" s="10" t="s">
        <v>19</v>
      </c>
      <c r="F2913" s="11">
        <v>1</v>
      </c>
      <c r="G2913" s="11" t="s">
        <v>43</v>
      </c>
      <c r="H2913" s="10" t="s">
        <v>19</v>
      </c>
      <c r="I2913" s="10" t="s">
        <v>5069</v>
      </c>
      <c r="J2913" s="10" t="s">
        <v>591</v>
      </c>
      <c r="K2913" s="10" t="s">
        <v>9554</v>
      </c>
      <c r="L2913" s="10" t="s">
        <v>9555</v>
      </c>
      <c r="M2913" s="12" t="s">
        <v>9497</v>
      </c>
    </row>
    <row r="2914" s="3" customFormat="1" ht="121.5" spans="1:13">
      <c r="A2914" s="8">
        <v>2912</v>
      </c>
      <c r="B2914" s="10" t="s">
        <v>9576</v>
      </c>
      <c r="C2914" s="10" t="s">
        <v>842</v>
      </c>
      <c r="D2914" s="10" t="s">
        <v>9584</v>
      </c>
      <c r="E2914" s="10" t="s">
        <v>119</v>
      </c>
      <c r="F2914" s="11">
        <v>1</v>
      </c>
      <c r="G2914" s="11" t="s">
        <v>43</v>
      </c>
      <c r="H2914" s="10" t="s">
        <v>19</v>
      </c>
      <c r="I2914" s="10" t="s">
        <v>9585</v>
      </c>
      <c r="J2914" s="10" t="s">
        <v>40</v>
      </c>
      <c r="K2914" s="10" t="s">
        <v>9554</v>
      </c>
      <c r="L2914" s="10" t="s">
        <v>9555</v>
      </c>
      <c r="M2914" s="12" t="s">
        <v>9497</v>
      </c>
    </row>
    <row r="2915" s="3" customFormat="1" ht="27" spans="1:13">
      <c r="A2915" s="8">
        <v>2913</v>
      </c>
      <c r="B2915" s="10" t="s">
        <v>9576</v>
      </c>
      <c r="C2915" s="10" t="s">
        <v>348</v>
      </c>
      <c r="D2915" s="10" t="s">
        <v>9586</v>
      </c>
      <c r="E2915" s="10" t="s">
        <v>350</v>
      </c>
      <c r="F2915" s="11">
        <v>1</v>
      </c>
      <c r="G2915" s="11" t="s">
        <v>43</v>
      </c>
      <c r="H2915" s="10" t="s">
        <v>19</v>
      </c>
      <c r="I2915" s="10" t="s">
        <v>9587</v>
      </c>
      <c r="J2915" s="10" t="s">
        <v>591</v>
      </c>
      <c r="K2915" s="10" t="s">
        <v>9554</v>
      </c>
      <c r="L2915" s="10" t="s">
        <v>9555</v>
      </c>
      <c r="M2915" s="12" t="s">
        <v>9497</v>
      </c>
    </row>
    <row r="2916" s="3" customFormat="1" ht="27" spans="1:13">
      <c r="A2916" s="8">
        <v>2914</v>
      </c>
      <c r="B2916" s="10" t="s">
        <v>9576</v>
      </c>
      <c r="C2916" s="10" t="s">
        <v>37</v>
      </c>
      <c r="D2916" s="10" t="s">
        <v>9588</v>
      </c>
      <c r="E2916" s="10" t="s">
        <v>19</v>
      </c>
      <c r="F2916" s="11">
        <v>1</v>
      </c>
      <c r="G2916" s="11" t="s">
        <v>43</v>
      </c>
      <c r="H2916" s="10" t="s">
        <v>19</v>
      </c>
      <c r="I2916" s="10" t="s">
        <v>5069</v>
      </c>
      <c r="J2916" s="10" t="s">
        <v>591</v>
      </c>
      <c r="K2916" s="10" t="s">
        <v>9554</v>
      </c>
      <c r="L2916" s="10" t="s">
        <v>9555</v>
      </c>
      <c r="M2916" s="12" t="s">
        <v>9497</v>
      </c>
    </row>
    <row r="2917" s="3" customFormat="1" ht="27" spans="1:13">
      <c r="A2917" s="8">
        <v>2915</v>
      </c>
      <c r="B2917" s="10" t="s">
        <v>9576</v>
      </c>
      <c r="C2917" s="10" t="s">
        <v>37</v>
      </c>
      <c r="D2917" s="10" t="s">
        <v>9574</v>
      </c>
      <c r="E2917" s="10" t="s">
        <v>19</v>
      </c>
      <c r="F2917" s="11">
        <v>1</v>
      </c>
      <c r="G2917" s="11" t="s">
        <v>43</v>
      </c>
      <c r="H2917" s="10" t="s">
        <v>19</v>
      </c>
      <c r="I2917" s="10" t="s">
        <v>9589</v>
      </c>
      <c r="J2917" s="10" t="s">
        <v>591</v>
      </c>
      <c r="K2917" s="10" t="s">
        <v>9554</v>
      </c>
      <c r="L2917" s="10" t="s">
        <v>9555</v>
      </c>
      <c r="M2917" s="12" t="s">
        <v>9497</v>
      </c>
    </row>
    <row r="2918" s="3" customFormat="1" spans="1:13">
      <c r="A2918" s="8">
        <v>2916</v>
      </c>
      <c r="B2918" s="10" t="s">
        <v>9576</v>
      </c>
      <c r="C2918" s="10" t="s">
        <v>37</v>
      </c>
      <c r="D2918" s="10" t="s">
        <v>9575</v>
      </c>
      <c r="E2918" s="10" t="s">
        <v>19</v>
      </c>
      <c r="F2918" s="11">
        <v>1</v>
      </c>
      <c r="G2918" s="11" t="s">
        <v>43</v>
      </c>
      <c r="H2918" s="10" t="s">
        <v>19</v>
      </c>
      <c r="I2918" s="10" t="s">
        <v>5069</v>
      </c>
      <c r="J2918" s="10" t="s">
        <v>40</v>
      </c>
      <c r="K2918" s="10" t="s">
        <v>9554</v>
      </c>
      <c r="L2918" s="10" t="s">
        <v>9555</v>
      </c>
      <c r="M2918" s="12" t="s">
        <v>9497</v>
      </c>
    </row>
    <row r="2919" s="3" customFormat="1" ht="27" spans="1:13">
      <c r="A2919" s="8">
        <v>2917</v>
      </c>
      <c r="B2919" s="10" t="s">
        <v>9590</v>
      </c>
      <c r="C2919" s="10" t="s">
        <v>167</v>
      </c>
      <c r="D2919" s="10" t="s">
        <v>9591</v>
      </c>
      <c r="E2919" s="10" t="s">
        <v>258</v>
      </c>
      <c r="F2919" s="11">
        <v>5</v>
      </c>
      <c r="G2919" s="11" t="s">
        <v>633</v>
      </c>
      <c r="H2919" s="10" t="s">
        <v>19</v>
      </c>
      <c r="I2919" s="10" t="s">
        <v>19</v>
      </c>
      <c r="J2919" s="10" t="s">
        <v>59</v>
      </c>
      <c r="K2919" s="10" t="s">
        <v>9592</v>
      </c>
      <c r="L2919" s="10" t="s">
        <v>9593</v>
      </c>
      <c r="M2919" s="12" t="s">
        <v>9497</v>
      </c>
    </row>
    <row r="2920" s="3" customFormat="1" ht="40.5" spans="1:13">
      <c r="A2920" s="8">
        <v>2918</v>
      </c>
      <c r="B2920" s="10" t="s">
        <v>9594</v>
      </c>
      <c r="C2920" s="10" t="s">
        <v>37</v>
      </c>
      <c r="D2920" s="10" t="s">
        <v>9595</v>
      </c>
      <c r="E2920" s="10" t="s">
        <v>19</v>
      </c>
      <c r="F2920" s="11">
        <v>1</v>
      </c>
      <c r="G2920" s="11" t="s">
        <v>633</v>
      </c>
      <c r="H2920" s="10" t="s">
        <v>19</v>
      </c>
      <c r="I2920" s="10" t="s">
        <v>9596</v>
      </c>
      <c r="J2920" s="10" t="s">
        <v>70</v>
      </c>
      <c r="K2920" s="10" t="s">
        <v>8357</v>
      </c>
      <c r="L2920" s="10" t="s">
        <v>9597</v>
      </c>
      <c r="M2920" s="12" t="s">
        <v>9497</v>
      </c>
    </row>
    <row r="2921" s="3" customFormat="1" ht="54" spans="1:13">
      <c r="A2921" s="8">
        <v>2919</v>
      </c>
      <c r="B2921" s="10" t="s">
        <v>9598</v>
      </c>
      <c r="C2921" s="10" t="s">
        <v>37</v>
      </c>
      <c r="D2921" s="10" t="s">
        <v>9599</v>
      </c>
      <c r="E2921" s="10" t="s">
        <v>5808</v>
      </c>
      <c r="F2921" s="11">
        <v>2</v>
      </c>
      <c r="G2921" s="11" t="s">
        <v>43</v>
      </c>
      <c r="H2921" s="10" t="s">
        <v>19</v>
      </c>
      <c r="I2921" s="10" t="s">
        <v>9600</v>
      </c>
      <c r="J2921" s="10" t="s">
        <v>40</v>
      </c>
      <c r="K2921" s="10" t="s">
        <v>5117</v>
      </c>
      <c r="L2921" s="10" t="s">
        <v>9601</v>
      </c>
      <c r="M2921" s="12" t="s">
        <v>9497</v>
      </c>
    </row>
    <row r="2922" s="3" customFormat="1" ht="27" spans="1:13">
      <c r="A2922" s="8">
        <v>2920</v>
      </c>
      <c r="B2922" s="10" t="s">
        <v>9598</v>
      </c>
      <c r="C2922" s="10" t="s">
        <v>37</v>
      </c>
      <c r="D2922" s="10" t="s">
        <v>9602</v>
      </c>
      <c r="E2922" s="10" t="s">
        <v>37</v>
      </c>
      <c r="F2922" s="11">
        <v>2</v>
      </c>
      <c r="G2922" s="11" t="s">
        <v>39</v>
      </c>
      <c r="H2922" s="10" t="s">
        <v>19</v>
      </c>
      <c r="I2922" s="10" t="s">
        <v>9603</v>
      </c>
      <c r="J2922" s="10" t="s">
        <v>40</v>
      </c>
      <c r="K2922" s="10" t="s">
        <v>5117</v>
      </c>
      <c r="L2922" s="10" t="s">
        <v>9601</v>
      </c>
      <c r="M2922" s="12" t="s">
        <v>9497</v>
      </c>
    </row>
    <row r="2923" s="3" customFormat="1" ht="27" spans="1:13">
      <c r="A2923" s="8">
        <v>2921</v>
      </c>
      <c r="B2923" s="10" t="s">
        <v>9598</v>
      </c>
      <c r="C2923" s="10" t="s">
        <v>37</v>
      </c>
      <c r="D2923" s="10" t="s">
        <v>9604</v>
      </c>
      <c r="E2923" s="10" t="s">
        <v>37</v>
      </c>
      <c r="F2923" s="11">
        <v>2</v>
      </c>
      <c r="G2923" s="11" t="s">
        <v>43</v>
      </c>
      <c r="H2923" s="10" t="s">
        <v>19</v>
      </c>
      <c r="I2923" s="10" t="s">
        <v>9605</v>
      </c>
      <c r="J2923" s="10" t="s">
        <v>40</v>
      </c>
      <c r="K2923" s="10" t="s">
        <v>5117</v>
      </c>
      <c r="L2923" s="10" t="s">
        <v>9601</v>
      </c>
      <c r="M2923" s="12" t="s">
        <v>9497</v>
      </c>
    </row>
    <row r="2924" s="3" customFormat="1" spans="1:13">
      <c r="A2924" s="8">
        <v>2922</v>
      </c>
      <c r="B2924" s="10" t="s">
        <v>9606</v>
      </c>
      <c r="C2924" s="10" t="s">
        <v>37</v>
      </c>
      <c r="D2924" s="10" t="s">
        <v>9607</v>
      </c>
      <c r="E2924" s="10" t="s">
        <v>19</v>
      </c>
      <c r="F2924" s="11">
        <v>3</v>
      </c>
      <c r="G2924" s="11" t="s">
        <v>633</v>
      </c>
      <c r="H2924" s="10" t="s">
        <v>19</v>
      </c>
      <c r="I2924" s="10" t="s">
        <v>9608</v>
      </c>
      <c r="J2924" s="10" t="s">
        <v>40</v>
      </c>
      <c r="K2924" s="10" t="s">
        <v>9609</v>
      </c>
      <c r="L2924" s="10" t="s">
        <v>9610</v>
      </c>
      <c r="M2924" s="12" t="s">
        <v>9497</v>
      </c>
    </row>
    <row r="2925" s="3" customFormat="1" ht="81" spans="1:13">
      <c r="A2925" s="8">
        <v>2923</v>
      </c>
      <c r="B2925" s="9" t="s">
        <v>9611</v>
      </c>
      <c r="C2925" s="9" t="s">
        <v>448</v>
      </c>
      <c r="D2925" s="9" t="s">
        <v>9612</v>
      </c>
      <c r="E2925" s="9" t="s">
        <v>32</v>
      </c>
      <c r="F2925" s="8">
        <v>3</v>
      </c>
      <c r="G2925" s="8" t="s">
        <v>18</v>
      </c>
      <c r="H2925" s="9" t="s">
        <v>19</v>
      </c>
      <c r="I2925" s="9" t="s">
        <v>9613</v>
      </c>
      <c r="J2925" s="9" t="s">
        <v>40</v>
      </c>
      <c r="K2925" s="9" t="s">
        <v>9614</v>
      </c>
      <c r="L2925" s="9" t="str">
        <f>"18141655175"</f>
        <v>18141655175</v>
      </c>
      <c r="M2925" s="12" t="s">
        <v>9497</v>
      </c>
    </row>
    <row r="2926" s="3" customFormat="1" ht="135" spans="1:13">
      <c r="A2926" s="8">
        <v>2924</v>
      </c>
      <c r="B2926" s="10" t="s">
        <v>9615</v>
      </c>
      <c r="C2926" s="10" t="s">
        <v>37</v>
      </c>
      <c r="D2926" s="10" t="s">
        <v>9616</v>
      </c>
      <c r="E2926" s="10" t="s">
        <v>19</v>
      </c>
      <c r="F2926" s="11">
        <v>10</v>
      </c>
      <c r="G2926" s="11" t="s">
        <v>39</v>
      </c>
      <c r="H2926" s="10" t="s">
        <v>19</v>
      </c>
      <c r="I2926" s="10" t="s">
        <v>9617</v>
      </c>
      <c r="J2926" s="10" t="s">
        <v>70</v>
      </c>
      <c r="K2926" s="10" t="s">
        <v>9618</v>
      </c>
      <c r="L2926" s="10" t="s">
        <v>9619</v>
      </c>
      <c r="M2926" s="12" t="s">
        <v>9497</v>
      </c>
    </row>
    <row r="2927" s="3" customFormat="1" ht="40.5" spans="1:13">
      <c r="A2927" s="8">
        <v>2925</v>
      </c>
      <c r="B2927" s="10" t="s">
        <v>9620</v>
      </c>
      <c r="C2927" s="10" t="s">
        <v>83</v>
      </c>
      <c r="D2927" s="10" t="s">
        <v>9621</v>
      </c>
      <c r="E2927" s="10" t="s">
        <v>85</v>
      </c>
      <c r="F2927" s="11">
        <v>3</v>
      </c>
      <c r="G2927" s="11" t="s">
        <v>43</v>
      </c>
      <c r="H2927" s="10" t="s">
        <v>76</v>
      </c>
      <c r="I2927" s="10" t="s">
        <v>1463</v>
      </c>
      <c r="J2927" s="10" t="s">
        <v>59</v>
      </c>
      <c r="K2927" s="10" t="s">
        <v>224</v>
      </c>
      <c r="L2927" s="10" t="s">
        <v>9622</v>
      </c>
      <c r="M2927" s="12" t="s">
        <v>9497</v>
      </c>
    </row>
    <row r="2928" s="3" customFormat="1" ht="108" spans="1:13">
      <c r="A2928" s="8">
        <v>2926</v>
      </c>
      <c r="B2928" s="9" t="s">
        <v>9623</v>
      </c>
      <c r="C2928" s="9" t="s">
        <v>150</v>
      </c>
      <c r="D2928" s="9" t="s">
        <v>9624</v>
      </c>
      <c r="E2928" s="9" t="s">
        <v>176</v>
      </c>
      <c r="F2928" s="8">
        <v>1</v>
      </c>
      <c r="G2928" s="8" t="s">
        <v>18</v>
      </c>
      <c r="H2928" s="9" t="s">
        <v>19</v>
      </c>
      <c r="I2928" s="9" t="s">
        <v>9625</v>
      </c>
      <c r="J2928" s="9" t="s">
        <v>40</v>
      </c>
      <c r="K2928" s="9" t="s">
        <v>9626</v>
      </c>
      <c r="L2928" s="9" t="s">
        <v>9627</v>
      </c>
      <c r="M2928" s="12" t="s">
        <v>9497</v>
      </c>
    </row>
    <row r="2929" s="3" customFormat="1" ht="27" spans="1:13">
      <c r="A2929" s="8">
        <v>2927</v>
      </c>
      <c r="B2929" s="10" t="s">
        <v>9628</v>
      </c>
      <c r="C2929" s="10" t="s">
        <v>37</v>
      </c>
      <c r="D2929" s="10" t="s">
        <v>9629</v>
      </c>
      <c r="E2929" s="10" t="s">
        <v>32</v>
      </c>
      <c r="F2929" s="11">
        <v>1</v>
      </c>
      <c r="G2929" s="11" t="s">
        <v>633</v>
      </c>
      <c r="H2929" s="10" t="s">
        <v>19</v>
      </c>
      <c r="I2929" s="10" t="s">
        <v>9630</v>
      </c>
      <c r="J2929" s="10" t="s">
        <v>40</v>
      </c>
      <c r="K2929" s="10" t="s">
        <v>9631</v>
      </c>
      <c r="L2929" s="10" t="s">
        <v>9632</v>
      </c>
      <c r="M2929" s="12" t="s">
        <v>9497</v>
      </c>
    </row>
    <row r="2930" s="3" customFormat="1" ht="40.5" spans="1:13">
      <c r="A2930" s="8">
        <v>2928</v>
      </c>
      <c r="B2930" s="10" t="s">
        <v>9628</v>
      </c>
      <c r="C2930" s="10" t="s">
        <v>37</v>
      </c>
      <c r="D2930" s="10" t="s">
        <v>9633</v>
      </c>
      <c r="E2930" s="10" t="s">
        <v>32</v>
      </c>
      <c r="F2930" s="11">
        <v>1</v>
      </c>
      <c r="G2930" s="11" t="s">
        <v>633</v>
      </c>
      <c r="H2930" s="10" t="s">
        <v>19</v>
      </c>
      <c r="I2930" s="10" t="s">
        <v>9634</v>
      </c>
      <c r="J2930" s="10" t="s">
        <v>40</v>
      </c>
      <c r="K2930" s="10" t="s">
        <v>9631</v>
      </c>
      <c r="L2930" s="10" t="s">
        <v>9632</v>
      </c>
      <c r="M2930" s="12" t="s">
        <v>9497</v>
      </c>
    </row>
    <row r="2931" s="3" customFormat="1" ht="40.5" spans="1:13">
      <c r="A2931" s="8">
        <v>2929</v>
      </c>
      <c r="B2931" s="10" t="s">
        <v>9628</v>
      </c>
      <c r="C2931" s="10" t="s">
        <v>37</v>
      </c>
      <c r="D2931" s="10" t="s">
        <v>9635</v>
      </c>
      <c r="E2931" s="10" t="s">
        <v>32</v>
      </c>
      <c r="F2931" s="11">
        <v>1</v>
      </c>
      <c r="G2931" s="11" t="s">
        <v>633</v>
      </c>
      <c r="H2931" s="10" t="s">
        <v>19</v>
      </c>
      <c r="I2931" s="10" t="s">
        <v>9636</v>
      </c>
      <c r="J2931" s="10" t="s">
        <v>40</v>
      </c>
      <c r="K2931" s="10" t="s">
        <v>9631</v>
      </c>
      <c r="L2931" s="10" t="s">
        <v>9632</v>
      </c>
      <c r="M2931" s="12" t="s">
        <v>9497</v>
      </c>
    </row>
    <row r="2932" s="3" customFormat="1" ht="40.5" spans="1:13">
      <c r="A2932" s="8">
        <v>2930</v>
      </c>
      <c r="B2932" s="9" t="s">
        <v>9628</v>
      </c>
      <c r="C2932" s="9" t="s">
        <v>448</v>
      </c>
      <c r="D2932" s="9" t="s">
        <v>9637</v>
      </c>
      <c r="E2932" s="9" t="s">
        <v>81</v>
      </c>
      <c r="F2932" s="8">
        <v>1</v>
      </c>
      <c r="G2932" s="8" t="s">
        <v>18</v>
      </c>
      <c r="H2932" s="9" t="s">
        <v>19</v>
      </c>
      <c r="I2932" s="9" t="s">
        <v>9638</v>
      </c>
      <c r="J2932" s="9" t="s">
        <v>40</v>
      </c>
      <c r="K2932" s="9" t="s">
        <v>9631</v>
      </c>
      <c r="L2932" s="9" t="str">
        <f>"13840657966"</f>
        <v>13840657966</v>
      </c>
      <c r="M2932" s="12" t="s">
        <v>9497</v>
      </c>
    </row>
    <row r="2933" s="3" customFormat="1" ht="40.5" spans="1:13">
      <c r="A2933" s="8">
        <v>2931</v>
      </c>
      <c r="B2933" s="9" t="s">
        <v>9628</v>
      </c>
      <c r="C2933" s="9" t="s">
        <v>150</v>
      </c>
      <c r="D2933" s="9" t="s">
        <v>9639</v>
      </c>
      <c r="E2933" s="9" t="s">
        <v>152</v>
      </c>
      <c r="F2933" s="8">
        <v>1</v>
      </c>
      <c r="G2933" s="8" t="s">
        <v>18</v>
      </c>
      <c r="H2933" s="9" t="s">
        <v>19</v>
      </c>
      <c r="I2933" s="9" t="s">
        <v>9640</v>
      </c>
      <c r="J2933" s="9" t="s">
        <v>40</v>
      </c>
      <c r="K2933" s="9" t="s">
        <v>9631</v>
      </c>
      <c r="L2933" s="9" t="str">
        <f>"13840657966"</f>
        <v>13840657966</v>
      </c>
      <c r="M2933" s="12" t="s">
        <v>9497</v>
      </c>
    </row>
    <row r="2934" s="3" customFormat="1" ht="27" spans="1:13">
      <c r="A2934" s="8">
        <v>2932</v>
      </c>
      <c r="B2934" s="10" t="s">
        <v>9641</v>
      </c>
      <c r="C2934" s="10" t="s">
        <v>167</v>
      </c>
      <c r="D2934" s="10" t="s">
        <v>9642</v>
      </c>
      <c r="E2934" s="10" t="s">
        <v>258</v>
      </c>
      <c r="F2934" s="11">
        <v>1</v>
      </c>
      <c r="G2934" s="11" t="s">
        <v>43</v>
      </c>
      <c r="H2934" s="10" t="s">
        <v>19</v>
      </c>
      <c r="I2934" s="10" t="s">
        <v>9643</v>
      </c>
      <c r="J2934" s="10" t="s">
        <v>591</v>
      </c>
      <c r="K2934" s="10" t="s">
        <v>9644</v>
      </c>
      <c r="L2934" s="10" t="s">
        <v>9645</v>
      </c>
      <c r="M2934" s="12" t="s">
        <v>9497</v>
      </c>
    </row>
    <row r="2935" s="3" customFormat="1" ht="40.5" spans="1:13">
      <c r="A2935" s="8">
        <v>2933</v>
      </c>
      <c r="B2935" s="10" t="s">
        <v>9646</v>
      </c>
      <c r="C2935" s="10" t="s">
        <v>37</v>
      </c>
      <c r="D2935" s="10" t="s">
        <v>9647</v>
      </c>
      <c r="E2935" s="10" t="s">
        <v>37</v>
      </c>
      <c r="F2935" s="11">
        <v>8</v>
      </c>
      <c r="G2935" s="11" t="s">
        <v>633</v>
      </c>
      <c r="H2935" s="10" t="s">
        <v>19</v>
      </c>
      <c r="I2935" s="10" t="s">
        <v>9648</v>
      </c>
      <c r="J2935" s="10" t="s">
        <v>59</v>
      </c>
      <c r="K2935" s="10" t="s">
        <v>9649</v>
      </c>
      <c r="L2935" s="10" t="s">
        <v>9650</v>
      </c>
      <c r="M2935" s="12" t="s">
        <v>9497</v>
      </c>
    </row>
    <row r="2936" s="3" customFormat="1" ht="40.5" spans="1:13">
      <c r="A2936" s="8">
        <v>2934</v>
      </c>
      <c r="B2936" s="9" t="s">
        <v>9651</v>
      </c>
      <c r="C2936" s="9" t="s">
        <v>167</v>
      </c>
      <c r="D2936" s="9" t="s">
        <v>9652</v>
      </c>
      <c r="E2936" s="9" t="s">
        <v>32</v>
      </c>
      <c r="F2936" s="8">
        <v>2</v>
      </c>
      <c r="G2936" s="8" t="s">
        <v>18</v>
      </c>
      <c r="H2936" s="9" t="s">
        <v>474</v>
      </c>
      <c r="I2936" s="9" t="s">
        <v>9653</v>
      </c>
      <c r="J2936" s="9" t="s">
        <v>59</v>
      </c>
      <c r="K2936" s="9" t="s">
        <v>9654</v>
      </c>
      <c r="L2936" s="9" t="s">
        <v>9655</v>
      </c>
      <c r="M2936" s="12" t="s">
        <v>9497</v>
      </c>
    </row>
    <row r="2937" s="3" customFormat="1" ht="67.5" spans="1:13">
      <c r="A2937" s="8">
        <v>2935</v>
      </c>
      <c r="B2937" s="10" t="s">
        <v>9656</v>
      </c>
      <c r="C2937" s="10" t="s">
        <v>37</v>
      </c>
      <c r="D2937" s="10" t="s">
        <v>9657</v>
      </c>
      <c r="E2937" s="10" t="s">
        <v>19</v>
      </c>
      <c r="F2937" s="11">
        <v>2</v>
      </c>
      <c r="G2937" s="11" t="s">
        <v>633</v>
      </c>
      <c r="H2937" s="10" t="s">
        <v>19</v>
      </c>
      <c r="I2937" s="10" t="s">
        <v>9658</v>
      </c>
      <c r="J2937" s="10" t="s">
        <v>40</v>
      </c>
      <c r="K2937" s="10" t="s">
        <v>9659</v>
      </c>
      <c r="L2937" s="10" t="s">
        <v>9660</v>
      </c>
      <c r="M2937" s="12" t="s">
        <v>9497</v>
      </c>
    </row>
    <row r="2938" s="3" customFormat="1" ht="121.5" spans="1:13">
      <c r="A2938" s="8">
        <v>2936</v>
      </c>
      <c r="B2938" s="10" t="s">
        <v>9656</v>
      </c>
      <c r="C2938" s="10" t="s">
        <v>37</v>
      </c>
      <c r="D2938" s="10" t="s">
        <v>9661</v>
      </c>
      <c r="E2938" s="10" t="s">
        <v>19</v>
      </c>
      <c r="F2938" s="11">
        <v>3</v>
      </c>
      <c r="G2938" s="11" t="s">
        <v>39</v>
      </c>
      <c r="H2938" s="10" t="s">
        <v>19</v>
      </c>
      <c r="I2938" s="10" t="s">
        <v>9662</v>
      </c>
      <c r="J2938" s="10" t="s">
        <v>40</v>
      </c>
      <c r="K2938" s="10" t="s">
        <v>9659</v>
      </c>
      <c r="L2938" s="10" t="s">
        <v>9660</v>
      </c>
      <c r="M2938" s="12" t="s">
        <v>9497</v>
      </c>
    </row>
    <row r="2939" s="3" customFormat="1" ht="40.5" spans="1:13">
      <c r="A2939" s="8">
        <v>2937</v>
      </c>
      <c r="B2939" s="9" t="s">
        <v>9663</v>
      </c>
      <c r="C2939" s="9" t="s">
        <v>150</v>
      </c>
      <c r="D2939" s="9" t="s">
        <v>9664</v>
      </c>
      <c r="E2939" s="9" t="s">
        <v>32</v>
      </c>
      <c r="F2939" s="8">
        <v>5</v>
      </c>
      <c r="G2939" s="8" t="s">
        <v>18</v>
      </c>
      <c r="H2939" s="9" t="s">
        <v>19</v>
      </c>
      <c r="I2939" s="9" t="s">
        <v>9665</v>
      </c>
      <c r="J2939" s="9" t="s">
        <v>40</v>
      </c>
      <c r="K2939" s="9" t="s">
        <v>9666</v>
      </c>
      <c r="L2939" s="9" t="str">
        <f>"13008265207"</f>
        <v>13008265207</v>
      </c>
      <c r="M2939" s="12" t="s">
        <v>9497</v>
      </c>
    </row>
    <row r="2940" s="3" customFormat="1" ht="40.5" spans="1:13">
      <c r="A2940" s="8">
        <v>2938</v>
      </c>
      <c r="B2940" s="9" t="s">
        <v>9667</v>
      </c>
      <c r="C2940" s="9" t="s">
        <v>150</v>
      </c>
      <c r="D2940" s="9" t="s">
        <v>9668</v>
      </c>
      <c r="E2940" s="9" t="s">
        <v>32</v>
      </c>
      <c r="F2940" s="8">
        <v>4</v>
      </c>
      <c r="G2940" s="8" t="s">
        <v>18</v>
      </c>
      <c r="H2940" s="9" t="s">
        <v>19</v>
      </c>
      <c r="I2940" s="9" t="s">
        <v>9669</v>
      </c>
      <c r="J2940" s="9" t="s">
        <v>40</v>
      </c>
      <c r="K2940" s="9" t="s">
        <v>9666</v>
      </c>
      <c r="L2940" s="9" t="str">
        <f>"13008265027"</f>
        <v>13008265027</v>
      </c>
      <c r="M2940" s="12" t="s">
        <v>9497</v>
      </c>
    </row>
    <row r="2941" s="3" customFormat="1" ht="27" spans="1:13">
      <c r="A2941" s="8">
        <v>2939</v>
      </c>
      <c r="B2941" s="10" t="s">
        <v>9670</v>
      </c>
      <c r="C2941" s="10" t="s">
        <v>167</v>
      </c>
      <c r="D2941" s="10" t="s">
        <v>9671</v>
      </c>
      <c r="E2941" s="10" t="s">
        <v>258</v>
      </c>
      <c r="F2941" s="11">
        <v>1</v>
      </c>
      <c r="G2941" s="11" t="s">
        <v>43</v>
      </c>
      <c r="H2941" s="10" t="s">
        <v>19</v>
      </c>
      <c r="I2941" s="10" t="s">
        <v>7840</v>
      </c>
      <c r="J2941" s="10" t="s">
        <v>40</v>
      </c>
      <c r="K2941" s="10" t="s">
        <v>9644</v>
      </c>
      <c r="L2941" s="10" t="s">
        <v>9645</v>
      </c>
      <c r="M2941" s="12" t="s">
        <v>9497</v>
      </c>
    </row>
    <row r="2942" s="3" customFormat="1" ht="27" spans="1:13">
      <c r="A2942" s="8">
        <v>2940</v>
      </c>
      <c r="B2942" s="9" t="s">
        <v>9672</v>
      </c>
      <c r="C2942" s="9" t="s">
        <v>1040</v>
      </c>
      <c r="D2942" s="9" t="s">
        <v>9673</v>
      </c>
      <c r="E2942" s="9" t="s">
        <v>2840</v>
      </c>
      <c r="F2942" s="8">
        <v>2</v>
      </c>
      <c r="G2942" s="8" t="s">
        <v>18</v>
      </c>
      <c r="H2942" s="9" t="s">
        <v>19</v>
      </c>
      <c r="I2942" s="9" t="s">
        <v>9674</v>
      </c>
      <c r="J2942" s="9" t="s">
        <v>59</v>
      </c>
      <c r="K2942" s="9" t="s">
        <v>9675</v>
      </c>
      <c r="L2942" s="9" t="s">
        <v>9676</v>
      </c>
      <c r="M2942" s="12" t="s">
        <v>9497</v>
      </c>
    </row>
    <row r="2943" s="3" customFormat="1" ht="54" spans="1:13">
      <c r="A2943" s="8">
        <v>2941</v>
      </c>
      <c r="B2943" s="9" t="s">
        <v>9672</v>
      </c>
      <c r="C2943" s="9" t="s">
        <v>348</v>
      </c>
      <c r="D2943" s="9" t="s">
        <v>9677</v>
      </c>
      <c r="E2943" s="9" t="s">
        <v>119</v>
      </c>
      <c r="F2943" s="8">
        <v>2</v>
      </c>
      <c r="G2943" s="8" t="s">
        <v>18</v>
      </c>
      <c r="H2943" s="9" t="s">
        <v>76</v>
      </c>
      <c r="I2943" s="9" t="s">
        <v>9678</v>
      </c>
      <c r="J2943" s="9" t="s">
        <v>59</v>
      </c>
      <c r="K2943" s="9" t="s">
        <v>9675</v>
      </c>
      <c r="L2943" s="9" t="s">
        <v>9676</v>
      </c>
      <c r="M2943" s="12" t="s">
        <v>9497</v>
      </c>
    </row>
    <row r="2944" s="3" customFormat="1" ht="67.5" spans="1:13">
      <c r="A2944" s="8">
        <v>2942</v>
      </c>
      <c r="B2944" s="10" t="s">
        <v>9679</v>
      </c>
      <c r="C2944" s="10" t="s">
        <v>37</v>
      </c>
      <c r="D2944" s="10" t="s">
        <v>9680</v>
      </c>
      <c r="E2944" s="10" t="s">
        <v>5659</v>
      </c>
      <c r="F2944" s="11">
        <v>2</v>
      </c>
      <c r="G2944" s="11" t="s">
        <v>43</v>
      </c>
      <c r="H2944" s="10" t="s">
        <v>19</v>
      </c>
      <c r="I2944" s="10" t="s">
        <v>9681</v>
      </c>
      <c r="J2944" s="10" t="s">
        <v>40</v>
      </c>
      <c r="K2944" s="10" t="s">
        <v>9682</v>
      </c>
      <c r="L2944" s="10" t="s">
        <v>9683</v>
      </c>
      <c r="M2944" s="12" t="s">
        <v>9497</v>
      </c>
    </row>
    <row r="2945" s="3" customFormat="1" ht="54" spans="1:13">
      <c r="A2945" s="8">
        <v>2943</v>
      </c>
      <c r="B2945" s="9" t="s">
        <v>9679</v>
      </c>
      <c r="C2945" s="9" t="s">
        <v>5738</v>
      </c>
      <c r="D2945" s="9" t="s">
        <v>9684</v>
      </c>
      <c r="E2945" s="9" t="s">
        <v>364</v>
      </c>
      <c r="F2945" s="8">
        <v>2</v>
      </c>
      <c r="G2945" s="8" t="s">
        <v>18</v>
      </c>
      <c r="H2945" s="9" t="s">
        <v>19</v>
      </c>
      <c r="I2945" s="9" t="s">
        <v>9685</v>
      </c>
      <c r="J2945" s="9" t="s">
        <v>59</v>
      </c>
      <c r="K2945" s="9" t="s">
        <v>9682</v>
      </c>
      <c r="L2945" s="9" t="s">
        <v>9683</v>
      </c>
      <c r="M2945" s="12" t="s">
        <v>9497</v>
      </c>
    </row>
    <row r="2946" s="3" customFormat="1" ht="81" spans="1:13">
      <c r="A2946" s="8">
        <v>2944</v>
      </c>
      <c r="B2946" s="9" t="s">
        <v>9679</v>
      </c>
      <c r="C2946" s="9" t="s">
        <v>348</v>
      </c>
      <c r="D2946" s="9" t="s">
        <v>9686</v>
      </c>
      <c r="E2946" s="9" t="s">
        <v>350</v>
      </c>
      <c r="F2946" s="8">
        <v>2</v>
      </c>
      <c r="G2946" s="8" t="s">
        <v>18</v>
      </c>
      <c r="H2946" s="9" t="s">
        <v>19</v>
      </c>
      <c r="I2946" s="9" t="s">
        <v>9687</v>
      </c>
      <c r="J2946" s="9" t="s">
        <v>40</v>
      </c>
      <c r="K2946" s="9" t="s">
        <v>9682</v>
      </c>
      <c r="L2946" s="9" t="str">
        <f>"13841645055"</f>
        <v>13841645055</v>
      </c>
      <c r="M2946" s="12" t="s">
        <v>9497</v>
      </c>
    </row>
    <row r="2947" s="3" customFormat="1" ht="135" spans="1:13">
      <c r="A2947" s="8">
        <v>2945</v>
      </c>
      <c r="B2947" s="9" t="s">
        <v>9688</v>
      </c>
      <c r="C2947" s="9" t="s">
        <v>348</v>
      </c>
      <c r="D2947" s="9" t="s">
        <v>9689</v>
      </c>
      <c r="E2947" s="9" t="s">
        <v>350</v>
      </c>
      <c r="F2947" s="8">
        <v>1</v>
      </c>
      <c r="G2947" s="8" t="s">
        <v>18</v>
      </c>
      <c r="H2947" s="9" t="s">
        <v>76</v>
      </c>
      <c r="I2947" s="9" t="s">
        <v>9690</v>
      </c>
      <c r="J2947" s="9" t="s">
        <v>40</v>
      </c>
      <c r="K2947" s="9" t="s">
        <v>9691</v>
      </c>
      <c r="L2947" s="9" t="s">
        <v>9692</v>
      </c>
      <c r="M2947" s="12" t="s">
        <v>9497</v>
      </c>
    </row>
    <row r="2948" s="3" customFormat="1" ht="54" spans="1:13">
      <c r="A2948" s="8">
        <v>2946</v>
      </c>
      <c r="B2948" s="10" t="s">
        <v>9693</v>
      </c>
      <c r="C2948" s="10" t="s">
        <v>150</v>
      </c>
      <c r="D2948" s="10" t="s">
        <v>9694</v>
      </c>
      <c r="E2948" s="10" t="s">
        <v>32</v>
      </c>
      <c r="F2948" s="11">
        <v>2</v>
      </c>
      <c r="G2948" s="11" t="s">
        <v>43</v>
      </c>
      <c r="H2948" s="10" t="s">
        <v>19</v>
      </c>
      <c r="I2948" s="10" t="s">
        <v>9695</v>
      </c>
      <c r="J2948" s="10" t="s">
        <v>40</v>
      </c>
      <c r="K2948" s="10" t="s">
        <v>9696</v>
      </c>
      <c r="L2948" s="10" t="s">
        <v>9697</v>
      </c>
      <c r="M2948" s="12" t="s">
        <v>9497</v>
      </c>
    </row>
    <row r="2949" s="3" customFormat="1" ht="67.5" spans="1:13">
      <c r="A2949" s="8">
        <v>2947</v>
      </c>
      <c r="B2949" s="9" t="s">
        <v>9693</v>
      </c>
      <c r="C2949" s="9" t="s">
        <v>150</v>
      </c>
      <c r="D2949" s="9" t="s">
        <v>9698</v>
      </c>
      <c r="E2949" s="9" t="s">
        <v>32</v>
      </c>
      <c r="F2949" s="8">
        <v>2</v>
      </c>
      <c r="G2949" s="8" t="s">
        <v>18</v>
      </c>
      <c r="H2949" s="9" t="s">
        <v>19</v>
      </c>
      <c r="I2949" s="9" t="s">
        <v>9699</v>
      </c>
      <c r="J2949" s="9" t="s">
        <v>59</v>
      </c>
      <c r="K2949" s="9" t="s">
        <v>9696</v>
      </c>
      <c r="L2949" s="9" t="s">
        <v>9697</v>
      </c>
      <c r="M2949" s="12" t="s">
        <v>9497</v>
      </c>
    </row>
    <row r="2950" s="3" customFormat="1" ht="40.5" spans="1:13">
      <c r="A2950" s="8">
        <v>2948</v>
      </c>
      <c r="B2950" s="10" t="s">
        <v>9700</v>
      </c>
      <c r="C2950" s="10" t="s">
        <v>37</v>
      </c>
      <c r="D2950" s="10" t="s">
        <v>9701</v>
      </c>
      <c r="E2950" s="10" t="s">
        <v>37</v>
      </c>
      <c r="F2950" s="11">
        <v>5</v>
      </c>
      <c r="G2950" s="11" t="s">
        <v>39</v>
      </c>
      <c r="H2950" s="10" t="s">
        <v>19</v>
      </c>
      <c r="I2950" s="10" t="s">
        <v>9702</v>
      </c>
      <c r="J2950" s="10" t="s">
        <v>40</v>
      </c>
      <c r="K2950" s="10" t="s">
        <v>7621</v>
      </c>
      <c r="L2950" s="10" t="s">
        <v>9703</v>
      </c>
      <c r="M2950" s="12" t="s">
        <v>9497</v>
      </c>
    </row>
    <row r="2951" s="3" customFormat="1" ht="108" spans="1:13">
      <c r="A2951" s="8">
        <v>2949</v>
      </c>
      <c r="B2951" s="9" t="s">
        <v>9704</v>
      </c>
      <c r="C2951" s="9" t="s">
        <v>2963</v>
      </c>
      <c r="D2951" s="9" t="s">
        <v>9705</v>
      </c>
      <c r="E2951" s="9" t="s">
        <v>801</v>
      </c>
      <c r="F2951" s="8">
        <v>2</v>
      </c>
      <c r="G2951" s="8" t="s">
        <v>18</v>
      </c>
      <c r="H2951" s="9" t="s">
        <v>19</v>
      </c>
      <c r="I2951" s="9" t="s">
        <v>9706</v>
      </c>
      <c r="J2951" s="9" t="s">
        <v>40</v>
      </c>
      <c r="K2951" s="9" t="s">
        <v>9707</v>
      </c>
      <c r="L2951" s="9" t="str">
        <f>"18504160787"</f>
        <v>18504160787</v>
      </c>
      <c r="M2951" s="12" t="s">
        <v>9497</v>
      </c>
    </row>
    <row r="2952" s="3" customFormat="1" ht="135" spans="1:13">
      <c r="A2952" s="8">
        <v>2950</v>
      </c>
      <c r="B2952" s="9" t="s">
        <v>9704</v>
      </c>
      <c r="C2952" s="9" t="s">
        <v>150</v>
      </c>
      <c r="D2952" s="9" t="s">
        <v>9708</v>
      </c>
      <c r="E2952" s="9" t="s">
        <v>152</v>
      </c>
      <c r="F2952" s="8">
        <v>1</v>
      </c>
      <c r="G2952" s="8" t="s">
        <v>18</v>
      </c>
      <c r="H2952" s="9" t="s">
        <v>19</v>
      </c>
      <c r="I2952" s="9" t="s">
        <v>9709</v>
      </c>
      <c r="J2952" s="9" t="s">
        <v>70</v>
      </c>
      <c r="K2952" s="9" t="s">
        <v>9707</v>
      </c>
      <c r="L2952" s="9" t="s">
        <v>9710</v>
      </c>
      <c r="M2952" s="12" t="s">
        <v>9497</v>
      </c>
    </row>
    <row r="2953" s="3" customFormat="1" ht="40.5" spans="1:13">
      <c r="A2953" s="8">
        <v>2951</v>
      </c>
      <c r="B2953" s="9" t="s">
        <v>9711</v>
      </c>
      <c r="C2953" s="9" t="s">
        <v>66</v>
      </c>
      <c r="D2953" s="9" t="s">
        <v>9712</v>
      </c>
      <c r="E2953" s="9" t="s">
        <v>19</v>
      </c>
      <c r="F2953" s="8">
        <v>3</v>
      </c>
      <c r="G2953" s="8" t="s">
        <v>18</v>
      </c>
      <c r="H2953" s="9" t="s">
        <v>19</v>
      </c>
      <c r="I2953" s="9" t="s">
        <v>9713</v>
      </c>
      <c r="J2953" s="9" t="s">
        <v>40</v>
      </c>
      <c r="K2953" s="9" t="s">
        <v>9714</v>
      </c>
      <c r="L2953" s="9" t="s">
        <v>9715</v>
      </c>
      <c r="M2953" s="12" t="s">
        <v>9497</v>
      </c>
    </row>
    <row r="2954" s="3" customFormat="1" ht="94.5" spans="1:13">
      <c r="A2954" s="8">
        <v>2952</v>
      </c>
      <c r="B2954" s="9" t="s">
        <v>9716</v>
      </c>
      <c r="C2954" s="9" t="s">
        <v>5738</v>
      </c>
      <c r="D2954" s="9" t="s">
        <v>9717</v>
      </c>
      <c r="E2954" s="9" t="s">
        <v>2793</v>
      </c>
      <c r="F2954" s="8">
        <v>3</v>
      </c>
      <c r="G2954" s="8" t="s">
        <v>18</v>
      </c>
      <c r="H2954" s="9" t="s">
        <v>474</v>
      </c>
      <c r="I2954" s="9" t="s">
        <v>9718</v>
      </c>
      <c r="J2954" s="9" t="s">
        <v>59</v>
      </c>
      <c r="K2954" s="9" t="s">
        <v>9719</v>
      </c>
      <c r="L2954" s="9" t="s">
        <v>9720</v>
      </c>
      <c r="M2954" s="12" t="s">
        <v>9497</v>
      </c>
    </row>
    <row r="2955" s="3" customFormat="1" ht="27" spans="1:13">
      <c r="A2955" s="8">
        <v>2953</v>
      </c>
      <c r="B2955" s="9" t="s">
        <v>9721</v>
      </c>
      <c r="C2955" s="9" t="s">
        <v>448</v>
      </c>
      <c r="D2955" s="9" t="s">
        <v>9722</v>
      </c>
      <c r="E2955" s="9" t="s">
        <v>57</v>
      </c>
      <c r="F2955" s="8">
        <v>1</v>
      </c>
      <c r="G2955" s="8" t="s">
        <v>18</v>
      </c>
      <c r="H2955" s="9" t="s">
        <v>474</v>
      </c>
      <c r="I2955" s="9" t="s">
        <v>9723</v>
      </c>
      <c r="J2955" s="9" t="s">
        <v>59</v>
      </c>
      <c r="K2955" s="9" t="s">
        <v>9724</v>
      </c>
      <c r="L2955" s="9" t="s">
        <v>9725</v>
      </c>
      <c r="M2955" s="12" t="s">
        <v>9497</v>
      </c>
    </row>
    <row r="2956" s="3" customFormat="1" ht="27" spans="1:13">
      <c r="A2956" s="8">
        <v>2954</v>
      </c>
      <c r="B2956" s="10" t="s">
        <v>9726</v>
      </c>
      <c r="C2956" s="10" t="s">
        <v>37</v>
      </c>
      <c r="D2956" s="10" t="s">
        <v>9727</v>
      </c>
      <c r="E2956" s="10" t="s">
        <v>2793</v>
      </c>
      <c r="F2956" s="11">
        <v>20</v>
      </c>
      <c r="G2956" s="11" t="s">
        <v>39</v>
      </c>
      <c r="H2956" s="10" t="s">
        <v>19</v>
      </c>
      <c r="I2956" s="10" t="s">
        <v>9728</v>
      </c>
      <c r="J2956" s="10" t="s">
        <v>70</v>
      </c>
      <c r="K2956" s="10" t="s">
        <v>9729</v>
      </c>
      <c r="L2956" s="10" t="s">
        <v>9730</v>
      </c>
      <c r="M2956" s="12" t="s">
        <v>9497</v>
      </c>
    </row>
    <row r="2957" s="3" customFormat="1" ht="27" spans="1:13">
      <c r="A2957" s="8">
        <v>2955</v>
      </c>
      <c r="B2957" s="9" t="s">
        <v>9726</v>
      </c>
      <c r="C2957" s="9" t="s">
        <v>1040</v>
      </c>
      <c r="D2957" s="9" t="s">
        <v>9731</v>
      </c>
      <c r="E2957" s="9" t="s">
        <v>2638</v>
      </c>
      <c r="F2957" s="8">
        <v>1</v>
      </c>
      <c r="G2957" s="8" t="s">
        <v>18</v>
      </c>
      <c r="H2957" s="9" t="s">
        <v>19</v>
      </c>
      <c r="I2957" s="9" t="s">
        <v>9732</v>
      </c>
      <c r="J2957" s="9" t="s">
        <v>70</v>
      </c>
      <c r="K2957" s="9" t="s">
        <v>9729</v>
      </c>
      <c r="L2957" s="9" t="s">
        <v>9730</v>
      </c>
      <c r="M2957" s="12" t="s">
        <v>9497</v>
      </c>
    </row>
    <row r="2958" s="3" customFormat="1" ht="40.5" spans="1:13">
      <c r="A2958" s="8">
        <v>2956</v>
      </c>
      <c r="B2958" s="10" t="s">
        <v>9733</v>
      </c>
      <c r="C2958" s="10" t="s">
        <v>135</v>
      </c>
      <c r="D2958" s="10" t="s">
        <v>9734</v>
      </c>
      <c r="E2958" s="10" t="s">
        <v>19</v>
      </c>
      <c r="F2958" s="11">
        <v>5</v>
      </c>
      <c r="G2958" s="11" t="s">
        <v>43</v>
      </c>
      <c r="H2958" s="10" t="s">
        <v>19</v>
      </c>
      <c r="I2958" s="10" t="s">
        <v>9735</v>
      </c>
      <c r="J2958" s="10" t="s">
        <v>59</v>
      </c>
      <c r="K2958" s="10" t="s">
        <v>9736</v>
      </c>
      <c r="L2958" s="10" t="s">
        <v>9737</v>
      </c>
      <c r="M2958" s="12" t="s">
        <v>9497</v>
      </c>
    </row>
    <row r="2959" s="3" customFormat="1" ht="27" spans="1:13">
      <c r="A2959" s="8">
        <v>2957</v>
      </c>
      <c r="B2959" s="10" t="s">
        <v>9733</v>
      </c>
      <c r="C2959" s="10" t="s">
        <v>37</v>
      </c>
      <c r="D2959" s="10" t="s">
        <v>9738</v>
      </c>
      <c r="E2959" s="10" t="s">
        <v>19</v>
      </c>
      <c r="F2959" s="11">
        <v>10</v>
      </c>
      <c r="G2959" s="11" t="s">
        <v>43</v>
      </c>
      <c r="H2959" s="10" t="s">
        <v>19</v>
      </c>
      <c r="I2959" s="10" t="s">
        <v>9739</v>
      </c>
      <c r="J2959" s="10" t="s">
        <v>40</v>
      </c>
      <c r="K2959" s="10" t="s">
        <v>9736</v>
      </c>
      <c r="L2959" s="10" t="s">
        <v>9737</v>
      </c>
      <c r="M2959" s="12" t="s">
        <v>9497</v>
      </c>
    </row>
    <row r="2960" s="3" customFormat="1" ht="135" spans="1:13">
      <c r="A2960" s="8">
        <v>2958</v>
      </c>
      <c r="B2960" s="9" t="s">
        <v>9740</v>
      </c>
      <c r="C2960" s="9" t="s">
        <v>1040</v>
      </c>
      <c r="D2960" s="9" t="s">
        <v>9741</v>
      </c>
      <c r="E2960" s="9" t="s">
        <v>1041</v>
      </c>
      <c r="F2960" s="8">
        <v>1</v>
      </c>
      <c r="G2960" s="8" t="s">
        <v>18</v>
      </c>
      <c r="H2960" s="9" t="s">
        <v>76</v>
      </c>
      <c r="I2960" s="9" t="s">
        <v>9742</v>
      </c>
      <c r="J2960" s="9" t="s">
        <v>34</v>
      </c>
      <c r="K2960" s="9" t="s">
        <v>9743</v>
      </c>
      <c r="L2960" s="9" t="s">
        <v>9744</v>
      </c>
      <c r="M2960" s="12" t="s">
        <v>9497</v>
      </c>
    </row>
    <row r="2961" s="3" customFormat="1" ht="27" spans="1:13">
      <c r="A2961" s="8">
        <v>2959</v>
      </c>
      <c r="B2961" s="10" t="s">
        <v>9745</v>
      </c>
      <c r="C2961" s="10" t="s">
        <v>66</v>
      </c>
      <c r="D2961" s="10" t="s">
        <v>9746</v>
      </c>
      <c r="E2961" s="10" t="s">
        <v>212</v>
      </c>
      <c r="F2961" s="11">
        <v>2</v>
      </c>
      <c r="G2961" s="11" t="s">
        <v>43</v>
      </c>
      <c r="H2961" s="10" t="s">
        <v>19</v>
      </c>
      <c r="I2961" s="10" t="s">
        <v>9747</v>
      </c>
      <c r="J2961" s="10" t="s">
        <v>59</v>
      </c>
      <c r="K2961" s="10" t="s">
        <v>9748</v>
      </c>
      <c r="L2961" s="10" t="s">
        <v>9749</v>
      </c>
      <c r="M2961" s="12" t="s">
        <v>9497</v>
      </c>
    </row>
    <row r="2962" s="3" customFormat="1" ht="54" spans="1:13">
      <c r="A2962" s="8">
        <v>2960</v>
      </c>
      <c r="B2962" s="10" t="s">
        <v>9750</v>
      </c>
      <c r="C2962" s="10" t="s">
        <v>37</v>
      </c>
      <c r="D2962" s="10" t="s">
        <v>9751</v>
      </c>
      <c r="E2962" s="10" t="s">
        <v>119</v>
      </c>
      <c r="F2962" s="11">
        <v>1</v>
      </c>
      <c r="G2962" s="11" t="s">
        <v>43</v>
      </c>
      <c r="H2962" s="10" t="s">
        <v>19</v>
      </c>
      <c r="I2962" s="10" t="s">
        <v>9752</v>
      </c>
      <c r="J2962" s="10" t="s">
        <v>28</v>
      </c>
      <c r="K2962" s="10" t="s">
        <v>9753</v>
      </c>
      <c r="L2962" s="10" t="s">
        <v>9754</v>
      </c>
      <c r="M2962" s="12" t="s">
        <v>9497</v>
      </c>
    </row>
    <row r="2963" s="3" customFormat="1" ht="40.5" spans="1:13">
      <c r="A2963" s="8">
        <v>2961</v>
      </c>
      <c r="B2963" s="9" t="s">
        <v>9750</v>
      </c>
      <c r="C2963" s="9" t="s">
        <v>37</v>
      </c>
      <c r="D2963" s="9" t="s">
        <v>9755</v>
      </c>
      <c r="E2963" s="9" t="s">
        <v>1501</v>
      </c>
      <c r="F2963" s="8">
        <v>1</v>
      </c>
      <c r="G2963" s="8" t="s">
        <v>18</v>
      </c>
      <c r="H2963" s="9" t="s">
        <v>76</v>
      </c>
      <c r="I2963" s="9" t="s">
        <v>9756</v>
      </c>
      <c r="J2963" s="9" t="s">
        <v>59</v>
      </c>
      <c r="K2963" s="9" t="s">
        <v>9753</v>
      </c>
      <c r="L2963" s="9" t="s">
        <v>9754</v>
      </c>
      <c r="M2963" s="12" t="s">
        <v>9497</v>
      </c>
    </row>
    <row r="2964" s="3" customFormat="1" ht="94.5" spans="1:13">
      <c r="A2964" s="8">
        <v>2962</v>
      </c>
      <c r="B2964" s="9" t="s">
        <v>9750</v>
      </c>
      <c r="C2964" s="9" t="s">
        <v>109</v>
      </c>
      <c r="D2964" s="9" t="s">
        <v>9757</v>
      </c>
      <c r="E2964" s="9" t="s">
        <v>119</v>
      </c>
      <c r="F2964" s="8">
        <v>1</v>
      </c>
      <c r="G2964" s="8" t="s">
        <v>18</v>
      </c>
      <c r="H2964" s="9" t="s">
        <v>76</v>
      </c>
      <c r="I2964" s="9" t="s">
        <v>9758</v>
      </c>
      <c r="J2964" s="9" t="s">
        <v>59</v>
      </c>
      <c r="K2964" s="9" t="s">
        <v>9753</v>
      </c>
      <c r="L2964" s="9" t="s">
        <v>9754</v>
      </c>
      <c r="M2964" s="12" t="s">
        <v>9497</v>
      </c>
    </row>
    <row r="2965" s="3" customFormat="1" ht="67.5" spans="1:13">
      <c r="A2965" s="8">
        <v>2963</v>
      </c>
      <c r="B2965" s="9" t="s">
        <v>9750</v>
      </c>
      <c r="C2965" s="9" t="s">
        <v>66</v>
      </c>
      <c r="D2965" s="9" t="s">
        <v>9759</v>
      </c>
      <c r="E2965" s="9" t="s">
        <v>37</v>
      </c>
      <c r="F2965" s="8">
        <v>1</v>
      </c>
      <c r="G2965" s="8" t="s">
        <v>18</v>
      </c>
      <c r="H2965" s="9" t="s">
        <v>19</v>
      </c>
      <c r="I2965" s="9" t="s">
        <v>9760</v>
      </c>
      <c r="J2965" s="9" t="s">
        <v>59</v>
      </c>
      <c r="K2965" s="9" t="s">
        <v>9753</v>
      </c>
      <c r="L2965" s="9" t="s">
        <v>9754</v>
      </c>
      <c r="M2965" s="12" t="s">
        <v>9497</v>
      </c>
    </row>
    <row r="2966" s="3" customFormat="1" ht="40.5" spans="1:13">
      <c r="A2966" s="8">
        <v>2964</v>
      </c>
      <c r="B2966" s="9" t="s">
        <v>9761</v>
      </c>
      <c r="C2966" s="9" t="s">
        <v>37</v>
      </c>
      <c r="D2966" s="9" t="s">
        <v>9762</v>
      </c>
      <c r="E2966" s="9" t="s">
        <v>17</v>
      </c>
      <c r="F2966" s="8">
        <v>3</v>
      </c>
      <c r="G2966" s="8" t="s">
        <v>18</v>
      </c>
      <c r="H2966" s="9" t="s">
        <v>76</v>
      </c>
      <c r="I2966" s="9" t="s">
        <v>9763</v>
      </c>
      <c r="J2966" s="9" t="s">
        <v>59</v>
      </c>
      <c r="K2966" s="9" t="s">
        <v>9764</v>
      </c>
      <c r="L2966" s="9" t="s">
        <v>9765</v>
      </c>
      <c r="M2966" s="12" t="s">
        <v>9497</v>
      </c>
    </row>
    <row r="2967" s="3" customFormat="1" ht="54" spans="1:13">
      <c r="A2967" s="8">
        <v>2965</v>
      </c>
      <c r="B2967" s="10" t="s">
        <v>9766</v>
      </c>
      <c r="C2967" s="10" t="s">
        <v>37</v>
      </c>
      <c r="D2967" s="10" t="s">
        <v>9767</v>
      </c>
      <c r="E2967" s="10" t="s">
        <v>32</v>
      </c>
      <c r="F2967" s="11">
        <v>10</v>
      </c>
      <c r="G2967" s="11" t="s">
        <v>43</v>
      </c>
      <c r="H2967" s="10" t="s">
        <v>19</v>
      </c>
      <c r="I2967" s="10" t="s">
        <v>9768</v>
      </c>
      <c r="J2967" s="10" t="s">
        <v>70</v>
      </c>
      <c r="K2967" s="10" t="s">
        <v>9769</v>
      </c>
      <c r="L2967" s="10" t="s">
        <v>9770</v>
      </c>
      <c r="M2967" s="12" t="s">
        <v>9497</v>
      </c>
    </row>
    <row r="2968" s="3" customFormat="1" ht="40.5" spans="1:13">
      <c r="A2968" s="8">
        <v>2966</v>
      </c>
      <c r="B2968" s="9" t="s">
        <v>9766</v>
      </c>
      <c r="C2968" s="9" t="s">
        <v>954</v>
      </c>
      <c r="D2968" s="9" t="s">
        <v>9771</v>
      </c>
      <c r="E2968" s="9" t="s">
        <v>57</v>
      </c>
      <c r="F2968" s="8">
        <v>5</v>
      </c>
      <c r="G2968" s="8" t="s">
        <v>18</v>
      </c>
      <c r="H2968" s="9" t="s">
        <v>19</v>
      </c>
      <c r="I2968" s="9" t="s">
        <v>9772</v>
      </c>
      <c r="J2968" s="9" t="s">
        <v>70</v>
      </c>
      <c r="K2968" s="9" t="s">
        <v>9769</v>
      </c>
      <c r="L2968" s="9" t="s">
        <v>9770</v>
      </c>
      <c r="M2968" s="12" t="s">
        <v>9497</v>
      </c>
    </row>
    <row r="2969" s="3" customFormat="1" ht="27" spans="1:13">
      <c r="A2969" s="8">
        <v>2967</v>
      </c>
      <c r="B2969" s="10" t="s">
        <v>9773</v>
      </c>
      <c r="C2969" s="10" t="s">
        <v>1526</v>
      </c>
      <c r="D2969" s="10" t="s">
        <v>9774</v>
      </c>
      <c r="E2969" s="10" t="s">
        <v>5808</v>
      </c>
      <c r="F2969" s="11">
        <v>1</v>
      </c>
      <c r="G2969" s="11" t="s">
        <v>43</v>
      </c>
      <c r="H2969" s="10" t="s">
        <v>19</v>
      </c>
      <c r="I2969" s="10" t="s">
        <v>9775</v>
      </c>
      <c r="J2969" s="10" t="s">
        <v>70</v>
      </c>
      <c r="K2969" s="10" t="s">
        <v>9776</v>
      </c>
      <c r="L2969" s="10" t="s">
        <v>9777</v>
      </c>
      <c r="M2969" s="12" t="s">
        <v>9497</v>
      </c>
    </row>
    <row r="2970" s="3" customFormat="1" ht="40.5" spans="1:13">
      <c r="A2970" s="8">
        <v>2968</v>
      </c>
      <c r="B2970" s="10" t="s">
        <v>9778</v>
      </c>
      <c r="C2970" s="10" t="s">
        <v>1302</v>
      </c>
      <c r="D2970" s="10" t="s">
        <v>9779</v>
      </c>
      <c r="E2970" s="10" t="s">
        <v>3702</v>
      </c>
      <c r="F2970" s="11">
        <v>3</v>
      </c>
      <c r="G2970" s="11" t="s">
        <v>39</v>
      </c>
      <c r="H2970" s="10" t="s">
        <v>19</v>
      </c>
      <c r="I2970" s="10" t="s">
        <v>9780</v>
      </c>
      <c r="J2970" s="10" t="s">
        <v>40</v>
      </c>
      <c r="K2970" s="10" t="s">
        <v>9781</v>
      </c>
      <c r="L2970" s="10" t="s">
        <v>9782</v>
      </c>
      <c r="M2970" s="12" t="s">
        <v>9497</v>
      </c>
    </row>
    <row r="2971" s="3" customFormat="1" ht="27" spans="1:13">
      <c r="A2971" s="8">
        <v>2969</v>
      </c>
      <c r="B2971" s="9" t="s">
        <v>9783</v>
      </c>
      <c r="C2971" s="9" t="s">
        <v>150</v>
      </c>
      <c r="D2971" s="9" t="s">
        <v>9784</v>
      </c>
      <c r="E2971" s="9" t="s">
        <v>813</v>
      </c>
      <c r="F2971" s="8">
        <v>10</v>
      </c>
      <c r="G2971" s="8" t="s">
        <v>18</v>
      </c>
      <c r="H2971" s="9" t="s">
        <v>19</v>
      </c>
      <c r="I2971" s="9" t="s">
        <v>9785</v>
      </c>
      <c r="J2971" s="9" t="s">
        <v>59</v>
      </c>
      <c r="K2971" s="9" t="s">
        <v>9786</v>
      </c>
      <c r="L2971" s="9" t="s">
        <v>9787</v>
      </c>
      <c r="M2971" s="12" t="s">
        <v>9497</v>
      </c>
    </row>
    <row r="2972" s="3" customFormat="1" ht="108" spans="1:13">
      <c r="A2972" s="8">
        <v>2970</v>
      </c>
      <c r="B2972" s="9" t="s">
        <v>9788</v>
      </c>
      <c r="C2972" s="9" t="s">
        <v>141</v>
      </c>
      <c r="D2972" s="9" t="s">
        <v>9789</v>
      </c>
      <c r="E2972" s="9" t="s">
        <v>119</v>
      </c>
      <c r="F2972" s="8">
        <v>1</v>
      </c>
      <c r="G2972" s="8" t="s">
        <v>18</v>
      </c>
      <c r="H2972" s="9" t="s">
        <v>19</v>
      </c>
      <c r="I2972" s="9" t="s">
        <v>9790</v>
      </c>
      <c r="J2972" s="9" t="s">
        <v>40</v>
      </c>
      <c r="K2972" s="9" t="s">
        <v>9791</v>
      </c>
      <c r="L2972" s="9" t="str">
        <f>"18342688880"</f>
        <v>18342688880</v>
      </c>
      <c r="M2972" s="12" t="s">
        <v>9497</v>
      </c>
    </row>
    <row r="2973" s="3" customFormat="1" ht="27" spans="1:13">
      <c r="A2973" s="8">
        <v>2971</v>
      </c>
      <c r="B2973" s="10" t="s">
        <v>9792</v>
      </c>
      <c r="C2973" s="10" t="s">
        <v>66</v>
      </c>
      <c r="D2973" s="10" t="s">
        <v>9793</v>
      </c>
      <c r="E2973" s="10" t="s">
        <v>19</v>
      </c>
      <c r="F2973" s="11">
        <v>1</v>
      </c>
      <c r="G2973" s="11" t="s">
        <v>43</v>
      </c>
      <c r="H2973" s="10" t="s">
        <v>19</v>
      </c>
      <c r="I2973" s="10" t="s">
        <v>9794</v>
      </c>
      <c r="J2973" s="10" t="s">
        <v>70</v>
      </c>
      <c r="K2973" s="10" t="s">
        <v>9795</v>
      </c>
      <c r="L2973" s="10" t="s">
        <v>9796</v>
      </c>
      <c r="M2973" s="12" t="s">
        <v>9497</v>
      </c>
    </row>
    <row r="2974" s="3" customFormat="1" ht="27" spans="1:13">
      <c r="A2974" s="8">
        <v>2972</v>
      </c>
      <c r="B2974" s="10" t="s">
        <v>9792</v>
      </c>
      <c r="C2974" s="10" t="s">
        <v>66</v>
      </c>
      <c r="D2974" s="10" t="s">
        <v>9797</v>
      </c>
      <c r="E2974" s="10" t="s">
        <v>258</v>
      </c>
      <c r="F2974" s="11">
        <v>2</v>
      </c>
      <c r="G2974" s="11" t="s">
        <v>43</v>
      </c>
      <c r="H2974" s="10" t="s">
        <v>19</v>
      </c>
      <c r="I2974" s="10" t="s">
        <v>9798</v>
      </c>
      <c r="J2974" s="10" t="s">
        <v>70</v>
      </c>
      <c r="K2974" s="10" t="s">
        <v>9795</v>
      </c>
      <c r="L2974" s="10" t="s">
        <v>9796</v>
      </c>
      <c r="M2974" s="12" t="s">
        <v>9497</v>
      </c>
    </row>
    <row r="2975" s="3" customFormat="1" ht="27" spans="1:13">
      <c r="A2975" s="8">
        <v>2973</v>
      </c>
      <c r="B2975" s="10" t="s">
        <v>9799</v>
      </c>
      <c r="C2975" s="10" t="s">
        <v>37</v>
      </c>
      <c r="D2975" s="10" t="s">
        <v>9800</v>
      </c>
      <c r="E2975" s="10" t="s">
        <v>2293</v>
      </c>
      <c r="F2975" s="11">
        <v>1</v>
      </c>
      <c r="G2975" s="11" t="s">
        <v>43</v>
      </c>
      <c r="H2975" s="10" t="s">
        <v>19</v>
      </c>
      <c r="I2975" s="10" t="s">
        <v>9801</v>
      </c>
      <c r="J2975" s="10" t="s">
        <v>591</v>
      </c>
      <c r="K2975" s="10" t="s">
        <v>9802</v>
      </c>
      <c r="L2975" s="10" t="s">
        <v>9803</v>
      </c>
      <c r="M2975" s="12" t="s">
        <v>9497</v>
      </c>
    </row>
    <row r="2976" s="3" customFormat="1" ht="81" spans="1:13">
      <c r="A2976" s="8">
        <v>2974</v>
      </c>
      <c r="B2976" s="10" t="s">
        <v>9804</v>
      </c>
      <c r="C2976" s="10" t="s">
        <v>37</v>
      </c>
      <c r="D2976" s="10" t="s">
        <v>9805</v>
      </c>
      <c r="E2976" s="10" t="s">
        <v>32</v>
      </c>
      <c r="F2976" s="11">
        <v>1</v>
      </c>
      <c r="G2976" s="11" t="s">
        <v>39</v>
      </c>
      <c r="H2976" s="10" t="s">
        <v>19</v>
      </c>
      <c r="I2976" s="10" t="s">
        <v>9806</v>
      </c>
      <c r="J2976" s="10" t="s">
        <v>40</v>
      </c>
      <c r="K2976" s="10" t="s">
        <v>9807</v>
      </c>
      <c r="L2976" s="10" t="s">
        <v>9808</v>
      </c>
      <c r="M2976" s="12" t="s">
        <v>9497</v>
      </c>
    </row>
    <row r="2977" s="3" customFormat="1" ht="27" spans="1:13">
      <c r="A2977" s="8">
        <v>2975</v>
      </c>
      <c r="B2977" s="10" t="s">
        <v>9809</v>
      </c>
      <c r="C2977" s="10" t="s">
        <v>37</v>
      </c>
      <c r="D2977" s="10" t="s">
        <v>9810</v>
      </c>
      <c r="E2977" s="10" t="s">
        <v>19</v>
      </c>
      <c r="F2977" s="11">
        <v>1</v>
      </c>
      <c r="G2977" s="11" t="s">
        <v>43</v>
      </c>
      <c r="H2977" s="10" t="s">
        <v>19</v>
      </c>
      <c r="I2977" s="10" t="s">
        <v>9811</v>
      </c>
      <c r="J2977" s="10" t="s">
        <v>40</v>
      </c>
      <c r="K2977" s="10" t="s">
        <v>9812</v>
      </c>
      <c r="L2977" s="10" t="s">
        <v>9813</v>
      </c>
      <c r="M2977" s="12" t="s">
        <v>9497</v>
      </c>
    </row>
    <row r="2978" s="3" customFormat="1" ht="27" spans="1:13">
      <c r="A2978" s="8">
        <v>2976</v>
      </c>
      <c r="B2978" s="10" t="s">
        <v>9809</v>
      </c>
      <c r="C2978" s="10" t="s">
        <v>37</v>
      </c>
      <c r="D2978" s="10" t="s">
        <v>9814</v>
      </c>
      <c r="E2978" s="10" t="s">
        <v>19</v>
      </c>
      <c r="F2978" s="11">
        <v>2</v>
      </c>
      <c r="G2978" s="11" t="s">
        <v>43</v>
      </c>
      <c r="H2978" s="10" t="s">
        <v>19</v>
      </c>
      <c r="I2978" s="10" t="s">
        <v>9815</v>
      </c>
      <c r="J2978" s="10" t="s">
        <v>40</v>
      </c>
      <c r="K2978" s="10" t="s">
        <v>9812</v>
      </c>
      <c r="L2978" s="10" t="s">
        <v>9813</v>
      </c>
      <c r="M2978" s="12" t="s">
        <v>9497</v>
      </c>
    </row>
    <row r="2979" s="3" customFormat="1" ht="27" spans="1:13">
      <c r="A2979" s="8">
        <v>2977</v>
      </c>
      <c r="B2979" s="9" t="s">
        <v>9809</v>
      </c>
      <c r="C2979" s="9" t="s">
        <v>1040</v>
      </c>
      <c r="D2979" s="9" t="s">
        <v>9816</v>
      </c>
      <c r="E2979" s="9" t="s">
        <v>3150</v>
      </c>
      <c r="F2979" s="8">
        <v>1</v>
      </c>
      <c r="G2979" s="8" t="s">
        <v>18</v>
      </c>
      <c r="H2979" s="9" t="s">
        <v>19</v>
      </c>
      <c r="I2979" s="9" t="s">
        <v>9817</v>
      </c>
      <c r="J2979" s="9" t="s">
        <v>59</v>
      </c>
      <c r="K2979" s="9" t="s">
        <v>9812</v>
      </c>
      <c r="L2979" s="9" t="s">
        <v>9813</v>
      </c>
      <c r="M2979" s="12" t="s">
        <v>9497</v>
      </c>
    </row>
    <row r="2980" s="3" customFormat="1" ht="67.5" spans="1:13">
      <c r="A2980" s="8">
        <v>2978</v>
      </c>
      <c r="B2980" s="9" t="s">
        <v>9809</v>
      </c>
      <c r="C2980" s="9" t="s">
        <v>66</v>
      </c>
      <c r="D2980" s="9" t="s">
        <v>9818</v>
      </c>
      <c r="E2980" s="9" t="s">
        <v>3150</v>
      </c>
      <c r="F2980" s="8">
        <v>2</v>
      </c>
      <c r="G2980" s="8" t="s">
        <v>18</v>
      </c>
      <c r="H2980" s="9" t="s">
        <v>19</v>
      </c>
      <c r="I2980" s="9" t="s">
        <v>9819</v>
      </c>
      <c r="J2980" s="9" t="s">
        <v>59</v>
      </c>
      <c r="K2980" s="9" t="s">
        <v>9812</v>
      </c>
      <c r="L2980" s="9" t="s">
        <v>9813</v>
      </c>
      <c r="M2980" s="12" t="s">
        <v>9497</v>
      </c>
    </row>
    <row r="2981" s="3" customFormat="1" ht="27" spans="1:13">
      <c r="A2981" s="8">
        <v>2979</v>
      </c>
      <c r="B2981" s="10" t="s">
        <v>9820</v>
      </c>
      <c r="C2981" s="10" t="s">
        <v>37</v>
      </c>
      <c r="D2981" s="10" t="s">
        <v>9821</v>
      </c>
      <c r="E2981" s="10" t="s">
        <v>32</v>
      </c>
      <c r="F2981" s="11">
        <v>5</v>
      </c>
      <c r="G2981" s="11" t="s">
        <v>633</v>
      </c>
      <c r="H2981" s="10" t="s">
        <v>19</v>
      </c>
      <c r="I2981" s="10" t="s">
        <v>9822</v>
      </c>
      <c r="J2981" s="10" t="s">
        <v>40</v>
      </c>
      <c r="K2981" s="10" t="s">
        <v>9823</v>
      </c>
      <c r="L2981" s="10" t="s">
        <v>9824</v>
      </c>
      <c r="M2981" s="12" t="s">
        <v>9497</v>
      </c>
    </row>
    <row r="2982" s="3" customFormat="1" ht="27" spans="1:13">
      <c r="A2982" s="8">
        <v>2980</v>
      </c>
      <c r="B2982" s="9" t="s">
        <v>9820</v>
      </c>
      <c r="C2982" s="9" t="s">
        <v>167</v>
      </c>
      <c r="D2982" s="9" t="s">
        <v>9825</v>
      </c>
      <c r="E2982" s="9" t="s">
        <v>81</v>
      </c>
      <c r="F2982" s="8">
        <v>5</v>
      </c>
      <c r="G2982" s="8" t="s">
        <v>18</v>
      </c>
      <c r="H2982" s="9" t="s">
        <v>19</v>
      </c>
      <c r="I2982" s="9" t="s">
        <v>9826</v>
      </c>
      <c r="J2982" s="9" t="s">
        <v>59</v>
      </c>
      <c r="K2982" s="9" t="s">
        <v>9823</v>
      </c>
      <c r="L2982" s="9" t="s">
        <v>9824</v>
      </c>
      <c r="M2982" s="12" t="s">
        <v>9497</v>
      </c>
    </row>
    <row r="2983" s="3" customFormat="1" ht="27" spans="1:13">
      <c r="A2983" s="8">
        <v>2981</v>
      </c>
      <c r="B2983" s="9" t="s">
        <v>9820</v>
      </c>
      <c r="C2983" s="9" t="s">
        <v>150</v>
      </c>
      <c r="D2983" s="9" t="s">
        <v>9827</v>
      </c>
      <c r="E2983" s="9" t="s">
        <v>32</v>
      </c>
      <c r="F2983" s="8">
        <v>5</v>
      </c>
      <c r="G2983" s="8" t="s">
        <v>18</v>
      </c>
      <c r="H2983" s="9" t="s">
        <v>19</v>
      </c>
      <c r="I2983" s="9" t="s">
        <v>9828</v>
      </c>
      <c r="J2983" s="9" t="s">
        <v>59</v>
      </c>
      <c r="K2983" s="9" t="s">
        <v>9823</v>
      </c>
      <c r="L2983" s="9" t="s">
        <v>9824</v>
      </c>
      <c r="M2983" s="12" t="s">
        <v>9497</v>
      </c>
    </row>
    <row r="2984" s="3" customFormat="1" ht="40.5" spans="1:13">
      <c r="A2984" s="8">
        <v>2982</v>
      </c>
      <c r="B2984" s="9" t="s">
        <v>9829</v>
      </c>
      <c r="C2984" s="9" t="s">
        <v>150</v>
      </c>
      <c r="D2984" s="9" t="s">
        <v>9830</v>
      </c>
      <c r="E2984" s="9" t="s">
        <v>212</v>
      </c>
      <c r="F2984" s="8">
        <v>1</v>
      </c>
      <c r="G2984" s="8" t="s">
        <v>18</v>
      </c>
      <c r="H2984" s="9" t="s">
        <v>19</v>
      </c>
      <c r="I2984" s="9" t="s">
        <v>9831</v>
      </c>
      <c r="J2984" s="9" t="s">
        <v>40</v>
      </c>
      <c r="K2984" s="9" t="s">
        <v>9832</v>
      </c>
      <c r="L2984" s="9" t="s">
        <v>9833</v>
      </c>
      <c r="M2984" s="12" t="s">
        <v>9497</v>
      </c>
    </row>
    <row r="2985" s="3" customFormat="1" ht="27" spans="1:13">
      <c r="A2985" s="8">
        <v>2983</v>
      </c>
      <c r="B2985" s="9" t="s">
        <v>9834</v>
      </c>
      <c r="C2985" s="9" t="s">
        <v>150</v>
      </c>
      <c r="D2985" s="9" t="s">
        <v>9835</v>
      </c>
      <c r="E2985" s="9" t="s">
        <v>32</v>
      </c>
      <c r="F2985" s="8">
        <v>2</v>
      </c>
      <c r="G2985" s="8" t="s">
        <v>18</v>
      </c>
      <c r="H2985" s="9" t="s">
        <v>19</v>
      </c>
      <c r="I2985" s="9" t="s">
        <v>782</v>
      </c>
      <c r="J2985" s="9" t="s">
        <v>59</v>
      </c>
      <c r="K2985" s="9" t="s">
        <v>9836</v>
      </c>
      <c r="L2985" s="9" t="s">
        <v>9837</v>
      </c>
      <c r="M2985" s="12" t="s">
        <v>9497</v>
      </c>
    </row>
    <row r="2986" s="3" customFormat="1" ht="40.5" spans="1:13">
      <c r="A2986" s="8">
        <v>2984</v>
      </c>
      <c r="B2986" s="10" t="s">
        <v>9838</v>
      </c>
      <c r="C2986" s="10" t="s">
        <v>4550</v>
      </c>
      <c r="D2986" s="10" t="s">
        <v>9839</v>
      </c>
      <c r="E2986" s="10" t="s">
        <v>1724</v>
      </c>
      <c r="F2986" s="11">
        <v>10</v>
      </c>
      <c r="G2986" s="11" t="s">
        <v>39</v>
      </c>
      <c r="H2986" s="10" t="s">
        <v>19</v>
      </c>
      <c r="I2986" s="10" t="s">
        <v>9840</v>
      </c>
      <c r="J2986" s="10" t="s">
        <v>40</v>
      </c>
      <c r="K2986" s="10" t="s">
        <v>9841</v>
      </c>
      <c r="L2986" s="10" t="s">
        <v>9842</v>
      </c>
      <c r="M2986" s="12" t="s">
        <v>9497</v>
      </c>
    </row>
    <row r="2987" s="3" customFormat="1" ht="27" spans="1:13">
      <c r="A2987" s="8">
        <v>2985</v>
      </c>
      <c r="B2987" s="9" t="s">
        <v>9843</v>
      </c>
      <c r="C2987" s="9" t="s">
        <v>256</v>
      </c>
      <c r="D2987" s="9" t="s">
        <v>9844</v>
      </c>
      <c r="E2987" s="9" t="s">
        <v>251</v>
      </c>
      <c r="F2987" s="8">
        <v>2</v>
      </c>
      <c r="G2987" s="8" t="s">
        <v>18</v>
      </c>
      <c r="H2987" s="9" t="s">
        <v>19</v>
      </c>
      <c r="I2987" s="9" t="s">
        <v>9845</v>
      </c>
      <c r="J2987" s="9" t="s">
        <v>40</v>
      </c>
      <c r="K2987" s="9" t="s">
        <v>9846</v>
      </c>
      <c r="L2987" s="9" t="str">
        <f>"15941664505"</f>
        <v>15941664505</v>
      </c>
      <c r="M2987" s="12" t="s">
        <v>9497</v>
      </c>
    </row>
    <row r="2988" s="3" customFormat="1" ht="40.5" spans="1:13">
      <c r="A2988" s="8">
        <v>2986</v>
      </c>
      <c r="B2988" s="9" t="s">
        <v>9847</v>
      </c>
      <c r="C2988" s="9" t="s">
        <v>37</v>
      </c>
      <c r="D2988" s="9" t="s">
        <v>9848</v>
      </c>
      <c r="E2988" s="9" t="s">
        <v>81</v>
      </c>
      <c r="F2988" s="8">
        <v>1</v>
      </c>
      <c r="G2988" s="8" t="s">
        <v>18</v>
      </c>
      <c r="H2988" s="9" t="s">
        <v>76</v>
      </c>
      <c r="I2988" s="9" t="s">
        <v>9849</v>
      </c>
      <c r="J2988" s="9" t="s">
        <v>70</v>
      </c>
      <c r="K2988" s="9" t="s">
        <v>9850</v>
      </c>
      <c r="L2988" s="9" t="s">
        <v>9851</v>
      </c>
      <c r="M2988" s="12" t="s">
        <v>9497</v>
      </c>
    </row>
    <row r="2989" s="3" customFormat="1" ht="40.5" spans="1:13">
      <c r="A2989" s="8">
        <v>2987</v>
      </c>
      <c r="B2989" s="9" t="s">
        <v>9847</v>
      </c>
      <c r="C2989" s="9" t="s">
        <v>37</v>
      </c>
      <c r="D2989" s="9" t="s">
        <v>9852</v>
      </c>
      <c r="E2989" s="9" t="s">
        <v>81</v>
      </c>
      <c r="F2989" s="8">
        <v>1</v>
      </c>
      <c r="G2989" s="8" t="s">
        <v>18</v>
      </c>
      <c r="H2989" s="9" t="s">
        <v>76</v>
      </c>
      <c r="I2989" s="9" t="s">
        <v>9853</v>
      </c>
      <c r="J2989" s="9" t="s">
        <v>70</v>
      </c>
      <c r="K2989" s="9" t="s">
        <v>9850</v>
      </c>
      <c r="L2989" s="9" t="s">
        <v>9851</v>
      </c>
      <c r="M2989" s="12" t="s">
        <v>9497</v>
      </c>
    </row>
    <row r="2990" s="3" customFormat="1" ht="54" spans="1:13">
      <c r="A2990" s="8">
        <v>2988</v>
      </c>
      <c r="B2990" s="9" t="s">
        <v>9854</v>
      </c>
      <c r="C2990" s="9" t="s">
        <v>141</v>
      </c>
      <c r="D2990" s="9" t="s">
        <v>9855</v>
      </c>
      <c r="E2990" s="9" t="s">
        <v>119</v>
      </c>
      <c r="F2990" s="8">
        <v>6</v>
      </c>
      <c r="G2990" s="8" t="s">
        <v>18</v>
      </c>
      <c r="H2990" s="9" t="s">
        <v>19</v>
      </c>
      <c r="I2990" s="9" t="s">
        <v>9856</v>
      </c>
      <c r="J2990" s="9" t="s">
        <v>40</v>
      </c>
      <c r="K2990" s="9" t="s">
        <v>9857</v>
      </c>
      <c r="L2990" s="9" t="str">
        <f>"17804226277"</f>
        <v>17804226277</v>
      </c>
      <c r="M2990" s="12" t="s">
        <v>9497</v>
      </c>
    </row>
    <row r="2991" s="3" customFormat="1" ht="40.5" spans="1:13">
      <c r="A2991" s="8">
        <v>2989</v>
      </c>
      <c r="B2991" s="9" t="s">
        <v>9858</v>
      </c>
      <c r="C2991" s="9" t="s">
        <v>150</v>
      </c>
      <c r="D2991" s="9" t="s">
        <v>9859</v>
      </c>
      <c r="E2991" s="9" t="s">
        <v>32</v>
      </c>
      <c r="F2991" s="8">
        <v>3</v>
      </c>
      <c r="G2991" s="8" t="s">
        <v>18</v>
      </c>
      <c r="H2991" s="9" t="s">
        <v>19</v>
      </c>
      <c r="I2991" s="9" t="s">
        <v>9860</v>
      </c>
      <c r="J2991" s="9" t="s">
        <v>70</v>
      </c>
      <c r="K2991" s="9" t="s">
        <v>9861</v>
      </c>
      <c r="L2991" s="9" t="s">
        <v>9862</v>
      </c>
      <c r="M2991" s="12" t="s">
        <v>9497</v>
      </c>
    </row>
    <row r="2992" s="3" customFormat="1" spans="1:13">
      <c r="A2992" s="8">
        <v>2990</v>
      </c>
      <c r="B2992" s="10" t="s">
        <v>9863</v>
      </c>
      <c r="C2992" s="10" t="s">
        <v>167</v>
      </c>
      <c r="D2992" s="10" t="s">
        <v>167</v>
      </c>
      <c r="E2992" s="10" t="s">
        <v>37</v>
      </c>
      <c r="F2992" s="11">
        <v>1</v>
      </c>
      <c r="G2992" s="11" t="s">
        <v>43</v>
      </c>
      <c r="H2992" s="10" t="s">
        <v>19</v>
      </c>
      <c r="I2992" s="10" t="s">
        <v>782</v>
      </c>
      <c r="J2992" s="10" t="s">
        <v>70</v>
      </c>
      <c r="K2992" s="10" t="s">
        <v>9644</v>
      </c>
      <c r="L2992" s="10" t="s">
        <v>9645</v>
      </c>
      <c r="M2992" s="12" t="s">
        <v>9497</v>
      </c>
    </row>
    <row r="2993" s="3" customFormat="1" ht="40.5" spans="1:13">
      <c r="A2993" s="8">
        <v>2991</v>
      </c>
      <c r="B2993" s="9" t="s">
        <v>9864</v>
      </c>
      <c r="C2993" s="9" t="s">
        <v>30</v>
      </c>
      <c r="D2993" s="9" t="s">
        <v>9865</v>
      </c>
      <c r="E2993" s="9" t="s">
        <v>147</v>
      </c>
      <c r="F2993" s="8">
        <v>2</v>
      </c>
      <c r="G2993" s="8" t="s">
        <v>18</v>
      </c>
      <c r="H2993" s="9" t="s">
        <v>19</v>
      </c>
      <c r="I2993" s="9" t="s">
        <v>9866</v>
      </c>
      <c r="J2993" s="9" t="s">
        <v>40</v>
      </c>
      <c r="K2993" s="9" t="s">
        <v>9867</v>
      </c>
      <c r="L2993" s="9" t="str">
        <f>"18241696059"</f>
        <v>18241696059</v>
      </c>
      <c r="M2993" s="12" t="s">
        <v>9497</v>
      </c>
    </row>
    <row r="2994" s="3" customFormat="1" ht="40.5" spans="1:13">
      <c r="A2994" s="8">
        <v>2992</v>
      </c>
      <c r="B2994" s="9" t="s">
        <v>9868</v>
      </c>
      <c r="C2994" s="9" t="s">
        <v>150</v>
      </c>
      <c r="D2994" s="9" t="s">
        <v>9869</v>
      </c>
      <c r="E2994" s="9" t="s">
        <v>32</v>
      </c>
      <c r="F2994" s="8">
        <v>3</v>
      </c>
      <c r="G2994" s="8" t="s">
        <v>18</v>
      </c>
      <c r="H2994" s="9" t="s">
        <v>19</v>
      </c>
      <c r="I2994" s="9" t="s">
        <v>9870</v>
      </c>
      <c r="J2994" s="9" t="s">
        <v>40</v>
      </c>
      <c r="K2994" s="9" t="s">
        <v>9871</v>
      </c>
      <c r="L2994" s="9" t="s">
        <v>9872</v>
      </c>
      <c r="M2994" s="12" t="s">
        <v>9497</v>
      </c>
    </row>
    <row r="2995" s="3" customFormat="1" ht="27" spans="1:13">
      <c r="A2995" s="8">
        <v>2993</v>
      </c>
      <c r="B2995" s="10" t="s">
        <v>9873</v>
      </c>
      <c r="C2995" s="10" t="s">
        <v>37</v>
      </c>
      <c r="D2995" s="10" t="s">
        <v>9874</v>
      </c>
      <c r="E2995" s="10" t="s">
        <v>19</v>
      </c>
      <c r="F2995" s="11">
        <v>16</v>
      </c>
      <c r="G2995" s="11" t="s">
        <v>43</v>
      </c>
      <c r="H2995" s="10" t="s">
        <v>19</v>
      </c>
      <c r="I2995" s="10" t="s">
        <v>9875</v>
      </c>
      <c r="J2995" s="10" t="s">
        <v>40</v>
      </c>
      <c r="K2995" s="10" t="s">
        <v>9876</v>
      </c>
      <c r="L2995" s="10" t="s">
        <v>9877</v>
      </c>
      <c r="M2995" s="12" t="s">
        <v>9497</v>
      </c>
    </row>
    <row r="2996" s="3" customFormat="1" ht="40.5" spans="1:13">
      <c r="A2996" s="8">
        <v>2994</v>
      </c>
      <c r="B2996" s="10" t="s">
        <v>9873</v>
      </c>
      <c r="C2996" s="10" t="s">
        <v>37</v>
      </c>
      <c r="D2996" s="10" t="s">
        <v>9878</v>
      </c>
      <c r="E2996" s="10" t="s">
        <v>19</v>
      </c>
      <c r="F2996" s="11">
        <v>10</v>
      </c>
      <c r="G2996" s="11" t="s">
        <v>39</v>
      </c>
      <c r="H2996" s="10" t="s">
        <v>19</v>
      </c>
      <c r="I2996" s="10" t="s">
        <v>9879</v>
      </c>
      <c r="J2996" s="10" t="s">
        <v>40</v>
      </c>
      <c r="K2996" s="10" t="s">
        <v>9876</v>
      </c>
      <c r="L2996" s="10" t="s">
        <v>9877</v>
      </c>
      <c r="M2996" s="12" t="s">
        <v>9497</v>
      </c>
    </row>
    <row r="2997" s="3" customFormat="1" ht="81" spans="1:13">
      <c r="A2997" s="8">
        <v>2995</v>
      </c>
      <c r="B2997" s="10" t="s">
        <v>9880</v>
      </c>
      <c r="C2997" s="10" t="s">
        <v>37</v>
      </c>
      <c r="D2997" s="10" t="s">
        <v>9881</v>
      </c>
      <c r="E2997" s="10" t="s">
        <v>32</v>
      </c>
      <c r="F2997" s="11">
        <v>2</v>
      </c>
      <c r="G2997" s="11" t="s">
        <v>43</v>
      </c>
      <c r="H2997" s="10" t="s">
        <v>19</v>
      </c>
      <c r="I2997" s="10" t="s">
        <v>9882</v>
      </c>
      <c r="J2997" s="10" t="s">
        <v>40</v>
      </c>
      <c r="K2997" s="10" t="s">
        <v>9883</v>
      </c>
      <c r="L2997" s="10" t="s">
        <v>9884</v>
      </c>
      <c r="M2997" s="12" t="s">
        <v>9497</v>
      </c>
    </row>
    <row r="2998" s="3" customFormat="1" ht="121.5" spans="1:13">
      <c r="A2998" s="8">
        <v>2996</v>
      </c>
      <c r="B2998" s="10" t="s">
        <v>9880</v>
      </c>
      <c r="C2998" s="10" t="s">
        <v>66</v>
      </c>
      <c r="D2998" s="10" t="s">
        <v>9885</v>
      </c>
      <c r="E2998" s="10" t="s">
        <v>32</v>
      </c>
      <c r="F2998" s="11">
        <v>10</v>
      </c>
      <c r="G2998" s="11" t="s">
        <v>43</v>
      </c>
      <c r="H2998" s="10" t="s">
        <v>19</v>
      </c>
      <c r="I2998" s="10" t="s">
        <v>9886</v>
      </c>
      <c r="J2998" s="10" t="s">
        <v>34</v>
      </c>
      <c r="K2998" s="10" t="s">
        <v>9883</v>
      </c>
      <c r="L2998" s="10" t="s">
        <v>9884</v>
      </c>
      <c r="M2998" s="12" t="s">
        <v>9497</v>
      </c>
    </row>
    <row r="2999" s="3" customFormat="1" ht="135" spans="1:13">
      <c r="A2999" s="8">
        <v>2997</v>
      </c>
      <c r="B2999" s="9" t="s">
        <v>9880</v>
      </c>
      <c r="C2999" s="9" t="s">
        <v>37</v>
      </c>
      <c r="D2999" s="9" t="s">
        <v>9887</v>
      </c>
      <c r="E2999" s="9" t="s">
        <v>350</v>
      </c>
      <c r="F2999" s="8">
        <v>1</v>
      </c>
      <c r="G2999" s="8" t="s">
        <v>18</v>
      </c>
      <c r="H2999" s="9" t="s">
        <v>19</v>
      </c>
      <c r="I2999" s="9" t="s">
        <v>9888</v>
      </c>
      <c r="J2999" s="9" t="s">
        <v>59</v>
      </c>
      <c r="K2999" s="9" t="s">
        <v>9883</v>
      </c>
      <c r="L2999" s="9" t="s">
        <v>9884</v>
      </c>
      <c r="M2999" s="12" t="s">
        <v>9497</v>
      </c>
    </row>
    <row r="3000" s="3" customFormat="1" ht="121.5" spans="1:13">
      <c r="A3000" s="8">
        <v>2998</v>
      </c>
      <c r="B3000" s="9" t="s">
        <v>9880</v>
      </c>
      <c r="C3000" s="9" t="s">
        <v>167</v>
      </c>
      <c r="D3000" s="9" t="s">
        <v>9889</v>
      </c>
      <c r="E3000" s="9" t="s">
        <v>81</v>
      </c>
      <c r="F3000" s="8">
        <v>10</v>
      </c>
      <c r="G3000" s="8" t="s">
        <v>18</v>
      </c>
      <c r="H3000" s="9" t="s">
        <v>19</v>
      </c>
      <c r="I3000" s="9" t="s">
        <v>9890</v>
      </c>
      <c r="J3000" s="9" t="s">
        <v>40</v>
      </c>
      <c r="K3000" s="9" t="s">
        <v>9883</v>
      </c>
      <c r="L3000" s="9" t="s">
        <v>9884</v>
      </c>
      <c r="M3000" s="12" t="s">
        <v>9497</v>
      </c>
    </row>
    <row r="3001" s="3" customFormat="1" ht="81" spans="1:13">
      <c r="A3001" s="8">
        <v>2999</v>
      </c>
      <c r="B3001" s="9" t="s">
        <v>9880</v>
      </c>
      <c r="C3001" s="9" t="s">
        <v>150</v>
      </c>
      <c r="D3001" s="9" t="s">
        <v>9891</v>
      </c>
      <c r="E3001" s="9" t="s">
        <v>32</v>
      </c>
      <c r="F3001" s="8">
        <v>10</v>
      </c>
      <c r="G3001" s="8" t="s">
        <v>18</v>
      </c>
      <c r="H3001" s="9" t="s">
        <v>19</v>
      </c>
      <c r="I3001" s="9" t="s">
        <v>9892</v>
      </c>
      <c r="J3001" s="9" t="s">
        <v>40</v>
      </c>
      <c r="K3001" s="9" t="s">
        <v>9883</v>
      </c>
      <c r="L3001" s="9" t="s">
        <v>9884</v>
      </c>
      <c r="M3001" s="12" t="s">
        <v>9497</v>
      </c>
    </row>
    <row r="3002" s="3" customFormat="1" spans="1:13">
      <c r="A3002" s="8">
        <v>3000</v>
      </c>
      <c r="B3002" s="10" t="s">
        <v>9893</v>
      </c>
      <c r="C3002" s="10" t="s">
        <v>37</v>
      </c>
      <c r="D3002" s="10" t="s">
        <v>9894</v>
      </c>
      <c r="E3002" s="10" t="s">
        <v>1932</v>
      </c>
      <c r="F3002" s="11">
        <v>10</v>
      </c>
      <c r="G3002" s="11" t="s">
        <v>39</v>
      </c>
      <c r="H3002" s="10" t="s">
        <v>19</v>
      </c>
      <c r="I3002" s="10" t="s">
        <v>9895</v>
      </c>
      <c r="J3002" s="10" t="s">
        <v>40</v>
      </c>
      <c r="K3002" s="10" t="s">
        <v>7621</v>
      </c>
      <c r="L3002" s="10" t="s">
        <v>9896</v>
      </c>
      <c r="M3002" s="12" t="s">
        <v>9497</v>
      </c>
    </row>
    <row r="3003" s="3" customFormat="1" ht="40.5" spans="1:13">
      <c r="A3003" s="8">
        <v>3001</v>
      </c>
      <c r="B3003" s="10" t="s">
        <v>9893</v>
      </c>
      <c r="C3003" s="10" t="s">
        <v>6005</v>
      </c>
      <c r="D3003" s="10" t="s">
        <v>9897</v>
      </c>
      <c r="E3003" s="10" t="s">
        <v>1724</v>
      </c>
      <c r="F3003" s="11">
        <v>10</v>
      </c>
      <c r="G3003" s="11" t="s">
        <v>43</v>
      </c>
      <c r="H3003" s="10" t="s">
        <v>76</v>
      </c>
      <c r="I3003" s="10" t="s">
        <v>9898</v>
      </c>
      <c r="J3003" s="10" t="s">
        <v>40</v>
      </c>
      <c r="K3003" s="10" t="s">
        <v>7621</v>
      </c>
      <c r="L3003" s="10" t="s">
        <v>9896</v>
      </c>
      <c r="M3003" s="12" t="s">
        <v>9497</v>
      </c>
    </row>
    <row r="3004" s="3" customFormat="1" ht="135" spans="1:13">
      <c r="A3004" s="8">
        <v>3002</v>
      </c>
      <c r="B3004" s="9" t="s">
        <v>9899</v>
      </c>
      <c r="C3004" s="9" t="s">
        <v>2963</v>
      </c>
      <c r="D3004" s="9" t="s">
        <v>9900</v>
      </c>
      <c r="E3004" s="9" t="s">
        <v>258</v>
      </c>
      <c r="F3004" s="8">
        <v>3</v>
      </c>
      <c r="G3004" s="8" t="s">
        <v>18</v>
      </c>
      <c r="H3004" s="9" t="s">
        <v>19</v>
      </c>
      <c r="I3004" s="9" t="s">
        <v>9901</v>
      </c>
      <c r="J3004" s="9" t="s">
        <v>59</v>
      </c>
      <c r="K3004" s="9" t="s">
        <v>9902</v>
      </c>
      <c r="L3004" s="9" t="s">
        <v>9903</v>
      </c>
      <c r="M3004" s="12" t="s">
        <v>9497</v>
      </c>
    </row>
    <row r="3005" s="3" customFormat="1" ht="135" spans="1:13">
      <c r="A3005" s="8">
        <v>3003</v>
      </c>
      <c r="B3005" s="9" t="s">
        <v>9899</v>
      </c>
      <c r="C3005" s="9" t="s">
        <v>448</v>
      </c>
      <c r="D3005" s="9" t="s">
        <v>9900</v>
      </c>
      <c r="E3005" s="9" t="s">
        <v>32</v>
      </c>
      <c r="F3005" s="8">
        <v>2</v>
      </c>
      <c r="G3005" s="8" t="s">
        <v>18</v>
      </c>
      <c r="H3005" s="9" t="s">
        <v>19</v>
      </c>
      <c r="I3005" s="9" t="s">
        <v>9901</v>
      </c>
      <c r="J3005" s="9" t="s">
        <v>59</v>
      </c>
      <c r="K3005" s="9" t="s">
        <v>9902</v>
      </c>
      <c r="L3005" s="9" t="s">
        <v>9903</v>
      </c>
      <c r="M3005" s="12" t="s">
        <v>9497</v>
      </c>
    </row>
    <row r="3006" s="3" customFormat="1" ht="27" spans="1:13">
      <c r="A3006" s="8">
        <v>3004</v>
      </c>
      <c r="B3006" s="10" t="s">
        <v>9904</v>
      </c>
      <c r="C3006" s="10" t="s">
        <v>37</v>
      </c>
      <c r="D3006" s="10" t="s">
        <v>9905</v>
      </c>
      <c r="E3006" s="10" t="s">
        <v>19</v>
      </c>
      <c r="F3006" s="11">
        <v>1</v>
      </c>
      <c r="G3006" s="11" t="s">
        <v>633</v>
      </c>
      <c r="H3006" s="10" t="s">
        <v>19</v>
      </c>
      <c r="I3006" s="10" t="s">
        <v>9906</v>
      </c>
      <c r="J3006" s="10" t="s">
        <v>70</v>
      </c>
      <c r="K3006" s="10" t="s">
        <v>9907</v>
      </c>
      <c r="L3006" s="10" t="s">
        <v>9908</v>
      </c>
      <c r="M3006" s="12" t="s">
        <v>9497</v>
      </c>
    </row>
    <row r="3007" s="3" customFormat="1" ht="27" spans="1:13">
      <c r="A3007" s="8">
        <v>3005</v>
      </c>
      <c r="B3007" s="10" t="s">
        <v>9904</v>
      </c>
      <c r="C3007" s="10" t="s">
        <v>37</v>
      </c>
      <c r="D3007" s="10" t="s">
        <v>9909</v>
      </c>
      <c r="E3007" s="10" t="s">
        <v>364</v>
      </c>
      <c r="F3007" s="11">
        <v>2</v>
      </c>
      <c r="G3007" s="11" t="s">
        <v>39</v>
      </c>
      <c r="H3007" s="10" t="s">
        <v>19</v>
      </c>
      <c r="I3007" s="10" t="s">
        <v>9910</v>
      </c>
      <c r="J3007" s="10" t="s">
        <v>70</v>
      </c>
      <c r="K3007" s="10" t="s">
        <v>9907</v>
      </c>
      <c r="L3007" s="10" t="s">
        <v>9908</v>
      </c>
      <c r="M3007" s="12" t="s">
        <v>9497</v>
      </c>
    </row>
    <row r="3008" s="3" customFormat="1" ht="27" spans="1:13">
      <c r="A3008" s="8">
        <v>3006</v>
      </c>
      <c r="B3008" s="10" t="s">
        <v>9904</v>
      </c>
      <c r="C3008" s="10" t="s">
        <v>37</v>
      </c>
      <c r="D3008" s="10" t="s">
        <v>9911</v>
      </c>
      <c r="E3008" s="10" t="s">
        <v>258</v>
      </c>
      <c r="F3008" s="11">
        <v>2</v>
      </c>
      <c r="G3008" s="11" t="s">
        <v>39</v>
      </c>
      <c r="H3008" s="10" t="s">
        <v>19</v>
      </c>
      <c r="I3008" s="10" t="s">
        <v>9912</v>
      </c>
      <c r="J3008" s="10" t="s">
        <v>70</v>
      </c>
      <c r="K3008" s="10" t="s">
        <v>9907</v>
      </c>
      <c r="L3008" s="10" t="s">
        <v>9908</v>
      </c>
      <c r="M3008" s="12" t="s">
        <v>9497</v>
      </c>
    </row>
    <row r="3009" s="3" customFormat="1" ht="27" spans="1:13">
      <c r="A3009" s="8">
        <v>3007</v>
      </c>
      <c r="B3009" s="10" t="s">
        <v>9904</v>
      </c>
      <c r="C3009" s="10" t="s">
        <v>37</v>
      </c>
      <c r="D3009" s="10" t="s">
        <v>9913</v>
      </c>
      <c r="E3009" s="10" t="s">
        <v>5659</v>
      </c>
      <c r="F3009" s="11">
        <v>2</v>
      </c>
      <c r="G3009" s="11" t="s">
        <v>43</v>
      </c>
      <c r="H3009" s="10" t="s">
        <v>19</v>
      </c>
      <c r="I3009" s="10" t="s">
        <v>9914</v>
      </c>
      <c r="J3009" s="10" t="s">
        <v>70</v>
      </c>
      <c r="K3009" s="10" t="s">
        <v>9907</v>
      </c>
      <c r="L3009" s="10" t="s">
        <v>9908</v>
      </c>
      <c r="M3009" s="12" t="s">
        <v>9497</v>
      </c>
    </row>
    <row r="3010" s="3" customFormat="1" ht="54" spans="1:13">
      <c r="A3010" s="8">
        <v>3008</v>
      </c>
      <c r="B3010" s="10" t="s">
        <v>9915</v>
      </c>
      <c r="C3010" s="10" t="s">
        <v>675</v>
      </c>
      <c r="D3010" s="10" t="s">
        <v>9916</v>
      </c>
      <c r="E3010" s="10" t="s">
        <v>119</v>
      </c>
      <c r="F3010" s="11">
        <v>1</v>
      </c>
      <c r="G3010" s="11" t="s">
        <v>43</v>
      </c>
      <c r="H3010" s="10" t="s">
        <v>19</v>
      </c>
      <c r="I3010" s="10" t="s">
        <v>9917</v>
      </c>
      <c r="J3010" s="10" t="s">
        <v>40</v>
      </c>
      <c r="K3010" s="10" t="s">
        <v>9918</v>
      </c>
      <c r="L3010" s="10" t="s">
        <v>9919</v>
      </c>
      <c r="M3010" s="12" t="s">
        <v>9497</v>
      </c>
    </row>
    <row r="3011" s="3" customFormat="1" ht="40.5" spans="1:13">
      <c r="A3011" s="8">
        <v>3009</v>
      </c>
      <c r="B3011" s="10" t="s">
        <v>9915</v>
      </c>
      <c r="C3011" s="10" t="s">
        <v>150</v>
      </c>
      <c r="D3011" s="10" t="s">
        <v>9920</v>
      </c>
      <c r="E3011" s="10" t="s">
        <v>32</v>
      </c>
      <c r="F3011" s="11">
        <v>2</v>
      </c>
      <c r="G3011" s="11" t="s">
        <v>43</v>
      </c>
      <c r="H3011" s="10" t="s">
        <v>76</v>
      </c>
      <c r="I3011" s="10" t="s">
        <v>9921</v>
      </c>
      <c r="J3011" s="10" t="s">
        <v>40</v>
      </c>
      <c r="K3011" s="10" t="s">
        <v>9918</v>
      </c>
      <c r="L3011" s="10" t="s">
        <v>9919</v>
      </c>
      <c r="M3011" s="12" t="s">
        <v>9497</v>
      </c>
    </row>
    <row r="3012" s="3" customFormat="1" ht="40.5" spans="1:13">
      <c r="A3012" s="8">
        <v>3010</v>
      </c>
      <c r="B3012" s="9" t="s">
        <v>9915</v>
      </c>
      <c r="C3012" s="9" t="s">
        <v>66</v>
      </c>
      <c r="D3012" s="9" t="s">
        <v>9922</v>
      </c>
      <c r="E3012" s="9" t="s">
        <v>4241</v>
      </c>
      <c r="F3012" s="8">
        <v>5</v>
      </c>
      <c r="G3012" s="8" t="s">
        <v>18</v>
      </c>
      <c r="H3012" s="9" t="s">
        <v>19</v>
      </c>
      <c r="I3012" s="9" t="s">
        <v>9923</v>
      </c>
      <c r="J3012" s="9" t="s">
        <v>28</v>
      </c>
      <c r="K3012" s="9" t="s">
        <v>9918</v>
      </c>
      <c r="L3012" s="9" t="str">
        <f>"13591266079"</f>
        <v>13591266079</v>
      </c>
      <c r="M3012" s="12" t="s">
        <v>9497</v>
      </c>
    </row>
    <row r="3013" s="3" customFormat="1" ht="135" spans="1:13">
      <c r="A3013" s="8">
        <v>3011</v>
      </c>
      <c r="B3013" s="9" t="s">
        <v>9924</v>
      </c>
      <c r="C3013" s="9" t="s">
        <v>109</v>
      </c>
      <c r="D3013" s="9" t="s">
        <v>9925</v>
      </c>
      <c r="E3013" s="9" t="s">
        <v>137</v>
      </c>
      <c r="F3013" s="8">
        <v>1</v>
      </c>
      <c r="G3013" s="8" t="s">
        <v>18</v>
      </c>
      <c r="H3013" s="9" t="s">
        <v>19</v>
      </c>
      <c r="I3013" s="9" t="s">
        <v>9926</v>
      </c>
      <c r="J3013" s="9" t="s">
        <v>34</v>
      </c>
      <c r="K3013" s="9" t="s">
        <v>9927</v>
      </c>
      <c r="L3013" s="9" t="s">
        <v>9928</v>
      </c>
      <c r="M3013" s="12" t="s">
        <v>9497</v>
      </c>
    </row>
    <row r="3014" s="3" customFormat="1" ht="54" spans="1:13">
      <c r="A3014" s="8">
        <v>3012</v>
      </c>
      <c r="B3014" s="10" t="s">
        <v>9929</v>
      </c>
      <c r="C3014" s="10" t="s">
        <v>66</v>
      </c>
      <c r="D3014" s="10" t="s">
        <v>9930</v>
      </c>
      <c r="E3014" s="10" t="s">
        <v>119</v>
      </c>
      <c r="F3014" s="11">
        <v>10</v>
      </c>
      <c r="G3014" s="11" t="s">
        <v>43</v>
      </c>
      <c r="H3014" s="10" t="s">
        <v>19</v>
      </c>
      <c r="I3014" s="10" t="s">
        <v>9931</v>
      </c>
      <c r="J3014" s="10" t="s">
        <v>59</v>
      </c>
      <c r="K3014" s="10" t="s">
        <v>8724</v>
      </c>
      <c r="L3014" s="10" t="s">
        <v>9932</v>
      </c>
      <c r="M3014" s="12" t="s">
        <v>9497</v>
      </c>
    </row>
    <row r="3015" s="3" customFormat="1" ht="54" spans="1:13">
      <c r="A3015" s="8">
        <v>3013</v>
      </c>
      <c r="B3015" s="10" t="s">
        <v>9933</v>
      </c>
      <c r="C3015" s="10" t="s">
        <v>141</v>
      </c>
      <c r="D3015" s="10" t="s">
        <v>9934</v>
      </c>
      <c r="E3015" s="10" t="s">
        <v>364</v>
      </c>
      <c r="F3015" s="11">
        <v>6</v>
      </c>
      <c r="G3015" s="11" t="s">
        <v>43</v>
      </c>
      <c r="H3015" s="10" t="s">
        <v>19</v>
      </c>
      <c r="I3015" s="10" t="s">
        <v>9935</v>
      </c>
      <c r="J3015" s="10" t="s">
        <v>40</v>
      </c>
      <c r="K3015" s="10" t="s">
        <v>9936</v>
      </c>
      <c r="L3015" s="10" t="s">
        <v>9937</v>
      </c>
      <c r="M3015" s="12" t="s">
        <v>9497</v>
      </c>
    </row>
    <row r="3016" s="3" customFormat="1" ht="135" spans="1:13">
      <c r="A3016" s="8">
        <v>3014</v>
      </c>
      <c r="B3016" s="10" t="s">
        <v>9933</v>
      </c>
      <c r="C3016" s="10" t="s">
        <v>448</v>
      </c>
      <c r="D3016" s="10" t="s">
        <v>9938</v>
      </c>
      <c r="E3016" s="10" t="s">
        <v>3051</v>
      </c>
      <c r="F3016" s="11">
        <v>4</v>
      </c>
      <c r="G3016" s="11" t="s">
        <v>43</v>
      </c>
      <c r="H3016" s="10" t="s">
        <v>19</v>
      </c>
      <c r="I3016" s="10" t="s">
        <v>9939</v>
      </c>
      <c r="J3016" s="10" t="s">
        <v>40</v>
      </c>
      <c r="K3016" s="10" t="s">
        <v>9936</v>
      </c>
      <c r="L3016" s="10" t="s">
        <v>9937</v>
      </c>
      <c r="M3016" s="12" t="s">
        <v>9497</v>
      </c>
    </row>
    <row r="3017" s="3" customFormat="1" ht="67.5" spans="1:13">
      <c r="A3017" s="8">
        <v>3015</v>
      </c>
      <c r="B3017" s="10" t="s">
        <v>9933</v>
      </c>
      <c r="C3017" s="10" t="s">
        <v>150</v>
      </c>
      <c r="D3017" s="10" t="s">
        <v>9940</v>
      </c>
      <c r="E3017" s="10" t="s">
        <v>3051</v>
      </c>
      <c r="F3017" s="11">
        <v>4</v>
      </c>
      <c r="G3017" s="11" t="s">
        <v>43</v>
      </c>
      <c r="H3017" s="10" t="s">
        <v>19</v>
      </c>
      <c r="I3017" s="10" t="s">
        <v>9941</v>
      </c>
      <c r="J3017" s="10" t="s">
        <v>40</v>
      </c>
      <c r="K3017" s="10" t="s">
        <v>9936</v>
      </c>
      <c r="L3017" s="10" t="s">
        <v>9937</v>
      </c>
      <c r="M3017" s="12" t="s">
        <v>9497</v>
      </c>
    </row>
    <row r="3018" s="3" customFormat="1" ht="27" spans="1:13">
      <c r="A3018" s="8">
        <v>3016</v>
      </c>
      <c r="B3018" s="10" t="s">
        <v>9942</v>
      </c>
      <c r="C3018" s="10" t="s">
        <v>2595</v>
      </c>
      <c r="D3018" s="10" t="s">
        <v>9943</v>
      </c>
      <c r="E3018" s="10" t="s">
        <v>32</v>
      </c>
      <c r="F3018" s="11">
        <v>5</v>
      </c>
      <c r="G3018" s="11" t="s">
        <v>43</v>
      </c>
      <c r="H3018" s="10" t="s">
        <v>19</v>
      </c>
      <c r="I3018" s="10" t="s">
        <v>9944</v>
      </c>
      <c r="J3018" s="10" t="s">
        <v>59</v>
      </c>
      <c r="K3018" s="10" t="s">
        <v>9945</v>
      </c>
      <c r="L3018" s="10" t="s">
        <v>9946</v>
      </c>
      <c r="M3018" s="12" t="s">
        <v>9497</v>
      </c>
    </row>
    <row r="3019" s="3" customFormat="1" ht="27" spans="1:13">
      <c r="A3019" s="8">
        <v>3017</v>
      </c>
      <c r="B3019" s="10" t="s">
        <v>9942</v>
      </c>
      <c r="C3019" s="10" t="s">
        <v>4550</v>
      </c>
      <c r="D3019" s="10" t="s">
        <v>9947</v>
      </c>
      <c r="E3019" s="10" t="s">
        <v>3702</v>
      </c>
      <c r="F3019" s="11">
        <v>10</v>
      </c>
      <c r="G3019" s="11" t="s">
        <v>43</v>
      </c>
      <c r="H3019" s="10" t="s">
        <v>19</v>
      </c>
      <c r="I3019" s="10" t="s">
        <v>9948</v>
      </c>
      <c r="J3019" s="10" t="s">
        <v>40</v>
      </c>
      <c r="K3019" s="10" t="s">
        <v>9945</v>
      </c>
      <c r="L3019" s="10" t="s">
        <v>9946</v>
      </c>
      <c r="M3019" s="12" t="s">
        <v>9497</v>
      </c>
    </row>
    <row r="3020" s="3" customFormat="1" ht="40.5" spans="1:13">
      <c r="A3020" s="8">
        <v>3018</v>
      </c>
      <c r="B3020" s="10" t="s">
        <v>9942</v>
      </c>
      <c r="C3020" s="10" t="s">
        <v>1302</v>
      </c>
      <c r="D3020" s="10" t="s">
        <v>9949</v>
      </c>
      <c r="E3020" s="10" t="s">
        <v>2793</v>
      </c>
      <c r="F3020" s="11">
        <v>20</v>
      </c>
      <c r="G3020" s="11" t="s">
        <v>43</v>
      </c>
      <c r="H3020" s="10" t="s">
        <v>19</v>
      </c>
      <c r="I3020" s="10" t="s">
        <v>9950</v>
      </c>
      <c r="J3020" s="10" t="s">
        <v>59</v>
      </c>
      <c r="K3020" s="10" t="s">
        <v>9945</v>
      </c>
      <c r="L3020" s="10" t="s">
        <v>9946</v>
      </c>
      <c r="M3020" s="12" t="s">
        <v>9497</v>
      </c>
    </row>
    <row r="3021" s="3" customFormat="1" ht="40.5" spans="1:13">
      <c r="A3021" s="8">
        <v>3019</v>
      </c>
      <c r="B3021" s="9" t="s">
        <v>9942</v>
      </c>
      <c r="C3021" s="9" t="s">
        <v>5738</v>
      </c>
      <c r="D3021" s="9" t="s">
        <v>9951</v>
      </c>
      <c r="E3021" s="9" t="s">
        <v>5740</v>
      </c>
      <c r="F3021" s="8">
        <v>10</v>
      </c>
      <c r="G3021" s="8" t="s">
        <v>18</v>
      </c>
      <c r="H3021" s="9" t="s">
        <v>19</v>
      </c>
      <c r="I3021" s="9" t="s">
        <v>9952</v>
      </c>
      <c r="J3021" s="9" t="s">
        <v>59</v>
      </c>
      <c r="K3021" s="9" t="s">
        <v>9945</v>
      </c>
      <c r="L3021" s="9" t="s">
        <v>9946</v>
      </c>
      <c r="M3021" s="12" t="s">
        <v>9497</v>
      </c>
    </row>
    <row r="3022" s="3" customFormat="1" ht="94.5" spans="1:13">
      <c r="A3022" s="8">
        <v>3020</v>
      </c>
      <c r="B3022" s="10" t="s">
        <v>9953</v>
      </c>
      <c r="C3022" s="10" t="s">
        <v>66</v>
      </c>
      <c r="D3022" s="10" t="s">
        <v>9954</v>
      </c>
      <c r="E3022" s="10" t="s">
        <v>19</v>
      </c>
      <c r="F3022" s="11">
        <v>3</v>
      </c>
      <c r="G3022" s="11" t="s">
        <v>43</v>
      </c>
      <c r="H3022" s="10" t="s">
        <v>19</v>
      </c>
      <c r="I3022" s="10" t="s">
        <v>9955</v>
      </c>
      <c r="J3022" s="10" t="s">
        <v>59</v>
      </c>
      <c r="K3022" s="10" t="s">
        <v>9956</v>
      </c>
      <c r="L3022" s="10" t="s">
        <v>9957</v>
      </c>
      <c r="M3022" s="12" t="s">
        <v>9497</v>
      </c>
    </row>
    <row r="3023" s="3" customFormat="1" ht="121.5" spans="1:13">
      <c r="A3023" s="8">
        <v>3021</v>
      </c>
      <c r="B3023" s="9" t="s">
        <v>9953</v>
      </c>
      <c r="C3023" s="9" t="s">
        <v>348</v>
      </c>
      <c r="D3023" s="9" t="s">
        <v>9958</v>
      </c>
      <c r="E3023" s="9" t="s">
        <v>350</v>
      </c>
      <c r="F3023" s="8">
        <v>2</v>
      </c>
      <c r="G3023" s="8" t="s">
        <v>18</v>
      </c>
      <c r="H3023" s="9" t="s">
        <v>19</v>
      </c>
      <c r="I3023" s="9" t="s">
        <v>9959</v>
      </c>
      <c r="J3023" s="9" t="s">
        <v>59</v>
      </c>
      <c r="K3023" s="9" t="s">
        <v>9956</v>
      </c>
      <c r="L3023" s="9" t="s">
        <v>9957</v>
      </c>
      <c r="M3023" s="12" t="s">
        <v>9497</v>
      </c>
    </row>
    <row r="3024" s="3" customFormat="1" ht="40.5" spans="1:13">
      <c r="A3024" s="8">
        <v>3022</v>
      </c>
      <c r="B3024" s="10" t="s">
        <v>9960</v>
      </c>
      <c r="C3024" s="10" t="s">
        <v>607</v>
      </c>
      <c r="D3024" s="10" t="s">
        <v>9961</v>
      </c>
      <c r="E3024" s="10" t="s">
        <v>469</v>
      </c>
      <c r="F3024" s="11">
        <v>2</v>
      </c>
      <c r="G3024" s="11" t="s">
        <v>43</v>
      </c>
      <c r="H3024" s="10" t="s">
        <v>76</v>
      </c>
      <c r="I3024" s="10" t="s">
        <v>9962</v>
      </c>
      <c r="J3024" s="10" t="s">
        <v>40</v>
      </c>
      <c r="K3024" s="10" t="s">
        <v>9963</v>
      </c>
      <c r="L3024" s="10" t="s">
        <v>9964</v>
      </c>
      <c r="M3024" s="12" t="s">
        <v>9497</v>
      </c>
    </row>
    <row r="3025" s="3" customFormat="1" ht="27" spans="1:13">
      <c r="A3025" s="8">
        <v>3023</v>
      </c>
      <c r="B3025" s="10" t="s">
        <v>9965</v>
      </c>
      <c r="C3025" s="10" t="s">
        <v>37</v>
      </c>
      <c r="D3025" s="10" t="s">
        <v>9966</v>
      </c>
      <c r="E3025" s="10" t="s">
        <v>152</v>
      </c>
      <c r="F3025" s="11">
        <v>2</v>
      </c>
      <c r="G3025" s="11" t="s">
        <v>633</v>
      </c>
      <c r="H3025" s="10" t="s">
        <v>19</v>
      </c>
      <c r="I3025" s="10" t="s">
        <v>9967</v>
      </c>
      <c r="J3025" s="10" t="s">
        <v>59</v>
      </c>
      <c r="K3025" s="10" t="s">
        <v>3466</v>
      </c>
      <c r="L3025" s="10" t="s">
        <v>9968</v>
      </c>
      <c r="M3025" s="12" t="s">
        <v>9497</v>
      </c>
    </row>
    <row r="3026" s="3" customFormat="1" ht="121.5" spans="1:13">
      <c r="A3026" s="8">
        <v>3024</v>
      </c>
      <c r="B3026" s="10" t="s">
        <v>9969</v>
      </c>
      <c r="C3026" s="10" t="s">
        <v>37</v>
      </c>
      <c r="D3026" s="10" t="s">
        <v>9970</v>
      </c>
      <c r="E3026" s="10" t="s">
        <v>37</v>
      </c>
      <c r="F3026" s="11">
        <v>1</v>
      </c>
      <c r="G3026" s="11" t="s">
        <v>43</v>
      </c>
      <c r="H3026" s="10" t="s">
        <v>19</v>
      </c>
      <c r="I3026" s="10" t="s">
        <v>9971</v>
      </c>
      <c r="J3026" s="10" t="s">
        <v>59</v>
      </c>
      <c r="K3026" s="10" t="s">
        <v>9972</v>
      </c>
      <c r="L3026" s="10" t="s">
        <v>9973</v>
      </c>
      <c r="M3026" s="12" t="s">
        <v>9497</v>
      </c>
    </row>
    <row r="3027" s="3" customFormat="1" ht="67.5" spans="1:13">
      <c r="A3027" s="8">
        <v>3025</v>
      </c>
      <c r="B3027" s="9" t="s">
        <v>9974</v>
      </c>
      <c r="C3027" s="9" t="s">
        <v>37</v>
      </c>
      <c r="D3027" s="9" t="s">
        <v>9975</v>
      </c>
      <c r="E3027" s="9" t="s">
        <v>9976</v>
      </c>
      <c r="F3027" s="8">
        <v>2</v>
      </c>
      <c r="G3027" s="8" t="s">
        <v>18</v>
      </c>
      <c r="H3027" s="9" t="s">
        <v>19</v>
      </c>
      <c r="I3027" s="9" t="s">
        <v>9977</v>
      </c>
      <c r="J3027" s="9" t="s">
        <v>40</v>
      </c>
      <c r="K3027" s="9" t="s">
        <v>9978</v>
      </c>
      <c r="L3027" s="9" t="s">
        <v>9979</v>
      </c>
      <c r="M3027" s="12" t="s">
        <v>9497</v>
      </c>
    </row>
    <row r="3028" s="3" customFormat="1" ht="40.5" spans="1:13">
      <c r="A3028" s="8">
        <v>3026</v>
      </c>
      <c r="B3028" s="9" t="s">
        <v>9974</v>
      </c>
      <c r="C3028" s="9" t="s">
        <v>37</v>
      </c>
      <c r="D3028" s="9" t="s">
        <v>9980</v>
      </c>
      <c r="E3028" s="9" t="s">
        <v>3636</v>
      </c>
      <c r="F3028" s="8">
        <v>2</v>
      </c>
      <c r="G3028" s="8" t="s">
        <v>18</v>
      </c>
      <c r="H3028" s="9" t="s">
        <v>19</v>
      </c>
      <c r="I3028" s="9" t="s">
        <v>9981</v>
      </c>
      <c r="J3028" s="9" t="s">
        <v>40</v>
      </c>
      <c r="K3028" s="9" t="s">
        <v>9978</v>
      </c>
      <c r="L3028" s="9" t="s">
        <v>9979</v>
      </c>
      <c r="M3028" s="12" t="s">
        <v>9497</v>
      </c>
    </row>
    <row r="3029" s="3" customFormat="1" ht="54" spans="1:13">
      <c r="A3029" s="8">
        <v>3027</v>
      </c>
      <c r="B3029" s="9" t="s">
        <v>9974</v>
      </c>
      <c r="C3029" s="9" t="s">
        <v>37</v>
      </c>
      <c r="D3029" s="9" t="s">
        <v>9982</v>
      </c>
      <c r="E3029" s="9" t="s">
        <v>2435</v>
      </c>
      <c r="F3029" s="8">
        <v>2</v>
      </c>
      <c r="G3029" s="8" t="s">
        <v>18</v>
      </c>
      <c r="H3029" s="9" t="s">
        <v>19</v>
      </c>
      <c r="I3029" s="9" t="s">
        <v>9983</v>
      </c>
      <c r="J3029" s="9" t="s">
        <v>40</v>
      </c>
      <c r="K3029" s="9" t="s">
        <v>9978</v>
      </c>
      <c r="L3029" s="9" t="s">
        <v>9979</v>
      </c>
      <c r="M3029" s="12" t="s">
        <v>9497</v>
      </c>
    </row>
    <row r="3030" s="3" customFormat="1" ht="40.5" spans="1:13">
      <c r="A3030" s="8">
        <v>3028</v>
      </c>
      <c r="B3030" s="9" t="s">
        <v>9974</v>
      </c>
      <c r="C3030" s="9" t="s">
        <v>37</v>
      </c>
      <c r="D3030" s="9" t="s">
        <v>9984</v>
      </c>
      <c r="E3030" s="9" t="s">
        <v>7878</v>
      </c>
      <c r="F3030" s="8">
        <v>2</v>
      </c>
      <c r="G3030" s="8" t="s">
        <v>18</v>
      </c>
      <c r="H3030" s="9" t="s">
        <v>19</v>
      </c>
      <c r="I3030" s="9" t="s">
        <v>9985</v>
      </c>
      <c r="J3030" s="9" t="s">
        <v>40</v>
      </c>
      <c r="K3030" s="9" t="s">
        <v>9978</v>
      </c>
      <c r="L3030" s="9" t="s">
        <v>9979</v>
      </c>
      <c r="M3030" s="12" t="s">
        <v>9497</v>
      </c>
    </row>
    <row r="3031" s="3" customFormat="1" ht="27" spans="1:13">
      <c r="A3031" s="8">
        <v>3029</v>
      </c>
      <c r="B3031" s="9" t="s">
        <v>9974</v>
      </c>
      <c r="C3031" s="9" t="s">
        <v>37</v>
      </c>
      <c r="D3031" s="9" t="s">
        <v>9986</v>
      </c>
      <c r="E3031" s="9" t="s">
        <v>9987</v>
      </c>
      <c r="F3031" s="8">
        <v>2</v>
      </c>
      <c r="G3031" s="8" t="s">
        <v>18</v>
      </c>
      <c r="H3031" s="9" t="s">
        <v>19</v>
      </c>
      <c r="I3031" s="9" t="s">
        <v>9988</v>
      </c>
      <c r="J3031" s="9" t="s">
        <v>40</v>
      </c>
      <c r="K3031" s="9" t="s">
        <v>9978</v>
      </c>
      <c r="L3031" s="9" t="s">
        <v>9979</v>
      </c>
      <c r="M3031" s="12" t="s">
        <v>9497</v>
      </c>
    </row>
    <row r="3032" s="3" customFormat="1" ht="40.5" spans="1:13">
      <c r="A3032" s="8">
        <v>3030</v>
      </c>
      <c r="B3032" s="9" t="s">
        <v>9974</v>
      </c>
      <c r="C3032" s="9" t="s">
        <v>37</v>
      </c>
      <c r="D3032" s="9" t="s">
        <v>9989</v>
      </c>
      <c r="E3032" s="9" t="s">
        <v>7830</v>
      </c>
      <c r="F3032" s="8">
        <v>2</v>
      </c>
      <c r="G3032" s="8" t="s">
        <v>18</v>
      </c>
      <c r="H3032" s="9" t="s">
        <v>19</v>
      </c>
      <c r="I3032" s="9" t="s">
        <v>9990</v>
      </c>
      <c r="J3032" s="9" t="s">
        <v>40</v>
      </c>
      <c r="K3032" s="9" t="s">
        <v>9978</v>
      </c>
      <c r="L3032" s="9" t="s">
        <v>9979</v>
      </c>
      <c r="M3032" s="12" t="s">
        <v>9497</v>
      </c>
    </row>
    <row r="3033" s="3" customFormat="1" ht="108" spans="1:13">
      <c r="A3033" s="8">
        <v>3031</v>
      </c>
      <c r="B3033" s="10" t="s">
        <v>9991</v>
      </c>
      <c r="C3033" s="10" t="s">
        <v>51</v>
      </c>
      <c r="D3033" s="10" t="s">
        <v>9992</v>
      </c>
      <c r="E3033" s="10" t="s">
        <v>111</v>
      </c>
      <c r="F3033" s="11">
        <v>1</v>
      </c>
      <c r="G3033" s="11" t="s">
        <v>43</v>
      </c>
      <c r="H3033" s="10" t="s">
        <v>19</v>
      </c>
      <c r="I3033" s="10" t="s">
        <v>2878</v>
      </c>
      <c r="J3033" s="10" t="s">
        <v>591</v>
      </c>
      <c r="K3033" s="10" t="s">
        <v>9993</v>
      </c>
      <c r="L3033" s="10" t="s">
        <v>9994</v>
      </c>
      <c r="M3033" s="12" t="s">
        <v>9497</v>
      </c>
    </row>
    <row r="3034" s="3" customFormat="1" ht="54" spans="1:13">
      <c r="A3034" s="8">
        <v>3032</v>
      </c>
      <c r="B3034" s="10" t="s">
        <v>9995</v>
      </c>
      <c r="C3034" s="10" t="s">
        <v>37</v>
      </c>
      <c r="D3034" s="10" t="s">
        <v>9996</v>
      </c>
      <c r="E3034" s="10" t="s">
        <v>19</v>
      </c>
      <c r="F3034" s="11">
        <v>2</v>
      </c>
      <c r="G3034" s="11" t="s">
        <v>43</v>
      </c>
      <c r="H3034" s="10" t="s">
        <v>76</v>
      </c>
      <c r="I3034" s="10" t="s">
        <v>9997</v>
      </c>
      <c r="J3034" s="10" t="s">
        <v>70</v>
      </c>
      <c r="K3034" s="10" t="s">
        <v>9998</v>
      </c>
      <c r="L3034" s="10" t="s">
        <v>9999</v>
      </c>
      <c r="M3034" s="12" t="s">
        <v>9497</v>
      </c>
    </row>
    <row r="3035" s="3" customFormat="1" ht="27" spans="1:13">
      <c r="A3035" s="8">
        <v>3033</v>
      </c>
      <c r="B3035" s="10" t="s">
        <v>10000</v>
      </c>
      <c r="C3035" s="10" t="s">
        <v>37</v>
      </c>
      <c r="D3035" s="10" t="s">
        <v>10001</v>
      </c>
      <c r="E3035" s="10" t="s">
        <v>42</v>
      </c>
      <c r="F3035" s="11">
        <v>3</v>
      </c>
      <c r="G3035" s="11" t="s">
        <v>43</v>
      </c>
      <c r="H3035" s="10" t="s">
        <v>19</v>
      </c>
      <c r="I3035" s="10" t="s">
        <v>10002</v>
      </c>
      <c r="J3035" s="10" t="s">
        <v>59</v>
      </c>
      <c r="K3035" s="10" t="s">
        <v>10003</v>
      </c>
      <c r="L3035" s="10" t="s">
        <v>10004</v>
      </c>
      <c r="M3035" s="12" t="s">
        <v>9497</v>
      </c>
    </row>
    <row r="3036" s="3" customFormat="1" ht="40.5" spans="1:13">
      <c r="A3036" s="8">
        <v>3034</v>
      </c>
      <c r="B3036" s="9" t="s">
        <v>10005</v>
      </c>
      <c r="C3036" s="9" t="s">
        <v>37</v>
      </c>
      <c r="D3036" s="9" t="s">
        <v>10006</v>
      </c>
      <c r="E3036" s="9" t="s">
        <v>1978</v>
      </c>
      <c r="F3036" s="8">
        <v>2</v>
      </c>
      <c r="G3036" s="8" t="s">
        <v>18</v>
      </c>
      <c r="H3036" s="9" t="s">
        <v>19</v>
      </c>
      <c r="I3036" s="9" t="s">
        <v>10007</v>
      </c>
      <c r="J3036" s="9" t="s">
        <v>59</v>
      </c>
      <c r="K3036" s="9" t="s">
        <v>10008</v>
      </c>
      <c r="L3036" s="9" t="s">
        <v>10009</v>
      </c>
      <c r="M3036" s="12" t="s">
        <v>9497</v>
      </c>
    </row>
    <row r="3037" s="3" customFormat="1" ht="40.5" spans="1:13">
      <c r="A3037" s="8">
        <v>3035</v>
      </c>
      <c r="B3037" s="10" t="s">
        <v>10010</v>
      </c>
      <c r="C3037" s="10" t="s">
        <v>66</v>
      </c>
      <c r="D3037" s="10" t="s">
        <v>10011</v>
      </c>
      <c r="E3037" s="10" t="s">
        <v>19</v>
      </c>
      <c r="F3037" s="11">
        <v>10</v>
      </c>
      <c r="G3037" s="11" t="s">
        <v>43</v>
      </c>
      <c r="H3037" s="10" t="s">
        <v>19</v>
      </c>
      <c r="I3037" s="10" t="s">
        <v>10012</v>
      </c>
      <c r="J3037" s="10" t="s">
        <v>59</v>
      </c>
      <c r="K3037" s="10" t="s">
        <v>10013</v>
      </c>
      <c r="L3037" s="10" t="s">
        <v>10014</v>
      </c>
      <c r="M3037" s="12" t="s">
        <v>9497</v>
      </c>
    </row>
    <row r="3038" s="3" customFormat="1" ht="27" spans="1:13">
      <c r="A3038" s="8">
        <v>3036</v>
      </c>
      <c r="B3038" s="10" t="s">
        <v>10015</v>
      </c>
      <c r="C3038" s="10" t="s">
        <v>37</v>
      </c>
      <c r="D3038" s="10" t="s">
        <v>10016</v>
      </c>
      <c r="E3038" s="10" t="s">
        <v>19</v>
      </c>
      <c r="F3038" s="11">
        <v>8</v>
      </c>
      <c r="G3038" s="11" t="s">
        <v>39</v>
      </c>
      <c r="H3038" s="10" t="s">
        <v>19</v>
      </c>
      <c r="I3038" s="10" t="s">
        <v>10017</v>
      </c>
      <c r="J3038" s="10" t="s">
        <v>40</v>
      </c>
      <c r="K3038" s="10" t="s">
        <v>10018</v>
      </c>
      <c r="L3038" s="10" t="s">
        <v>10019</v>
      </c>
      <c r="M3038" s="12" t="s">
        <v>9497</v>
      </c>
    </row>
    <row r="3039" s="3" customFormat="1" ht="54" spans="1:13">
      <c r="A3039" s="8">
        <v>3037</v>
      </c>
      <c r="B3039" s="10" t="s">
        <v>10015</v>
      </c>
      <c r="C3039" s="10" t="s">
        <v>66</v>
      </c>
      <c r="D3039" s="10" t="s">
        <v>10020</v>
      </c>
      <c r="E3039" s="10" t="s">
        <v>119</v>
      </c>
      <c r="F3039" s="11">
        <v>3</v>
      </c>
      <c r="G3039" s="11" t="s">
        <v>43</v>
      </c>
      <c r="H3039" s="10" t="s">
        <v>19</v>
      </c>
      <c r="I3039" s="10" t="s">
        <v>10021</v>
      </c>
      <c r="J3039" s="10" t="s">
        <v>40</v>
      </c>
      <c r="K3039" s="10" t="s">
        <v>10018</v>
      </c>
      <c r="L3039" s="10" t="s">
        <v>10019</v>
      </c>
      <c r="M3039" s="12" t="s">
        <v>9497</v>
      </c>
    </row>
    <row r="3040" s="3" customFormat="1" ht="54" spans="1:13">
      <c r="A3040" s="8">
        <v>3038</v>
      </c>
      <c r="B3040" s="9" t="s">
        <v>10015</v>
      </c>
      <c r="C3040" s="9" t="s">
        <v>150</v>
      </c>
      <c r="D3040" s="9" t="s">
        <v>10022</v>
      </c>
      <c r="E3040" s="9" t="s">
        <v>152</v>
      </c>
      <c r="F3040" s="8">
        <v>2</v>
      </c>
      <c r="G3040" s="8" t="s">
        <v>18</v>
      </c>
      <c r="H3040" s="9" t="s">
        <v>19</v>
      </c>
      <c r="I3040" s="9" t="s">
        <v>10023</v>
      </c>
      <c r="J3040" s="9" t="s">
        <v>40</v>
      </c>
      <c r="K3040" s="9" t="s">
        <v>10018</v>
      </c>
      <c r="L3040" s="9" t="str">
        <f>"18641611801"</f>
        <v>18641611801</v>
      </c>
      <c r="M3040" s="12" t="s">
        <v>9497</v>
      </c>
    </row>
    <row r="3041" s="3" customFormat="1" spans="1:13">
      <c r="A3041" s="8">
        <v>3039</v>
      </c>
      <c r="B3041" s="10" t="s">
        <v>10024</v>
      </c>
      <c r="C3041" s="10" t="s">
        <v>37</v>
      </c>
      <c r="D3041" s="10" t="s">
        <v>10025</v>
      </c>
      <c r="E3041" s="10" t="s">
        <v>19</v>
      </c>
      <c r="F3041" s="11">
        <v>1</v>
      </c>
      <c r="G3041" s="11" t="s">
        <v>633</v>
      </c>
      <c r="H3041" s="10" t="s">
        <v>19</v>
      </c>
      <c r="I3041" s="10" t="s">
        <v>1429</v>
      </c>
      <c r="J3041" s="10" t="s">
        <v>591</v>
      </c>
      <c r="K3041" s="10" t="s">
        <v>10026</v>
      </c>
      <c r="L3041" s="10" t="s">
        <v>10027</v>
      </c>
      <c r="M3041" s="12" t="s">
        <v>9497</v>
      </c>
    </row>
    <row r="3042" s="3" customFormat="1" ht="67.5" spans="1:13">
      <c r="A3042" s="8">
        <v>3040</v>
      </c>
      <c r="B3042" s="9" t="s">
        <v>10028</v>
      </c>
      <c r="C3042" s="9" t="s">
        <v>37</v>
      </c>
      <c r="D3042" s="9" t="s">
        <v>10029</v>
      </c>
      <c r="E3042" s="9" t="s">
        <v>2664</v>
      </c>
      <c r="F3042" s="8">
        <v>9</v>
      </c>
      <c r="G3042" s="8" t="s">
        <v>18</v>
      </c>
      <c r="H3042" s="9" t="s">
        <v>19</v>
      </c>
      <c r="I3042" s="9" t="s">
        <v>10030</v>
      </c>
      <c r="J3042" s="9" t="s">
        <v>59</v>
      </c>
      <c r="K3042" s="9" t="s">
        <v>10031</v>
      </c>
      <c r="L3042" s="9" t="s">
        <v>10032</v>
      </c>
      <c r="M3042" s="12" t="s">
        <v>9497</v>
      </c>
    </row>
    <row r="3043" s="3" customFormat="1" ht="27" spans="1:13">
      <c r="A3043" s="8">
        <v>3041</v>
      </c>
      <c r="B3043" s="10" t="s">
        <v>10033</v>
      </c>
      <c r="C3043" s="10" t="s">
        <v>66</v>
      </c>
      <c r="D3043" s="10" t="s">
        <v>10034</v>
      </c>
      <c r="E3043" s="10" t="s">
        <v>1408</v>
      </c>
      <c r="F3043" s="11">
        <v>3</v>
      </c>
      <c r="G3043" s="11" t="s">
        <v>43</v>
      </c>
      <c r="H3043" s="10" t="s">
        <v>19</v>
      </c>
      <c r="I3043" s="10" t="s">
        <v>10035</v>
      </c>
      <c r="J3043" s="10" t="s">
        <v>40</v>
      </c>
      <c r="K3043" s="10" t="s">
        <v>10036</v>
      </c>
      <c r="L3043" s="10" t="s">
        <v>10037</v>
      </c>
      <c r="M3043" s="12" t="s">
        <v>9497</v>
      </c>
    </row>
    <row r="3044" s="3" customFormat="1" spans="1:13">
      <c r="A3044" s="8">
        <v>3042</v>
      </c>
      <c r="B3044" s="10" t="s">
        <v>10038</v>
      </c>
      <c r="C3044" s="10" t="s">
        <v>37</v>
      </c>
      <c r="D3044" s="10" t="s">
        <v>10039</v>
      </c>
      <c r="E3044" s="10" t="s">
        <v>3150</v>
      </c>
      <c r="F3044" s="11">
        <v>50</v>
      </c>
      <c r="G3044" s="11" t="s">
        <v>633</v>
      </c>
      <c r="H3044" s="10" t="s">
        <v>19</v>
      </c>
      <c r="I3044" s="10" t="s">
        <v>10040</v>
      </c>
      <c r="J3044" s="10" t="s">
        <v>59</v>
      </c>
      <c r="K3044" s="10" t="s">
        <v>10041</v>
      </c>
      <c r="L3044" s="10" t="s">
        <v>10042</v>
      </c>
      <c r="M3044" s="12" t="s">
        <v>9497</v>
      </c>
    </row>
    <row r="3045" s="3" customFormat="1" ht="27" spans="1:13">
      <c r="A3045" s="8">
        <v>3043</v>
      </c>
      <c r="B3045" s="10" t="s">
        <v>10043</v>
      </c>
      <c r="C3045" s="10" t="s">
        <v>55</v>
      </c>
      <c r="D3045" s="10" t="s">
        <v>10044</v>
      </c>
      <c r="E3045" s="10" t="s">
        <v>57</v>
      </c>
      <c r="F3045" s="11">
        <v>5</v>
      </c>
      <c r="G3045" s="11" t="s">
        <v>43</v>
      </c>
      <c r="H3045" s="10" t="s">
        <v>19</v>
      </c>
      <c r="I3045" s="10" t="s">
        <v>10045</v>
      </c>
      <c r="J3045" s="10" t="s">
        <v>70</v>
      </c>
      <c r="K3045" s="10" t="s">
        <v>10046</v>
      </c>
      <c r="L3045" s="10" t="s">
        <v>10047</v>
      </c>
      <c r="M3045" s="12" t="s">
        <v>9497</v>
      </c>
    </row>
    <row r="3046" s="3" customFormat="1" ht="54" spans="1:13">
      <c r="A3046" s="8">
        <v>3044</v>
      </c>
      <c r="B3046" s="10" t="s">
        <v>10043</v>
      </c>
      <c r="C3046" s="10" t="s">
        <v>508</v>
      </c>
      <c r="D3046" s="10" t="s">
        <v>10048</v>
      </c>
      <c r="E3046" s="10" t="s">
        <v>258</v>
      </c>
      <c r="F3046" s="11">
        <v>50</v>
      </c>
      <c r="G3046" s="11" t="s">
        <v>43</v>
      </c>
      <c r="H3046" s="10" t="s">
        <v>19</v>
      </c>
      <c r="I3046" s="10" t="s">
        <v>10049</v>
      </c>
      <c r="J3046" s="10" t="s">
        <v>70</v>
      </c>
      <c r="K3046" s="10" t="s">
        <v>10046</v>
      </c>
      <c r="L3046" s="10" t="s">
        <v>10047</v>
      </c>
      <c r="M3046" s="12" t="s">
        <v>9497</v>
      </c>
    </row>
    <row r="3047" s="3" customFormat="1" spans="1:13">
      <c r="A3047" s="8">
        <v>3045</v>
      </c>
      <c r="B3047" s="10" t="s">
        <v>10050</v>
      </c>
      <c r="C3047" s="10" t="s">
        <v>66</v>
      </c>
      <c r="D3047" s="10" t="s">
        <v>8841</v>
      </c>
      <c r="E3047" s="10" t="s">
        <v>1408</v>
      </c>
      <c r="F3047" s="11">
        <v>10</v>
      </c>
      <c r="G3047" s="11" t="s">
        <v>633</v>
      </c>
      <c r="H3047" s="10" t="s">
        <v>19</v>
      </c>
      <c r="I3047" s="10" t="s">
        <v>5988</v>
      </c>
      <c r="J3047" s="10" t="s">
        <v>34</v>
      </c>
      <c r="K3047" s="10" t="s">
        <v>10051</v>
      </c>
      <c r="L3047" s="10" t="s">
        <v>10052</v>
      </c>
      <c r="M3047" s="12" t="s">
        <v>9497</v>
      </c>
    </row>
    <row r="3048" s="3" customFormat="1" ht="94.5" spans="1:13">
      <c r="A3048" s="8">
        <v>3046</v>
      </c>
      <c r="B3048" s="10" t="s">
        <v>10053</v>
      </c>
      <c r="C3048" s="10" t="s">
        <v>37</v>
      </c>
      <c r="D3048" s="10" t="s">
        <v>10054</v>
      </c>
      <c r="E3048" s="10" t="s">
        <v>32</v>
      </c>
      <c r="F3048" s="11">
        <v>2</v>
      </c>
      <c r="G3048" s="11" t="s">
        <v>43</v>
      </c>
      <c r="H3048" s="10" t="s">
        <v>19</v>
      </c>
      <c r="I3048" s="10" t="s">
        <v>10055</v>
      </c>
      <c r="J3048" s="10" t="s">
        <v>59</v>
      </c>
      <c r="K3048" s="10" t="s">
        <v>10056</v>
      </c>
      <c r="L3048" s="10" t="s">
        <v>10057</v>
      </c>
      <c r="M3048" s="12" t="s">
        <v>9497</v>
      </c>
    </row>
    <row r="3049" s="3" customFormat="1" ht="27" spans="1:13">
      <c r="A3049" s="8">
        <v>3047</v>
      </c>
      <c r="B3049" s="9" t="s">
        <v>10058</v>
      </c>
      <c r="C3049" s="9" t="s">
        <v>2445</v>
      </c>
      <c r="D3049" s="9" t="s">
        <v>10059</v>
      </c>
      <c r="E3049" s="9" t="s">
        <v>1408</v>
      </c>
      <c r="F3049" s="8">
        <v>2</v>
      </c>
      <c r="G3049" s="8" t="s">
        <v>18</v>
      </c>
      <c r="H3049" s="9" t="s">
        <v>474</v>
      </c>
      <c r="I3049" s="9" t="s">
        <v>10060</v>
      </c>
      <c r="J3049" s="9" t="s">
        <v>70</v>
      </c>
      <c r="K3049" s="9" t="s">
        <v>10061</v>
      </c>
      <c r="L3049" s="9" t="s">
        <v>10062</v>
      </c>
      <c r="M3049" s="12" t="s">
        <v>9497</v>
      </c>
    </row>
    <row r="3050" s="3" customFormat="1" ht="94.5" spans="1:13">
      <c r="A3050" s="8">
        <v>3048</v>
      </c>
      <c r="B3050" s="10" t="s">
        <v>10063</v>
      </c>
      <c r="C3050" s="10" t="s">
        <v>37</v>
      </c>
      <c r="D3050" s="10" t="s">
        <v>10064</v>
      </c>
      <c r="E3050" s="10" t="s">
        <v>19</v>
      </c>
      <c r="F3050" s="11">
        <v>1</v>
      </c>
      <c r="G3050" s="11" t="s">
        <v>39</v>
      </c>
      <c r="H3050" s="10" t="s">
        <v>19</v>
      </c>
      <c r="I3050" s="10" t="s">
        <v>10065</v>
      </c>
      <c r="J3050" s="10" t="s">
        <v>40</v>
      </c>
      <c r="K3050" s="10" t="s">
        <v>10066</v>
      </c>
      <c r="L3050" s="10" t="s">
        <v>10067</v>
      </c>
      <c r="M3050" s="12" t="s">
        <v>9497</v>
      </c>
    </row>
    <row r="3051" s="3" customFormat="1" ht="108" spans="1:13">
      <c r="A3051" s="8">
        <v>3049</v>
      </c>
      <c r="B3051" s="10" t="s">
        <v>10063</v>
      </c>
      <c r="C3051" s="10" t="s">
        <v>37</v>
      </c>
      <c r="D3051" s="10" t="s">
        <v>10068</v>
      </c>
      <c r="E3051" s="10" t="s">
        <v>37</v>
      </c>
      <c r="F3051" s="11">
        <v>1</v>
      </c>
      <c r="G3051" s="11" t="s">
        <v>39</v>
      </c>
      <c r="H3051" s="10" t="s">
        <v>19</v>
      </c>
      <c r="I3051" s="10" t="s">
        <v>10069</v>
      </c>
      <c r="J3051" s="10" t="s">
        <v>40</v>
      </c>
      <c r="K3051" s="10" t="s">
        <v>10066</v>
      </c>
      <c r="L3051" s="10" t="s">
        <v>10067</v>
      </c>
      <c r="M3051" s="12" t="s">
        <v>9497</v>
      </c>
    </row>
    <row r="3052" s="3" customFormat="1" ht="94.5" spans="1:13">
      <c r="A3052" s="8">
        <v>3050</v>
      </c>
      <c r="B3052" s="9" t="s">
        <v>10063</v>
      </c>
      <c r="C3052" s="9" t="s">
        <v>37</v>
      </c>
      <c r="D3052" s="9" t="s">
        <v>10070</v>
      </c>
      <c r="E3052" s="9" t="s">
        <v>19</v>
      </c>
      <c r="F3052" s="8">
        <v>1</v>
      </c>
      <c r="G3052" s="8" t="s">
        <v>18</v>
      </c>
      <c r="H3052" s="9" t="s">
        <v>19</v>
      </c>
      <c r="I3052" s="9" t="s">
        <v>10071</v>
      </c>
      <c r="J3052" s="9" t="s">
        <v>40</v>
      </c>
      <c r="K3052" s="9" t="s">
        <v>10066</v>
      </c>
      <c r="L3052" s="9" t="s">
        <v>10067</v>
      </c>
      <c r="M3052" s="12" t="s">
        <v>9497</v>
      </c>
    </row>
    <row r="3053" s="3" customFormat="1" ht="94.5" spans="1:13">
      <c r="A3053" s="8">
        <v>3051</v>
      </c>
      <c r="B3053" s="9" t="s">
        <v>10063</v>
      </c>
      <c r="C3053" s="9" t="s">
        <v>150</v>
      </c>
      <c r="D3053" s="9" t="s">
        <v>10072</v>
      </c>
      <c r="E3053" s="9" t="s">
        <v>152</v>
      </c>
      <c r="F3053" s="8">
        <v>2</v>
      </c>
      <c r="G3053" s="8" t="s">
        <v>18</v>
      </c>
      <c r="H3053" s="9" t="s">
        <v>19</v>
      </c>
      <c r="I3053" s="9" t="s">
        <v>10073</v>
      </c>
      <c r="J3053" s="9" t="s">
        <v>40</v>
      </c>
      <c r="K3053" s="9" t="s">
        <v>10066</v>
      </c>
      <c r="L3053" s="9" t="s">
        <v>10067</v>
      </c>
      <c r="M3053" s="12" t="s">
        <v>9497</v>
      </c>
    </row>
    <row r="3054" s="3" customFormat="1" ht="54" spans="1:13">
      <c r="A3054" s="8">
        <v>3052</v>
      </c>
      <c r="B3054" s="10" t="s">
        <v>10074</v>
      </c>
      <c r="C3054" s="10" t="s">
        <v>1057</v>
      </c>
      <c r="D3054" s="10" t="s">
        <v>10075</v>
      </c>
      <c r="E3054" s="10" t="s">
        <v>119</v>
      </c>
      <c r="F3054" s="11">
        <v>1</v>
      </c>
      <c r="G3054" s="11" t="s">
        <v>43</v>
      </c>
      <c r="H3054" s="10" t="s">
        <v>474</v>
      </c>
      <c r="I3054" s="10" t="s">
        <v>10076</v>
      </c>
      <c r="J3054" s="10" t="s">
        <v>40</v>
      </c>
      <c r="K3054" s="10" t="s">
        <v>10077</v>
      </c>
      <c r="L3054" s="10" t="s">
        <v>10078</v>
      </c>
      <c r="M3054" s="12" t="s">
        <v>9497</v>
      </c>
    </row>
    <row r="3055" s="3" customFormat="1" ht="27" spans="1:13">
      <c r="A3055" s="8">
        <v>3053</v>
      </c>
      <c r="B3055" s="9" t="s">
        <v>10079</v>
      </c>
      <c r="C3055" s="9" t="s">
        <v>66</v>
      </c>
      <c r="D3055" s="9" t="s">
        <v>10080</v>
      </c>
      <c r="E3055" s="9" t="s">
        <v>137</v>
      </c>
      <c r="F3055" s="8">
        <v>1</v>
      </c>
      <c r="G3055" s="8" t="s">
        <v>18</v>
      </c>
      <c r="H3055" s="9" t="s">
        <v>19</v>
      </c>
      <c r="I3055" s="9" t="s">
        <v>10081</v>
      </c>
      <c r="J3055" s="9" t="s">
        <v>70</v>
      </c>
      <c r="K3055" s="9" t="s">
        <v>10082</v>
      </c>
      <c r="L3055" s="9" t="s">
        <v>10083</v>
      </c>
      <c r="M3055" s="12" t="s">
        <v>9497</v>
      </c>
    </row>
    <row r="3056" s="3" customFormat="1" ht="27" spans="1:13">
      <c r="A3056" s="8">
        <v>3054</v>
      </c>
      <c r="B3056" s="10" t="s">
        <v>10084</v>
      </c>
      <c r="C3056" s="10" t="s">
        <v>37</v>
      </c>
      <c r="D3056" s="10" t="s">
        <v>10085</v>
      </c>
      <c r="E3056" s="10" t="s">
        <v>981</v>
      </c>
      <c r="F3056" s="11">
        <v>2</v>
      </c>
      <c r="G3056" s="11" t="s">
        <v>43</v>
      </c>
      <c r="H3056" s="10" t="s">
        <v>19</v>
      </c>
      <c r="I3056" s="10" t="s">
        <v>10086</v>
      </c>
      <c r="J3056" s="10" t="s">
        <v>70</v>
      </c>
      <c r="K3056" s="10" t="s">
        <v>10087</v>
      </c>
      <c r="L3056" s="10" t="s">
        <v>10088</v>
      </c>
      <c r="M3056" s="12" t="s">
        <v>9497</v>
      </c>
    </row>
    <row r="3057" s="3" customFormat="1" ht="27" spans="1:13">
      <c r="A3057" s="8">
        <v>3055</v>
      </c>
      <c r="B3057" s="10" t="s">
        <v>10089</v>
      </c>
      <c r="C3057" s="10" t="s">
        <v>37</v>
      </c>
      <c r="D3057" s="10" t="s">
        <v>10090</v>
      </c>
      <c r="E3057" s="10" t="s">
        <v>424</v>
      </c>
      <c r="F3057" s="11">
        <v>10</v>
      </c>
      <c r="G3057" s="11" t="s">
        <v>43</v>
      </c>
      <c r="H3057" s="10" t="s">
        <v>19</v>
      </c>
      <c r="I3057" s="10" t="s">
        <v>10091</v>
      </c>
      <c r="J3057" s="10" t="s">
        <v>59</v>
      </c>
      <c r="K3057" s="10" t="s">
        <v>10092</v>
      </c>
      <c r="L3057" s="10" t="s">
        <v>10093</v>
      </c>
      <c r="M3057" s="12" t="s">
        <v>9497</v>
      </c>
    </row>
    <row r="3058" s="3" customFormat="1" ht="27" spans="1:13">
      <c r="A3058" s="8">
        <v>3056</v>
      </c>
      <c r="B3058" s="10" t="s">
        <v>10094</v>
      </c>
      <c r="C3058" s="10" t="s">
        <v>30</v>
      </c>
      <c r="D3058" s="10" t="s">
        <v>10095</v>
      </c>
      <c r="E3058" s="10" t="s">
        <v>68</v>
      </c>
      <c r="F3058" s="11">
        <v>1</v>
      </c>
      <c r="G3058" s="11" t="s">
        <v>43</v>
      </c>
      <c r="H3058" s="10" t="s">
        <v>19</v>
      </c>
      <c r="I3058" s="10" t="s">
        <v>10096</v>
      </c>
      <c r="J3058" s="10" t="s">
        <v>70</v>
      </c>
      <c r="K3058" s="10" t="s">
        <v>10097</v>
      </c>
      <c r="L3058" s="10" t="s">
        <v>10098</v>
      </c>
      <c r="M3058" s="12" t="s">
        <v>10099</v>
      </c>
    </row>
    <row r="3059" s="3" customFormat="1" ht="94.5" spans="1:13">
      <c r="A3059" s="8">
        <v>3057</v>
      </c>
      <c r="B3059" s="10" t="s">
        <v>10100</v>
      </c>
      <c r="C3059" s="10" t="s">
        <v>37</v>
      </c>
      <c r="D3059" s="10" t="s">
        <v>10101</v>
      </c>
      <c r="E3059" s="10" t="s">
        <v>32</v>
      </c>
      <c r="F3059" s="11">
        <v>2</v>
      </c>
      <c r="G3059" s="11" t="s">
        <v>39</v>
      </c>
      <c r="H3059" s="10" t="s">
        <v>19</v>
      </c>
      <c r="I3059" s="10" t="s">
        <v>10102</v>
      </c>
      <c r="J3059" s="10" t="s">
        <v>40</v>
      </c>
      <c r="K3059" s="10" t="s">
        <v>10103</v>
      </c>
      <c r="L3059" s="10" t="s">
        <v>10104</v>
      </c>
      <c r="M3059" s="12" t="s">
        <v>10099</v>
      </c>
    </row>
    <row r="3060" s="3" customFormat="1" ht="54" spans="1:13">
      <c r="A3060" s="8">
        <v>3058</v>
      </c>
      <c r="B3060" s="10" t="s">
        <v>10100</v>
      </c>
      <c r="C3060" s="10" t="s">
        <v>37</v>
      </c>
      <c r="D3060" s="10" t="s">
        <v>10105</v>
      </c>
      <c r="E3060" s="10" t="s">
        <v>32</v>
      </c>
      <c r="F3060" s="11">
        <v>1</v>
      </c>
      <c r="G3060" s="11" t="s">
        <v>39</v>
      </c>
      <c r="H3060" s="10" t="s">
        <v>19</v>
      </c>
      <c r="I3060" s="10" t="s">
        <v>10106</v>
      </c>
      <c r="J3060" s="10" t="s">
        <v>70</v>
      </c>
      <c r="K3060" s="10" t="s">
        <v>10103</v>
      </c>
      <c r="L3060" s="10" t="s">
        <v>10104</v>
      </c>
      <c r="M3060" s="12" t="s">
        <v>10099</v>
      </c>
    </row>
    <row r="3061" s="3" customFormat="1" spans="1:13">
      <c r="A3061" s="8">
        <v>3059</v>
      </c>
      <c r="B3061" s="10" t="s">
        <v>10107</v>
      </c>
      <c r="C3061" s="10" t="s">
        <v>37</v>
      </c>
      <c r="D3061" s="10" t="s">
        <v>10108</v>
      </c>
      <c r="E3061" s="10" t="s">
        <v>19</v>
      </c>
      <c r="F3061" s="11">
        <v>1</v>
      </c>
      <c r="G3061" s="11" t="s">
        <v>633</v>
      </c>
      <c r="H3061" s="10" t="s">
        <v>19</v>
      </c>
      <c r="I3061" s="10" t="s">
        <v>7327</v>
      </c>
      <c r="J3061" s="10" t="s">
        <v>70</v>
      </c>
      <c r="K3061" s="10" t="s">
        <v>10109</v>
      </c>
      <c r="L3061" s="10" t="s">
        <v>10110</v>
      </c>
      <c r="M3061" s="12" t="s">
        <v>10099</v>
      </c>
    </row>
    <row r="3062" s="3" customFormat="1" ht="40.5" spans="1:13">
      <c r="A3062" s="8">
        <v>3060</v>
      </c>
      <c r="B3062" s="10" t="s">
        <v>10111</v>
      </c>
      <c r="C3062" s="10" t="s">
        <v>37</v>
      </c>
      <c r="D3062" s="10" t="s">
        <v>10112</v>
      </c>
      <c r="E3062" s="10" t="s">
        <v>10113</v>
      </c>
      <c r="F3062" s="11">
        <v>1</v>
      </c>
      <c r="G3062" s="11" t="s">
        <v>43</v>
      </c>
      <c r="H3062" s="10" t="s">
        <v>76</v>
      </c>
      <c r="I3062" s="10" t="s">
        <v>10114</v>
      </c>
      <c r="J3062" s="10" t="s">
        <v>40</v>
      </c>
      <c r="K3062" s="10" t="s">
        <v>10115</v>
      </c>
      <c r="L3062" s="10" t="s">
        <v>10116</v>
      </c>
      <c r="M3062" s="12" t="s">
        <v>10099</v>
      </c>
    </row>
    <row r="3063" s="3" customFormat="1" ht="40.5" spans="1:13">
      <c r="A3063" s="8">
        <v>3061</v>
      </c>
      <c r="B3063" s="10" t="s">
        <v>10111</v>
      </c>
      <c r="C3063" s="10" t="s">
        <v>30</v>
      </c>
      <c r="D3063" s="10" t="s">
        <v>10117</v>
      </c>
      <c r="E3063" s="10" t="s">
        <v>3775</v>
      </c>
      <c r="F3063" s="11">
        <v>3</v>
      </c>
      <c r="G3063" s="11" t="s">
        <v>43</v>
      </c>
      <c r="H3063" s="10" t="s">
        <v>76</v>
      </c>
      <c r="I3063" s="10" t="s">
        <v>10118</v>
      </c>
      <c r="J3063" s="10" t="s">
        <v>40</v>
      </c>
      <c r="K3063" s="10" t="s">
        <v>10115</v>
      </c>
      <c r="L3063" s="10" t="s">
        <v>10116</v>
      </c>
      <c r="M3063" s="12" t="s">
        <v>10099</v>
      </c>
    </row>
    <row r="3064" s="3" customFormat="1" ht="27" spans="1:13">
      <c r="A3064" s="8">
        <v>3062</v>
      </c>
      <c r="B3064" s="9" t="s">
        <v>10119</v>
      </c>
      <c r="C3064" s="9" t="s">
        <v>37</v>
      </c>
      <c r="D3064" s="9" t="s">
        <v>10120</v>
      </c>
      <c r="E3064" s="9" t="s">
        <v>37</v>
      </c>
      <c r="F3064" s="8">
        <v>3</v>
      </c>
      <c r="G3064" s="8" t="s">
        <v>18</v>
      </c>
      <c r="H3064" s="9" t="s">
        <v>19</v>
      </c>
      <c r="I3064" s="9" t="s">
        <v>10121</v>
      </c>
      <c r="J3064" s="9" t="s">
        <v>40</v>
      </c>
      <c r="K3064" s="9" t="s">
        <v>10122</v>
      </c>
      <c r="L3064" s="9" t="s">
        <v>10123</v>
      </c>
      <c r="M3064" s="12" t="s">
        <v>10099</v>
      </c>
    </row>
    <row r="3065" s="3" customFormat="1" spans="1:13">
      <c r="A3065" s="8">
        <v>3063</v>
      </c>
      <c r="B3065" s="10" t="s">
        <v>10124</v>
      </c>
      <c r="C3065" s="10" t="s">
        <v>37</v>
      </c>
      <c r="D3065" s="10" t="s">
        <v>10125</v>
      </c>
      <c r="E3065" s="10" t="s">
        <v>19</v>
      </c>
      <c r="F3065" s="11">
        <v>1</v>
      </c>
      <c r="G3065" s="11" t="s">
        <v>633</v>
      </c>
      <c r="H3065" s="10" t="s">
        <v>19</v>
      </c>
      <c r="I3065" s="10" t="s">
        <v>10126</v>
      </c>
      <c r="J3065" s="10" t="s">
        <v>70</v>
      </c>
      <c r="K3065" s="10" t="s">
        <v>10127</v>
      </c>
      <c r="L3065" s="10" t="s">
        <v>10128</v>
      </c>
      <c r="M3065" s="12" t="s">
        <v>10099</v>
      </c>
    </row>
    <row r="3066" s="3" customFormat="1" spans="1:13">
      <c r="A3066" s="8">
        <v>3064</v>
      </c>
      <c r="B3066" s="10" t="s">
        <v>10129</v>
      </c>
      <c r="C3066" s="10" t="s">
        <v>37</v>
      </c>
      <c r="D3066" s="10" t="s">
        <v>10130</v>
      </c>
      <c r="E3066" s="10" t="s">
        <v>37</v>
      </c>
      <c r="F3066" s="11">
        <v>1</v>
      </c>
      <c r="G3066" s="11" t="s">
        <v>633</v>
      </c>
      <c r="H3066" s="10" t="s">
        <v>19</v>
      </c>
      <c r="I3066" s="10" t="s">
        <v>9514</v>
      </c>
      <c r="J3066" s="10" t="s">
        <v>70</v>
      </c>
      <c r="K3066" s="10" t="s">
        <v>10131</v>
      </c>
      <c r="L3066" s="10" t="s">
        <v>10132</v>
      </c>
      <c r="M3066" s="12" t="s">
        <v>10099</v>
      </c>
    </row>
    <row r="3067" s="3" customFormat="1" spans="1:13">
      <c r="A3067" s="8">
        <v>3065</v>
      </c>
      <c r="B3067" s="10" t="s">
        <v>10133</v>
      </c>
      <c r="C3067" s="10" t="s">
        <v>37</v>
      </c>
      <c r="D3067" s="10" t="s">
        <v>782</v>
      </c>
      <c r="E3067" s="10" t="s">
        <v>214</v>
      </c>
      <c r="F3067" s="11">
        <v>1</v>
      </c>
      <c r="G3067" s="11" t="s">
        <v>633</v>
      </c>
      <c r="H3067" s="10" t="s">
        <v>19</v>
      </c>
      <c r="I3067" s="10" t="s">
        <v>782</v>
      </c>
      <c r="J3067" s="10" t="s">
        <v>70</v>
      </c>
      <c r="K3067" s="10" t="s">
        <v>10134</v>
      </c>
      <c r="L3067" s="10" t="s">
        <v>10135</v>
      </c>
      <c r="M3067" s="12" t="s">
        <v>10099</v>
      </c>
    </row>
    <row r="3068" s="3" customFormat="1" ht="27" spans="1:13">
      <c r="A3068" s="8">
        <v>3066</v>
      </c>
      <c r="B3068" s="9" t="s">
        <v>10136</v>
      </c>
      <c r="C3068" s="9" t="s">
        <v>135</v>
      </c>
      <c r="D3068" s="9" t="s">
        <v>10137</v>
      </c>
      <c r="E3068" s="9" t="s">
        <v>3775</v>
      </c>
      <c r="F3068" s="8">
        <v>1</v>
      </c>
      <c r="G3068" s="8" t="s">
        <v>18</v>
      </c>
      <c r="H3068" s="9" t="s">
        <v>19</v>
      </c>
      <c r="I3068" s="9" t="s">
        <v>3448</v>
      </c>
      <c r="J3068" s="9" t="s">
        <v>70</v>
      </c>
      <c r="K3068" s="9" t="s">
        <v>10138</v>
      </c>
      <c r="L3068" s="9" t="s">
        <v>10139</v>
      </c>
      <c r="M3068" s="12" t="s">
        <v>10099</v>
      </c>
    </row>
    <row r="3069" s="3" customFormat="1" ht="27" spans="1:13">
      <c r="A3069" s="8">
        <v>3067</v>
      </c>
      <c r="B3069" s="10" t="s">
        <v>10140</v>
      </c>
      <c r="C3069" s="10" t="s">
        <v>37</v>
      </c>
      <c r="D3069" s="10" t="s">
        <v>10141</v>
      </c>
      <c r="E3069" s="10" t="s">
        <v>19</v>
      </c>
      <c r="F3069" s="11">
        <v>2</v>
      </c>
      <c r="G3069" s="11" t="s">
        <v>633</v>
      </c>
      <c r="H3069" s="10" t="s">
        <v>19</v>
      </c>
      <c r="I3069" s="10" t="s">
        <v>7327</v>
      </c>
      <c r="J3069" s="10" t="s">
        <v>59</v>
      </c>
      <c r="K3069" s="10" t="s">
        <v>10142</v>
      </c>
      <c r="L3069" s="10" t="s">
        <v>10143</v>
      </c>
      <c r="M3069" s="12" t="s">
        <v>10099</v>
      </c>
    </row>
    <row r="3070" s="3" customFormat="1" spans="1:13">
      <c r="A3070" s="8">
        <v>3068</v>
      </c>
      <c r="B3070" s="9" t="s">
        <v>10144</v>
      </c>
      <c r="C3070" s="9" t="s">
        <v>37</v>
      </c>
      <c r="D3070" s="9" t="s">
        <v>10145</v>
      </c>
      <c r="E3070" s="9" t="s">
        <v>1501</v>
      </c>
      <c r="F3070" s="8">
        <v>1</v>
      </c>
      <c r="G3070" s="8" t="s">
        <v>18</v>
      </c>
      <c r="H3070" s="9" t="s">
        <v>19</v>
      </c>
      <c r="I3070" s="9" t="s">
        <v>19</v>
      </c>
      <c r="J3070" s="9" t="s">
        <v>70</v>
      </c>
      <c r="K3070" s="9" t="s">
        <v>10146</v>
      </c>
      <c r="L3070" s="9" t="s">
        <v>10147</v>
      </c>
      <c r="M3070" s="12" t="s">
        <v>10099</v>
      </c>
    </row>
    <row r="3071" s="3" customFormat="1" ht="54" spans="1:13">
      <c r="A3071" s="8">
        <v>3069</v>
      </c>
      <c r="B3071" s="9" t="s">
        <v>10148</v>
      </c>
      <c r="C3071" s="9" t="s">
        <v>141</v>
      </c>
      <c r="D3071" s="9" t="s">
        <v>10149</v>
      </c>
      <c r="E3071" s="9" t="s">
        <v>119</v>
      </c>
      <c r="F3071" s="8">
        <v>4</v>
      </c>
      <c r="G3071" s="8" t="s">
        <v>18</v>
      </c>
      <c r="H3071" s="9" t="s">
        <v>19</v>
      </c>
      <c r="I3071" s="9" t="s">
        <v>10150</v>
      </c>
      <c r="J3071" s="9" t="s">
        <v>40</v>
      </c>
      <c r="K3071" s="9" t="s">
        <v>10151</v>
      </c>
      <c r="L3071" s="9" t="str">
        <f>"15041713666"</f>
        <v>15041713666</v>
      </c>
      <c r="M3071" s="12" t="s">
        <v>10099</v>
      </c>
    </row>
    <row r="3072" s="3" customFormat="1" ht="40.5" spans="1:13">
      <c r="A3072" s="8">
        <v>3070</v>
      </c>
      <c r="B3072" s="10" t="s">
        <v>10152</v>
      </c>
      <c r="C3072" s="10" t="s">
        <v>37</v>
      </c>
      <c r="D3072" s="10" t="s">
        <v>782</v>
      </c>
      <c r="E3072" s="10" t="s">
        <v>37</v>
      </c>
      <c r="F3072" s="11">
        <v>1</v>
      </c>
      <c r="G3072" s="11" t="s">
        <v>39</v>
      </c>
      <c r="H3072" s="10" t="s">
        <v>76</v>
      </c>
      <c r="I3072" s="10" t="s">
        <v>782</v>
      </c>
      <c r="J3072" s="10" t="s">
        <v>40</v>
      </c>
      <c r="K3072" s="10" t="s">
        <v>10153</v>
      </c>
      <c r="L3072" s="10" t="s">
        <v>10154</v>
      </c>
      <c r="M3072" s="12" t="s">
        <v>10099</v>
      </c>
    </row>
    <row r="3073" s="3" customFormat="1" ht="54" spans="1:13">
      <c r="A3073" s="8">
        <v>3071</v>
      </c>
      <c r="B3073" s="9" t="s">
        <v>10155</v>
      </c>
      <c r="C3073" s="9" t="s">
        <v>348</v>
      </c>
      <c r="D3073" s="9" t="s">
        <v>10156</v>
      </c>
      <c r="E3073" s="9" t="s">
        <v>350</v>
      </c>
      <c r="F3073" s="8">
        <v>1</v>
      </c>
      <c r="G3073" s="8" t="s">
        <v>18</v>
      </c>
      <c r="H3073" s="9" t="s">
        <v>474</v>
      </c>
      <c r="I3073" s="9" t="s">
        <v>10157</v>
      </c>
      <c r="J3073" s="9" t="s">
        <v>70</v>
      </c>
      <c r="K3073" s="9" t="s">
        <v>10158</v>
      </c>
      <c r="L3073" s="9" t="s">
        <v>10159</v>
      </c>
      <c r="M3073" s="12" t="s">
        <v>10099</v>
      </c>
    </row>
    <row r="3074" s="3" customFormat="1" ht="27" spans="1:13">
      <c r="A3074" s="8">
        <v>3072</v>
      </c>
      <c r="B3074" s="10" t="s">
        <v>10160</v>
      </c>
      <c r="C3074" s="10" t="s">
        <v>37</v>
      </c>
      <c r="D3074" s="10" t="s">
        <v>434</v>
      </c>
      <c r="E3074" s="10" t="s">
        <v>37</v>
      </c>
      <c r="F3074" s="11">
        <v>2</v>
      </c>
      <c r="G3074" s="11" t="s">
        <v>633</v>
      </c>
      <c r="H3074" s="10" t="s">
        <v>19</v>
      </c>
      <c r="I3074" s="10" t="s">
        <v>10161</v>
      </c>
      <c r="J3074" s="10" t="s">
        <v>59</v>
      </c>
      <c r="K3074" s="10" t="s">
        <v>10162</v>
      </c>
      <c r="L3074" s="10" t="s">
        <v>10163</v>
      </c>
      <c r="M3074" s="12" t="s">
        <v>10099</v>
      </c>
    </row>
    <row r="3075" s="3" customFormat="1" ht="27" spans="1:13">
      <c r="A3075" s="8">
        <v>3073</v>
      </c>
      <c r="B3075" s="10" t="s">
        <v>10160</v>
      </c>
      <c r="C3075" s="10" t="s">
        <v>2833</v>
      </c>
      <c r="D3075" s="10" t="s">
        <v>10164</v>
      </c>
      <c r="E3075" s="10" t="s">
        <v>19</v>
      </c>
      <c r="F3075" s="11">
        <v>3</v>
      </c>
      <c r="G3075" s="11" t="s">
        <v>43</v>
      </c>
      <c r="H3075" s="10" t="s">
        <v>19</v>
      </c>
      <c r="I3075" s="10" t="s">
        <v>10165</v>
      </c>
      <c r="J3075" s="10" t="s">
        <v>59</v>
      </c>
      <c r="K3075" s="10" t="s">
        <v>10162</v>
      </c>
      <c r="L3075" s="10" t="s">
        <v>10163</v>
      </c>
      <c r="M3075" s="12" t="s">
        <v>10099</v>
      </c>
    </row>
    <row r="3076" s="3" customFormat="1" spans="1:13">
      <c r="A3076" s="8">
        <v>3074</v>
      </c>
      <c r="B3076" s="10" t="s">
        <v>10160</v>
      </c>
      <c r="C3076" s="10" t="s">
        <v>2440</v>
      </c>
      <c r="D3076" s="10" t="s">
        <v>10166</v>
      </c>
      <c r="E3076" s="10" t="s">
        <v>19</v>
      </c>
      <c r="F3076" s="11">
        <v>5</v>
      </c>
      <c r="G3076" s="11" t="s">
        <v>633</v>
      </c>
      <c r="H3076" s="10" t="s">
        <v>19</v>
      </c>
      <c r="I3076" s="10" t="s">
        <v>10167</v>
      </c>
      <c r="J3076" s="10" t="s">
        <v>59</v>
      </c>
      <c r="K3076" s="10" t="s">
        <v>10162</v>
      </c>
      <c r="L3076" s="10" t="s">
        <v>10163</v>
      </c>
      <c r="M3076" s="12" t="s">
        <v>10099</v>
      </c>
    </row>
    <row r="3077" s="3" customFormat="1" ht="27" spans="1:13">
      <c r="A3077" s="8">
        <v>3075</v>
      </c>
      <c r="B3077" s="10" t="s">
        <v>10168</v>
      </c>
      <c r="C3077" s="10" t="s">
        <v>2406</v>
      </c>
      <c r="D3077" s="10" t="s">
        <v>10169</v>
      </c>
      <c r="E3077" s="10" t="s">
        <v>19</v>
      </c>
      <c r="F3077" s="11">
        <v>12</v>
      </c>
      <c r="G3077" s="11" t="s">
        <v>633</v>
      </c>
      <c r="H3077" s="10" t="s">
        <v>19</v>
      </c>
      <c r="I3077" s="10" t="s">
        <v>10170</v>
      </c>
      <c r="J3077" s="10" t="s">
        <v>40</v>
      </c>
      <c r="K3077" s="10" t="s">
        <v>10171</v>
      </c>
      <c r="L3077" s="10" t="s">
        <v>10172</v>
      </c>
      <c r="M3077" s="12" t="s">
        <v>10099</v>
      </c>
    </row>
    <row r="3078" s="3" customFormat="1" ht="27" spans="1:13">
      <c r="A3078" s="8">
        <v>3076</v>
      </c>
      <c r="B3078" s="10" t="s">
        <v>10173</v>
      </c>
      <c r="C3078" s="10" t="s">
        <v>37</v>
      </c>
      <c r="D3078" s="10" t="s">
        <v>10174</v>
      </c>
      <c r="E3078" s="10" t="s">
        <v>32</v>
      </c>
      <c r="F3078" s="11">
        <v>1</v>
      </c>
      <c r="G3078" s="11" t="s">
        <v>633</v>
      </c>
      <c r="H3078" s="10" t="s">
        <v>19</v>
      </c>
      <c r="I3078" s="10" t="s">
        <v>10175</v>
      </c>
      <c r="J3078" s="10" t="s">
        <v>40</v>
      </c>
      <c r="K3078" s="10" t="s">
        <v>9423</v>
      </c>
      <c r="L3078" s="10" t="s">
        <v>10176</v>
      </c>
      <c r="M3078" s="12" t="s">
        <v>10099</v>
      </c>
    </row>
    <row r="3079" s="3" customFormat="1" ht="27" spans="1:13">
      <c r="A3079" s="8">
        <v>3077</v>
      </c>
      <c r="B3079" s="10" t="s">
        <v>10173</v>
      </c>
      <c r="C3079" s="10" t="s">
        <v>37</v>
      </c>
      <c r="D3079" s="10" t="s">
        <v>10177</v>
      </c>
      <c r="E3079" s="10" t="s">
        <v>19</v>
      </c>
      <c r="F3079" s="11">
        <v>1</v>
      </c>
      <c r="G3079" s="11" t="s">
        <v>633</v>
      </c>
      <c r="H3079" s="10" t="s">
        <v>19</v>
      </c>
      <c r="I3079" s="10" t="s">
        <v>10178</v>
      </c>
      <c r="J3079" s="10" t="s">
        <v>591</v>
      </c>
      <c r="K3079" s="10" t="s">
        <v>9423</v>
      </c>
      <c r="L3079" s="10" t="s">
        <v>10176</v>
      </c>
      <c r="M3079" s="12" t="s">
        <v>10099</v>
      </c>
    </row>
    <row r="3080" s="3" customFormat="1" ht="27" spans="1:13">
      <c r="A3080" s="8">
        <v>3078</v>
      </c>
      <c r="B3080" s="10" t="s">
        <v>10173</v>
      </c>
      <c r="C3080" s="10" t="s">
        <v>37</v>
      </c>
      <c r="D3080" s="10" t="s">
        <v>10179</v>
      </c>
      <c r="E3080" s="10" t="s">
        <v>19</v>
      </c>
      <c r="F3080" s="11">
        <v>2</v>
      </c>
      <c r="G3080" s="11" t="s">
        <v>633</v>
      </c>
      <c r="H3080" s="10" t="s">
        <v>19</v>
      </c>
      <c r="I3080" s="10" t="s">
        <v>10178</v>
      </c>
      <c r="J3080" s="10" t="s">
        <v>591</v>
      </c>
      <c r="K3080" s="10" t="s">
        <v>9423</v>
      </c>
      <c r="L3080" s="10" t="s">
        <v>10176</v>
      </c>
      <c r="M3080" s="12" t="s">
        <v>10099</v>
      </c>
    </row>
    <row r="3081" s="3" customFormat="1" ht="27" spans="1:13">
      <c r="A3081" s="8">
        <v>3079</v>
      </c>
      <c r="B3081" s="10" t="s">
        <v>10173</v>
      </c>
      <c r="C3081" s="10" t="s">
        <v>37</v>
      </c>
      <c r="D3081" s="10" t="s">
        <v>10180</v>
      </c>
      <c r="E3081" s="10" t="s">
        <v>19</v>
      </c>
      <c r="F3081" s="11">
        <v>1</v>
      </c>
      <c r="G3081" s="11" t="s">
        <v>633</v>
      </c>
      <c r="H3081" s="10" t="s">
        <v>19</v>
      </c>
      <c r="I3081" s="10" t="s">
        <v>5250</v>
      </c>
      <c r="J3081" s="10" t="s">
        <v>40</v>
      </c>
      <c r="K3081" s="10" t="s">
        <v>9423</v>
      </c>
      <c r="L3081" s="10" t="s">
        <v>10176</v>
      </c>
      <c r="M3081" s="12" t="s">
        <v>10099</v>
      </c>
    </row>
    <row r="3082" s="3" customFormat="1" ht="27" spans="1:13">
      <c r="A3082" s="8">
        <v>3080</v>
      </c>
      <c r="B3082" s="10" t="s">
        <v>10173</v>
      </c>
      <c r="C3082" s="10" t="s">
        <v>37</v>
      </c>
      <c r="D3082" s="10" t="s">
        <v>10181</v>
      </c>
      <c r="E3082" s="10" t="s">
        <v>19</v>
      </c>
      <c r="F3082" s="11">
        <v>2</v>
      </c>
      <c r="G3082" s="11" t="s">
        <v>43</v>
      </c>
      <c r="H3082" s="10" t="s">
        <v>19</v>
      </c>
      <c r="I3082" s="10" t="s">
        <v>5250</v>
      </c>
      <c r="J3082" s="10" t="s">
        <v>40</v>
      </c>
      <c r="K3082" s="10" t="s">
        <v>9423</v>
      </c>
      <c r="L3082" s="10" t="s">
        <v>10176</v>
      </c>
      <c r="M3082" s="12" t="s">
        <v>10099</v>
      </c>
    </row>
    <row r="3083" s="3" customFormat="1" ht="27" spans="1:13">
      <c r="A3083" s="8">
        <v>3081</v>
      </c>
      <c r="B3083" s="10" t="s">
        <v>10173</v>
      </c>
      <c r="C3083" s="10" t="s">
        <v>37</v>
      </c>
      <c r="D3083" s="10" t="s">
        <v>10182</v>
      </c>
      <c r="E3083" s="10" t="s">
        <v>19</v>
      </c>
      <c r="F3083" s="11">
        <v>3</v>
      </c>
      <c r="G3083" s="11" t="s">
        <v>633</v>
      </c>
      <c r="H3083" s="10" t="s">
        <v>19</v>
      </c>
      <c r="I3083" s="10" t="s">
        <v>10183</v>
      </c>
      <c r="J3083" s="10" t="s">
        <v>40</v>
      </c>
      <c r="K3083" s="10" t="s">
        <v>9423</v>
      </c>
      <c r="L3083" s="10" t="s">
        <v>10176</v>
      </c>
      <c r="M3083" s="12" t="s">
        <v>10099</v>
      </c>
    </row>
    <row r="3084" s="3" customFormat="1" ht="27" spans="1:13">
      <c r="A3084" s="8">
        <v>3082</v>
      </c>
      <c r="B3084" s="10" t="s">
        <v>10173</v>
      </c>
      <c r="C3084" s="10" t="s">
        <v>150</v>
      </c>
      <c r="D3084" s="10" t="s">
        <v>10184</v>
      </c>
      <c r="E3084" s="10" t="s">
        <v>32</v>
      </c>
      <c r="F3084" s="11">
        <v>2</v>
      </c>
      <c r="G3084" s="11" t="s">
        <v>43</v>
      </c>
      <c r="H3084" s="10" t="s">
        <v>19</v>
      </c>
      <c r="I3084" s="10" t="s">
        <v>5250</v>
      </c>
      <c r="J3084" s="10" t="s">
        <v>40</v>
      </c>
      <c r="K3084" s="10" t="s">
        <v>9423</v>
      </c>
      <c r="L3084" s="10" t="s">
        <v>10176</v>
      </c>
      <c r="M3084" s="12" t="s">
        <v>10099</v>
      </c>
    </row>
    <row r="3085" s="3" customFormat="1" ht="27" spans="1:13">
      <c r="A3085" s="8">
        <v>3083</v>
      </c>
      <c r="B3085" s="10" t="s">
        <v>10173</v>
      </c>
      <c r="C3085" s="10" t="s">
        <v>37</v>
      </c>
      <c r="D3085" s="10" t="s">
        <v>10185</v>
      </c>
      <c r="E3085" s="10" t="s">
        <v>32</v>
      </c>
      <c r="F3085" s="11">
        <v>1</v>
      </c>
      <c r="G3085" s="11" t="s">
        <v>43</v>
      </c>
      <c r="H3085" s="10" t="s">
        <v>19</v>
      </c>
      <c r="I3085" s="10" t="s">
        <v>8276</v>
      </c>
      <c r="J3085" s="10" t="s">
        <v>40</v>
      </c>
      <c r="K3085" s="10" t="s">
        <v>9423</v>
      </c>
      <c r="L3085" s="10" t="s">
        <v>10176</v>
      </c>
      <c r="M3085" s="12" t="s">
        <v>10099</v>
      </c>
    </row>
    <row r="3086" s="3" customFormat="1" spans="1:13">
      <c r="A3086" s="8">
        <v>3084</v>
      </c>
      <c r="B3086" s="10" t="s">
        <v>10186</v>
      </c>
      <c r="C3086" s="10" t="s">
        <v>37</v>
      </c>
      <c r="D3086" s="10" t="s">
        <v>10187</v>
      </c>
      <c r="E3086" s="10" t="s">
        <v>19</v>
      </c>
      <c r="F3086" s="11">
        <v>5</v>
      </c>
      <c r="G3086" s="11" t="s">
        <v>633</v>
      </c>
      <c r="H3086" s="10" t="s">
        <v>19</v>
      </c>
      <c r="I3086" s="10" t="s">
        <v>10188</v>
      </c>
      <c r="J3086" s="10" t="s">
        <v>59</v>
      </c>
      <c r="K3086" s="10" t="s">
        <v>10189</v>
      </c>
      <c r="L3086" s="10" t="s">
        <v>10190</v>
      </c>
      <c r="M3086" s="12" t="s">
        <v>10099</v>
      </c>
    </row>
    <row r="3087" s="3" customFormat="1" spans="1:13">
      <c r="A3087" s="8">
        <v>3085</v>
      </c>
      <c r="B3087" s="10" t="s">
        <v>10186</v>
      </c>
      <c r="C3087" s="10" t="s">
        <v>37</v>
      </c>
      <c r="D3087" s="10" t="s">
        <v>10191</v>
      </c>
      <c r="E3087" s="10" t="s">
        <v>19</v>
      </c>
      <c r="F3087" s="11">
        <v>5</v>
      </c>
      <c r="G3087" s="11" t="s">
        <v>633</v>
      </c>
      <c r="H3087" s="10" t="s">
        <v>19</v>
      </c>
      <c r="I3087" s="10" t="s">
        <v>10188</v>
      </c>
      <c r="J3087" s="10" t="s">
        <v>59</v>
      </c>
      <c r="K3087" s="10" t="s">
        <v>10189</v>
      </c>
      <c r="L3087" s="10" t="s">
        <v>10190</v>
      </c>
      <c r="M3087" s="12" t="s">
        <v>10099</v>
      </c>
    </row>
    <row r="3088" s="3" customFormat="1" spans="1:13">
      <c r="A3088" s="8">
        <v>3086</v>
      </c>
      <c r="B3088" s="10" t="s">
        <v>10186</v>
      </c>
      <c r="C3088" s="10" t="s">
        <v>37</v>
      </c>
      <c r="D3088" s="10" t="s">
        <v>10192</v>
      </c>
      <c r="E3088" s="10" t="s">
        <v>19</v>
      </c>
      <c r="F3088" s="11">
        <v>5</v>
      </c>
      <c r="G3088" s="11" t="s">
        <v>633</v>
      </c>
      <c r="H3088" s="10" t="s">
        <v>19</v>
      </c>
      <c r="I3088" s="10" t="s">
        <v>10188</v>
      </c>
      <c r="J3088" s="10" t="s">
        <v>40</v>
      </c>
      <c r="K3088" s="10" t="s">
        <v>10189</v>
      </c>
      <c r="L3088" s="10" t="s">
        <v>10190</v>
      </c>
      <c r="M3088" s="12" t="s">
        <v>10099</v>
      </c>
    </row>
    <row r="3089" s="3" customFormat="1" ht="81" spans="1:13">
      <c r="A3089" s="8">
        <v>3087</v>
      </c>
      <c r="B3089" s="10" t="s">
        <v>10193</v>
      </c>
      <c r="C3089" s="10" t="s">
        <v>37</v>
      </c>
      <c r="D3089" s="10" t="s">
        <v>10194</v>
      </c>
      <c r="E3089" s="10" t="s">
        <v>19</v>
      </c>
      <c r="F3089" s="11">
        <v>1</v>
      </c>
      <c r="G3089" s="11" t="s">
        <v>633</v>
      </c>
      <c r="H3089" s="10" t="s">
        <v>19</v>
      </c>
      <c r="I3089" s="10" t="s">
        <v>10195</v>
      </c>
      <c r="J3089" s="10" t="s">
        <v>591</v>
      </c>
      <c r="K3089" s="10" t="s">
        <v>10196</v>
      </c>
      <c r="L3089" s="10" t="s">
        <v>10197</v>
      </c>
      <c r="M3089" s="12" t="s">
        <v>10099</v>
      </c>
    </row>
    <row r="3090" s="3" customFormat="1" ht="67.5" spans="1:13">
      <c r="A3090" s="8">
        <v>3088</v>
      </c>
      <c r="B3090" s="10" t="s">
        <v>10193</v>
      </c>
      <c r="C3090" s="10" t="s">
        <v>37</v>
      </c>
      <c r="D3090" s="10" t="s">
        <v>10198</v>
      </c>
      <c r="E3090" s="10" t="s">
        <v>19</v>
      </c>
      <c r="F3090" s="11">
        <v>1</v>
      </c>
      <c r="G3090" s="11" t="s">
        <v>633</v>
      </c>
      <c r="H3090" s="10" t="s">
        <v>19</v>
      </c>
      <c r="I3090" s="10" t="s">
        <v>10199</v>
      </c>
      <c r="J3090" s="10" t="s">
        <v>591</v>
      </c>
      <c r="K3090" s="10" t="s">
        <v>10196</v>
      </c>
      <c r="L3090" s="10" t="s">
        <v>10197</v>
      </c>
      <c r="M3090" s="12" t="s">
        <v>10099</v>
      </c>
    </row>
    <row r="3091" s="3" customFormat="1" ht="81" spans="1:13">
      <c r="A3091" s="8">
        <v>3089</v>
      </c>
      <c r="B3091" s="10" t="s">
        <v>10193</v>
      </c>
      <c r="C3091" s="10" t="s">
        <v>37</v>
      </c>
      <c r="D3091" s="10" t="s">
        <v>10200</v>
      </c>
      <c r="E3091" s="10" t="s">
        <v>19</v>
      </c>
      <c r="F3091" s="11">
        <v>2</v>
      </c>
      <c r="G3091" s="11" t="s">
        <v>39</v>
      </c>
      <c r="H3091" s="10" t="s">
        <v>19</v>
      </c>
      <c r="I3091" s="10" t="s">
        <v>10201</v>
      </c>
      <c r="J3091" s="10" t="s">
        <v>40</v>
      </c>
      <c r="K3091" s="10" t="s">
        <v>10196</v>
      </c>
      <c r="L3091" s="10" t="s">
        <v>10197</v>
      </c>
      <c r="M3091" s="12" t="s">
        <v>10099</v>
      </c>
    </row>
    <row r="3092" s="3" customFormat="1" ht="108" spans="1:13">
      <c r="A3092" s="8">
        <v>3090</v>
      </c>
      <c r="B3092" s="10" t="s">
        <v>10193</v>
      </c>
      <c r="C3092" s="10" t="s">
        <v>37</v>
      </c>
      <c r="D3092" s="10" t="s">
        <v>10202</v>
      </c>
      <c r="E3092" s="10" t="s">
        <v>37</v>
      </c>
      <c r="F3092" s="11">
        <v>2</v>
      </c>
      <c r="G3092" s="11" t="s">
        <v>633</v>
      </c>
      <c r="H3092" s="10" t="s">
        <v>19</v>
      </c>
      <c r="I3092" s="10" t="s">
        <v>10203</v>
      </c>
      <c r="J3092" s="10" t="s">
        <v>40</v>
      </c>
      <c r="K3092" s="10" t="s">
        <v>10196</v>
      </c>
      <c r="L3092" s="10" t="s">
        <v>10197</v>
      </c>
      <c r="M3092" s="12" t="s">
        <v>10099</v>
      </c>
    </row>
    <row r="3093" s="3" customFormat="1" ht="121.5" spans="1:13">
      <c r="A3093" s="8">
        <v>3091</v>
      </c>
      <c r="B3093" s="10" t="s">
        <v>10193</v>
      </c>
      <c r="C3093" s="10" t="s">
        <v>37</v>
      </c>
      <c r="D3093" s="10" t="s">
        <v>10204</v>
      </c>
      <c r="E3093" s="10" t="s">
        <v>137</v>
      </c>
      <c r="F3093" s="11">
        <v>1</v>
      </c>
      <c r="G3093" s="11" t="s">
        <v>43</v>
      </c>
      <c r="H3093" s="10" t="s">
        <v>19</v>
      </c>
      <c r="I3093" s="10" t="s">
        <v>10205</v>
      </c>
      <c r="J3093" s="10" t="s">
        <v>40</v>
      </c>
      <c r="K3093" s="10" t="s">
        <v>10196</v>
      </c>
      <c r="L3093" s="10" t="s">
        <v>10197</v>
      </c>
      <c r="M3093" s="12" t="s">
        <v>10099</v>
      </c>
    </row>
    <row r="3094" s="3" customFormat="1" ht="27" spans="1:13">
      <c r="A3094" s="8">
        <v>3092</v>
      </c>
      <c r="B3094" s="10" t="s">
        <v>10206</v>
      </c>
      <c r="C3094" s="10" t="s">
        <v>37</v>
      </c>
      <c r="D3094" s="10" t="s">
        <v>10207</v>
      </c>
      <c r="E3094" s="10" t="s">
        <v>37</v>
      </c>
      <c r="F3094" s="11">
        <v>1</v>
      </c>
      <c r="G3094" s="11" t="s">
        <v>43</v>
      </c>
      <c r="H3094" s="10" t="s">
        <v>19</v>
      </c>
      <c r="I3094" s="10" t="s">
        <v>10208</v>
      </c>
      <c r="J3094" s="10" t="s">
        <v>40</v>
      </c>
      <c r="K3094" s="10" t="s">
        <v>10209</v>
      </c>
      <c r="L3094" s="10" t="s">
        <v>10210</v>
      </c>
      <c r="M3094" s="12" t="s">
        <v>10099</v>
      </c>
    </row>
    <row r="3095" s="3" customFormat="1" ht="27" spans="1:13">
      <c r="A3095" s="8">
        <v>3093</v>
      </c>
      <c r="B3095" s="10" t="s">
        <v>10206</v>
      </c>
      <c r="C3095" s="10" t="s">
        <v>37</v>
      </c>
      <c r="D3095" s="10" t="s">
        <v>10211</v>
      </c>
      <c r="E3095" s="10" t="s">
        <v>37</v>
      </c>
      <c r="F3095" s="11">
        <v>2</v>
      </c>
      <c r="G3095" s="11" t="s">
        <v>43</v>
      </c>
      <c r="H3095" s="10" t="s">
        <v>19</v>
      </c>
      <c r="I3095" s="10" t="s">
        <v>10212</v>
      </c>
      <c r="J3095" s="10" t="s">
        <v>40</v>
      </c>
      <c r="K3095" s="10" t="s">
        <v>10209</v>
      </c>
      <c r="L3095" s="10" t="s">
        <v>10210</v>
      </c>
      <c r="M3095" s="12" t="s">
        <v>10099</v>
      </c>
    </row>
    <row r="3096" s="3" customFormat="1" ht="27" spans="1:13">
      <c r="A3096" s="8">
        <v>3094</v>
      </c>
      <c r="B3096" s="10" t="s">
        <v>10206</v>
      </c>
      <c r="C3096" s="10" t="s">
        <v>37</v>
      </c>
      <c r="D3096" s="10" t="s">
        <v>10213</v>
      </c>
      <c r="E3096" s="10" t="s">
        <v>1176</v>
      </c>
      <c r="F3096" s="11">
        <v>2</v>
      </c>
      <c r="G3096" s="11" t="s">
        <v>43</v>
      </c>
      <c r="H3096" s="10" t="s">
        <v>19</v>
      </c>
      <c r="I3096" s="10" t="s">
        <v>703</v>
      </c>
      <c r="J3096" s="10" t="s">
        <v>40</v>
      </c>
      <c r="K3096" s="10" t="s">
        <v>10209</v>
      </c>
      <c r="L3096" s="10" t="s">
        <v>10210</v>
      </c>
      <c r="M3096" s="12" t="s">
        <v>10099</v>
      </c>
    </row>
    <row r="3097" s="3" customFormat="1" spans="1:13">
      <c r="A3097" s="8">
        <v>3095</v>
      </c>
      <c r="B3097" s="9" t="s">
        <v>10214</v>
      </c>
      <c r="C3097" s="9" t="s">
        <v>66</v>
      </c>
      <c r="D3097" s="9" t="s">
        <v>10215</v>
      </c>
      <c r="E3097" s="9" t="s">
        <v>3884</v>
      </c>
      <c r="F3097" s="8">
        <v>10</v>
      </c>
      <c r="G3097" s="8" t="s">
        <v>18</v>
      </c>
      <c r="H3097" s="9" t="s">
        <v>19</v>
      </c>
      <c r="I3097" s="9" t="s">
        <v>10216</v>
      </c>
      <c r="J3097" s="9" t="s">
        <v>70</v>
      </c>
      <c r="K3097" s="9" t="s">
        <v>10217</v>
      </c>
      <c r="L3097" s="9" t="s">
        <v>10218</v>
      </c>
      <c r="M3097" s="12" t="s">
        <v>10099</v>
      </c>
    </row>
    <row r="3098" s="3" customFormat="1" ht="40.5" spans="1:13">
      <c r="A3098" s="8">
        <v>3096</v>
      </c>
      <c r="B3098" s="10" t="s">
        <v>10219</v>
      </c>
      <c r="C3098" s="10" t="s">
        <v>30</v>
      </c>
      <c r="D3098" s="10" t="s">
        <v>10220</v>
      </c>
      <c r="E3098" s="10" t="s">
        <v>37</v>
      </c>
      <c r="F3098" s="11">
        <v>3</v>
      </c>
      <c r="G3098" s="11" t="s">
        <v>43</v>
      </c>
      <c r="H3098" s="10" t="s">
        <v>19</v>
      </c>
      <c r="I3098" s="10" t="s">
        <v>10221</v>
      </c>
      <c r="J3098" s="10" t="s">
        <v>59</v>
      </c>
      <c r="K3098" s="10" t="s">
        <v>10222</v>
      </c>
      <c r="L3098" s="10" t="s">
        <v>10223</v>
      </c>
      <c r="M3098" s="12" t="s">
        <v>10099</v>
      </c>
    </row>
    <row r="3099" s="3" customFormat="1" ht="27" spans="1:13">
      <c r="A3099" s="8">
        <v>3097</v>
      </c>
      <c r="B3099" s="10" t="s">
        <v>10219</v>
      </c>
      <c r="C3099" s="10" t="s">
        <v>150</v>
      </c>
      <c r="D3099" s="10" t="s">
        <v>10224</v>
      </c>
      <c r="E3099" s="10" t="s">
        <v>32</v>
      </c>
      <c r="F3099" s="11">
        <v>3</v>
      </c>
      <c r="G3099" s="11" t="s">
        <v>43</v>
      </c>
      <c r="H3099" s="10" t="s">
        <v>19</v>
      </c>
      <c r="I3099" s="10" t="s">
        <v>10225</v>
      </c>
      <c r="J3099" s="10" t="s">
        <v>59</v>
      </c>
      <c r="K3099" s="10" t="s">
        <v>10222</v>
      </c>
      <c r="L3099" s="10" t="s">
        <v>10223</v>
      </c>
      <c r="M3099" s="12" t="s">
        <v>10099</v>
      </c>
    </row>
    <row r="3100" s="3" customFormat="1" spans="1:13">
      <c r="A3100" s="8">
        <v>3098</v>
      </c>
      <c r="B3100" s="10" t="s">
        <v>10226</v>
      </c>
      <c r="C3100" s="10" t="s">
        <v>37</v>
      </c>
      <c r="D3100" s="10" t="s">
        <v>10227</v>
      </c>
      <c r="E3100" s="10" t="s">
        <v>147</v>
      </c>
      <c r="F3100" s="11">
        <v>1</v>
      </c>
      <c r="G3100" s="11" t="s">
        <v>43</v>
      </c>
      <c r="H3100" s="10" t="s">
        <v>19</v>
      </c>
      <c r="I3100" s="10" t="s">
        <v>10228</v>
      </c>
      <c r="J3100" s="10" t="s">
        <v>70</v>
      </c>
      <c r="K3100" s="10" t="s">
        <v>4215</v>
      </c>
      <c r="L3100" s="10" t="s">
        <v>10229</v>
      </c>
      <c r="M3100" s="12" t="s">
        <v>10099</v>
      </c>
    </row>
    <row r="3101" s="3" customFormat="1" spans="1:13">
      <c r="A3101" s="8">
        <v>3099</v>
      </c>
      <c r="B3101" s="9" t="s">
        <v>10226</v>
      </c>
      <c r="C3101" s="9" t="s">
        <v>5657</v>
      </c>
      <c r="D3101" s="9" t="s">
        <v>10230</v>
      </c>
      <c r="E3101" s="9" t="s">
        <v>147</v>
      </c>
      <c r="F3101" s="8">
        <v>1</v>
      </c>
      <c r="G3101" s="8" t="s">
        <v>18</v>
      </c>
      <c r="H3101" s="9" t="s">
        <v>19</v>
      </c>
      <c r="I3101" s="9" t="s">
        <v>10231</v>
      </c>
      <c r="J3101" s="9" t="s">
        <v>70</v>
      </c>
      <c r="K3101" s="9" t="s">
        <v>4215</v>
      </c>
      <c r="L3101" s="9" t="s">
        <v>10229</v>
      </c>
      <c r="M3101" s="12" t="s">
        <v>10099</v>
      </c>
    </row>
    <row r="3102" s="3" customFormat="1" ht="27" spans="1:13">
      <c r="A3102" s="8">
        <v>3100</v>
      </c>
      <c r="B3102" s="10" t="s">
        <v>10232</v>
      </c>
      <c r="C3102" s="10" t="s">
        <v>66</v>
      </c>
      <c r="D3102" s="10" t="s">
        <v>10233</v>
      </c>
      <c r="E3102" s="10" t="s">
        <v>19</v>
      </c>
      <c r="F3102" s="11">
        <v>10</v>
      </c>
      <c r="G3102" s="11" t="s">
        <v>43</v>
      </c>
      <c r="H3102" s="10" t="s">
        <v>19</v>
      </c>
      <c r="I3102" s="10" t="s">
        <v>10234</v>
      </c>
      <c r="J3102" s="10" t="s">
        <v>40</v>
      </c>
      <c r="K3102" s="10" t="s">
        <v>10235</v>
      </c>
      <c r="L3102" s="10" t="s">
        <v>10236</v>
      </c>
      <c r="M3102" s="12" t="s">
        <v>10099</v>
      </c>
    </row>
    <row r="3103" s="3" customFormat="1" ht="67.5" spans="1:13">
      <c r="A3103" s="8">
        <v>3101</v>
      </c>
      <c r="B3103" s="10" t="s">
        <v>10237</v>
      </c>
      <c r="C3103" s="10" t="s">
        <v>66</v>
      </c>
      <c r="D3103" s="10" t="s">
        <v>10238</v>
      </c>
      <c r="E3103" s="10" t="s">
        <v>19</v>
      </c>
      <c r="F3103" s="11">
        <v>3</v>
      </c>
      <c r="G3103" s="11" t="s">
        <v>43</v>
      </c>
      <c r="H3103" s="10" t="s">
        <v>19</v>
      </c>
      <c r="I3103" s="10" t="s">
        <v>10239</v>
      </c>
      <c r="J3103" s="10" t="s">
        <v>34</v>
      </c>
      <c r="K3103" s="10" t="s">
        <v>10240</v>
      </c>
      <c r="L3103" s="10" t="s">
        <v>10241</v>
      </c>
      <c r="M3103" s="12" t="s">
        <v>10099</v>
      </c>
    </row>
    <row r="3104" s="3" customFormat="1" ht="67.5" spans="1:13">
      <c r="A3104" s="8">
        <v>3102</v>
      </c>
      <c r="B3104" s="9" t="s">
        <v>10237</v>
      </c>
      <c r="C3104" s="9" t="s">
        <v>37</v>
      </c>
      <c r="D3104" s="9" t="s">
        <v>10242</v>
      </c>
      <c r="E3104" s="9" t="s">
        <v>119</v>
      </c>
      <c r="F3104" s="8">
        <v>1</v>
      </c>
      <c r="G3104" s="8" t="s">
        <v>18</v>
      </c>
      <c r="H3104" s="9" t="s">
        <v>19</v>
      </c>
      <c r="I3104" s="9" t="s">
        <v>10243</v>
      </c>
      <c r="J3104" s="9" t="s">
        <v>34</v>
      </c>
      <c r="K3104" s="9" t="s">
        <v>10240</v>
      </c>
      <c r="L3104" s="9" t="str">
        <f>"13604978050"</f>
        <v>13604978050</v>
      </c>
      <c r="M3104" s="12" t="s">
        <v>10099</v>
      </c>
    </row>
    <row r="3105" s="3" customFormat="1" ht="54" spans="1:13">
      <c r="A3105" s="8">
        <v>3103</v>
      </c>
      <c r="B3105" s="10" t="s">
        <v>10244</v>
      </c>
      <c r="C3105" s="10" t="s">
        <v>66</v>
      </c>
      <c r="D3105" s="10" t="s">
        <v>10245</v>
      </c>
      <c r="E3105" s="10" t="s">
        <v>119</v>
      </c>
      <c r="F3105" s="11">
        <v>2</v>
      </c>
      <c r="G3105" s="11" t="s">
        <v>43</v>
      </c>
      <c r="H3105" s="10" t="s">
        <v>19</v>
      </c>
      <c r="I3105" s="10" t="s">
        <v>10246</v>
      </c>
      <c r="J3105" s="10" t="s">
        <v>59</v>
      </c>
      <c r="K3105" s="10" t="s">
        <v>10247</v>
      </c>
      <c r="L3105" s="10" t="s">
        <v>10248</v>
      </c>
      <c r="M3105" s="12" t="s">
        <v>10099</v>
      </c>
    </row>
    <row r="3106" s="3" customFormat="1" ht="54" spans="1:13">
      <c r="A3106" s="8">
        <v>3104</v>
      </c>
      <c r="B3106" s="10" t="s">
        <v>10249</v>
      </c>
      <c r="C3106" s="10" t="s">
        <v>141</v>
      </c>
      <c r="D3106" s="10" t="s">
        <v>10245</v>
      </c>
      <c r="E3106" s="10" t="s">
        <v>119</v>
      </c>
      <c r="F3106" s="11">
        <v>2</v>
      </c>
      <c r="G3106" s="11" t="s">
        <v>43</v>
      </c>
      <c r="H3106" s="10" t="s">
        <v>19</v>
      </c>
      <c r="I3106" s="10" t="s">
        <v>10250</v>
      </c>
      <c r="J3106" s="10" t="s">
        <v>59</v>
      </c>
      <c r="K3106" s="10" t="s">
        <v>10247</v>
      </c>
      <c r="L3106" s="10" t="s">
        <v>10248</v>
      </c>
      <c r="M3106" s="12" t="s">
        <v>10099</v>
      </c>
    </row>
    <row r="3107" s="3" customFormat="1" ht="54" spans="1:13">
      <c r="A3107" s="8">
        <v>3105</v>
      </c>
      <c r="B3107" s="10" t="s">
        <v>10251</v>
      </c>
      <c r="C3107" s="10" t="s">
        <v>167</v>
      </c>
      <c r="D3107" s="10" t="s">
        <v>10252</v>
      </c>
      <c r="E3107" s="10" t="s">
        <v>81</v>
      </c>
      <c r="F3107" s="11">
        <v>1</v>
      </c>
      <c r="G3107" s="11" t="s">
        <v>43</v>
      </c>
      <c r="H3107" s="10" t="s">
        <v>19</v>
      </c>
      <c r="I3107" s="10" t="s">
        <v>10253</v>
      </c>
      <c r="J3107" s="10" t="s">
        <v>34</v>
      </c>
      <c r="K3107" s="10" t="s">
        <v>10254</v>
      </c>
      <c r="L3107" s="10" t="s">
        <v>10255</v>
      </c>
      <c r="M3107" s="12" t="s">
        <v>10099</v>
      </c>
    </row>
    <row r="3108" s="3" customFormat="1" ht="27" spans="1:13">
      <c r="A3108" s="8">
        <v>3106</v>
      </c>
      <c r="B3108" s="9" t="s">
        <v>10256</v>
      </c>
      <c r="C3108" s="9" t="s">
        <v>348</v>
      </c>
      <c r="D3108" s="9" t="s">
        <v>10257</v>
      </c>
      <c r="E3108" s="9" t="s">
        <v>350</v>
      </c>
      <c r="F3108" s="8">
        <v>1</v>
      </c>
      <c r="G3108" s="8" t="s">
        <v>18</v>
      </c>
      <c r="H3108" s="9" t="s">
        <v>19</v>
      </c>
      <c r="I3108" s="9" t="s">
        <v>10258</v>
      </c>
      <c r="J3108" s="9" t="s">
        <v>40</v>
      </c>
      <c r="K3108" s="9" t="s">
        <v>2898</v>
      </c>
      <c r="L3108" s="9" t="s">
        <v>10259</v>
      </c>
      <c r="M3108" s="12" t="s">
        <v>10099</v>
      </c>
    </row>
    <row r="3109" s="3" customFormat="1" ht="81" spans="1:13">
      <c r="A3109" s="8">
        <v>3107</v>
      </c>
      <c r="B3109" s="10" t="s">
        <v>10260</v>
      </c>
      <c r="C3109" s="10" t="s">
        <v>150</v>
      </c>
      <c r="D3109" s="10" t="s">
        <v>10261</v>
      </c>
      <c r="E3109" s="10" t="s">
        <v>32</v>
      </c>
      <c r="F3109" s="11">
        <v>2</v>
      </c>
      <c r="G3109" s="11" t="s">
        <v>43</v>
      </c>
      <c r="H3109" s="10" t="s">
        <v>19</v>
      </c>
      <c r="I3109" s="10" t="s">
        <v>10262</v>
      </c>
      <c r="J3109" s="10" t="s">
        <v>40</v>
      </c>
      <c r="K3109" s="10" t="s">
        <v>10263</v>
      </c>
      <c r="L3109" s="10" t="s">
        <v>10264</v>
      </c>
      <c r="M3109" s="12" t="s">
        <v>10099</v>
      </c>
    </row>
    <row r="3110" s="3" customFormat="1" ht="81" spans="1:13">
      <c r="A3110" s="8">
        <v>3108</v>
      </c>
      <c r="B3110" s="10" t="s">
        <v>10260</v>
      </c>
      <c r="C3110" s="10" t="s">
        <v>150</v>
      </c>
      <c r="D3110" s="10" t="s">
        <v>10265</v>
      </c>
      <c r="E3110" s="10" t="s">
        <v>32</v>
      </c>
      <c r="F3110" s="11">
        <v>2</v>
      </c>
      <c r="G3110" s="11" t="s">
        <v>43</v>
      </c>
      <c r="H3110" s="10" t="s">
        <v>19</v>
      </c>
      <c r="I3110" s="10" t="s">
        <v>10266</v>
      </c>
      <c r="J3110" s="10" t="s">
        <v>40</v>
      </c>
      <c r="K3110" s="10" t="s">
        <v>10263</v>
      </c>
      <c r="L3110" s="10" t="s">
        <v>10264</v>
      </c>
      <c r="M3110" s="12" t="s">
        <v>10099</v>
      </c>
    </row>
    <row r="3111" s="3" customFormat="1" ht="67.5" spans="1:13">
      <c r="A3111" s="8">
        <v>3109</v>
      </c>
      <c r="B3111" s="10" t="s">
        <v>10267</v>
      </c>
      <c r="C3111" s="10" t="s">
        <v>51</v>
      </c>
      <c r="D3111" s="10" t="s">
        <v>10268</v>
      </c>
      <c r="E3111" s="10" t="s">
        <v>119</v>
      </c>
      <c r="F3111" s="11">
        <v>1</v>
      </c>
      <c r="G3111" s="11" t="s">
        <v>43</v>
      </c>
      <c r="H3111" s="10" t="s">
        <v>19</v>
      </c>
      <c r="I3111" s="10" t="s">
        <v>10269</v>
      </c>
      <c r="J3111" s="10" t="s">
        <v>40</v>
      </c>
      <c r="K3111" s="10" t="s">
        <v>10270</v>
      </c>
      <c r="L3111" s="10" t="s">
        <v>10271</v>
      </c>
      <c r="M3111" s="12" t="s">
        <v>10099</v>
      </c>
    </row>
    <row r="3112" s="3" customFormat="1" ht="54" spans="1:13">
      <c r="A3112" s="8">
        <v>3110</v>
      </c>
      <c r="B3112" s="10" t="s">
        <v>10267</v>
      </c>
      <c r="C3112" s="10" t="s">
        <v>842</v>
      </c>
      <c r="D3112" s="10" t="s">
        <v>10272</v>
      </c>
      <c r="E3112" s="10" t="s">
        <v>350</v>
      </c>
      <c r="F3112" s="11">
        <v>1</v>
      </c>
      <c r="G3112" s="11" t="s">
        <v>43</v>
      </c>
      <c r="H3112" s="10" t="s">
        <v>76</v>
      </c>
      <c r="I3112" s="10" t="s">
        <v>10273</v>
      </c>
      <c r="J3112" s="10" t="s">
        <v>59</v>
      </c>
      <c r="K3112" s="10" t="s">
        <v>10270</v>
      </c>
      <c r="L3112" s="10" t="s">
        <v>10271</v>
      </c>
      <c r="M3112" s="12" t="s">
        <v>10099</v>
      </c>
    </row>
    <row r="3113" s="3" customFormat="1" ht="67.5" spans="1:13">
      <c r="A3113" s="8">
        <v>3111</v>
      </c>
      <c r="B3113" s="10" t="s">
        <v>10267</v>
      </c>
      <c r="C3113" s="10" t="s">
        <v>141</v>
      </c>
      <c r="D3113" s="10" t="s">
        <v>10274</v>
      </c>
      <c r="E3113" s="10" t="s">
        <v>119</v>
      </c>
      <c r="F3113" s="11">
        <v>1</v>
      </c>
      <c r="G3113" s="11" t="s">
        <v>43</v>
      </c>
      <c r="H3113" s="10" t="s">
        <v>19</v>
      </c>
      <c r="I3113" s="10" t="s">
        <v>10275</v>
      </c>
      <c r="J3113" s="10" t="s">
        <v>70</v>
      </c>
      <c r="K3113" s="10" t="s">
        <v>10270</v>
      </c>
      <c r="L3113" s="10" t="s">
        <v>10271</v>
      </c>
      <c r="M3113" s="12" t="s">
        <v>10099</v>
      </c>
    </row>
    <row r="3114" s="3" customFormat="1" ht="40.5" spans="1:13">
      <c r="A3114" s="8">
        <v>3112</v>
      </c>
      <c r="B3114" s="10" t="s">
        <v>10267</v>
      </c>
      <c r="C3114" s="10" t="s">
        <v>628</v>
      </c>
      <c r="D3114" s="10" t="s">
        <v>10276</v>
      </c>
      <c r="E3114" s="10" t="s">
        <v>3150</v>
      </c>
      <c r="F3114" s="11">
        <v>2</v>
      </c>
      <c r="G3114" s="11" t="s">
        <v>43</v>
      </c>
      <c r="H3114" s="10" t="s">
        <v>19</v>
      </c>
      <c r="I3114" s="10" t="s">
        <v>10277</v>
      </c>
      <c r="J3114" s="10" t="s">
        <v>40</v>
      </c>
      <c r="K3114" s="10" t="s">
        <v>10270</v>
      </c>
      <c r="L3114" s="10" t="s">
        <v>10271</v>
      </c>
      <c r="M3114" s="12" t="s">
        <v>10099</v>
      </c>
    </row>
    <row r="3115" s="3" customFormat="1" ht="54" spans="1:13">
      <c r="A3115" s="8">
        <v>3113</v>
      </c>
      <c r="B3115" s="10" t="s">
        <v>10278</v>
      </c>
      <c r="C3115" s="10" t="s">
        <v>141</v>
      </c>
      <c r="D3115" s="10" t="s">
        <v>10279</v>
      </c>
      <c r="E3115" s="10" t="s">
        <v>119</v>
      </c>
      <c r="F3115" s="11">
        <v>1</v>
      </c>
      <c r="G3115" s="11" t="s">
        <v>43</v>
      </c>
      <c r="H3115" s="10" t="s">
        <v>19</v>
      </c>
      <c r="I3115" s="10" t="s">
        <v>10280</v>
      </c>
      <c r="J3115" s="10" t="s">
        <v>70</v>
      </c>
      <c r="K3115" s="10" t="s">
        <v>10281</v>
      </c>
      <c r="L3115" s="10" t="s">
        <v>10282</v>
      </c>
      <c r="M3115" s="12" t="s">
        <v>10099</v>
      </c>
    </row>
    <row r="3116" s="3" customFormat="1" ht="108" spans="1:13">
      <c r="A3116" s="8">
        <v>3114</v>
      </c>
      <c r="B3116" s="10" t="s">
        <v>10283</v>
      </c>
      <c r="C3116" s="10" t="s">
        <v>2981</v>
      </c>
      <c r="D3116" s="10" t="s">
        <v>10284</v>
      </c>
      <c r="E3116" s="10" t="s">
        <v>241</v>
      </c>
      <c r="F3116" s="11">
        <v>1</v>
      </c>
      <c r="G3116" s="11" t="s">
        <v>43</v>
      </c>
      <c r="H3116" s="10" t="s">
        <v>19</v>
      </c>
      <c r="I3116" s="10" t="s">
        <v>10285</v>
      </c>
      <c r="J3116" s="10" t="s">
        <v>59</v>
      </c>
      <c r="K3116" s="10" t="s">
        <v>10286</v>
      </c>
      <c r="L3116" s="10" t="s">
        <v>10287</v>
      </c>
      <c r="M3116" s="12" t="s">
        <v>10099</v>
      </c>
    </row>
    <row r="3117" s="3" customFormat="1" ht="94.5" spans="1:13">
      <c r="A3117" s="8">
        <v>3115</v>
      </c>
      <c r="B3117" s="10" t="s">
        <v>10283</v>
      </c>
      <c r="C3117" s="10" t="s">
        <v>66</v>
      </c>
      <c r="D3117" s="10" t="s">
        <v>10288</v>
      </c>
      <c r="E3117" s="10" t="s">
        <v>119</v>
      </c>
      <c r="F3117" s="11">
        <v>4</v>
      </c>
      <c r="G3117" s="11" t="s">
        <v>43</v>
      </c>
      <c r="H3117" s="10" t="s">
        <v>19</v>
      </c>
      <c r="I3117" s="10" t="s">
        <v>10289</v>
      </c>
      <c r="J3117" s="10" t="s">
        <v>40</v>
      </c>
      <c r="K3117" s="10" t="s">
        <v>10286</v>
      </c>
      <c r="L3117" s="10" t="s">
        <v>10287</v>
      </c>
      <c r="M3117" s="12" t="s">
        <v>10099</v>
      </c>
    </row>
    <row r="3118" s="3" customFormat="1" ht="27" spans="1:13">
      <c r="A3118" s="8">
        <v>3116</v>
      </c>
      <c r="B3118" s="9" t="s">
        <v>10290</v>
      </c>
      <c r="C3118" s="9" t="s">
        <v>2206</v>
      </c>
      <c r="D3118" s="9" t="s">
        <v>10291</v>
      </c>
      <c r="E3118" s="9" t="s">
        <v>2233</v>
      </c>
      <c r="F3118" s="8">
        <v>1</v>
      </c>
      <c r="G3118" s="8" t="s">
        <v>18</v>
      </c>
      <c r="H3118" s="9" t="s">
        <v>19</v>
      </c>
      <c r="I3118" s="9" t="s">
        <v>782</v>
      </c>
      <c r="J3118" s="9" t="s">
        <v>40</v>
      </c>
      <c r="K3118" s="9" t="s">
        <v>10292</v>
      </c>
      <c r="L3118" s="9" t="s">
        <v>10293</v>
      </c>
      <c r="M3118" s="12" t="s">
        <v>10099</v>
      </c>
    </row>
    <row r="3119" s="3" customFormat="1" ht="94.5" spans="1:13">
      <c r="A3119" s="8">
        <v>3117</v>
      </c>
      <c r="B3119" s="9" t="s">
        <v>10294</v>
      </c>
      <c r="C3119" s="9" t="s">
        <v>167</v>
      </c>
      <c r="D3119" s="9" t="s">
        <v>10295</v>
      </c>
      <c r="E3119" s="9" t="s">
        <v>81</v>
      </c>
      <c r="F3119" s="8">
        <v>1</v>
      </c>
      <c r="G3119" s="8" t="s">
        <v>18</v>
      </c>
      <c r="H3119" s="9" t="s">
        <v>76</v>
      </c>
      <c r="I3119" s="9" t="s">
        <v>10296</v>
      </c>
      <c r="J3119" s="9" t="s">
        <v>28</v>
      </c>
      <c r="K3119" s="9" t="s">
        <v>553</v>
      </c>
      <c r="L3119" s="9" t="s">
        <v>10297</v>
      </c>
      <c r="M3119" s="12" t="s">
        <v>10099</v>
      </c>
    </row>
    <row r="3120" s="3" customFormat="1" ht="81" spans="1:13">
      <c r="A3120" s="8">
        <v>3118</v>
      </c>
      <c r="B3120" s="9" t="s">
        <v>10294</v>
      </c>
      <c r="C3120" s="9" t="s">
        <v>150</v>
      </c>
      <c r="D3120" s="9" t="s">
        <v>10298</v>
      </c>
      <c r="E3120" s="9" t="s">
        <v>364</v>
      </c>
      <c r="F3120" s="8">
        <v>1</v>
      </c>
      <c r="G3120" s="8" t="s">
        <v>18</v>
      </c>
      <c r="H3120" s="9" t="s">
        <v>76</v>
      </c>
      <c r="I3120" s="9" t="s">
        <v>10299</v>
      </c>
      <c r="J3120" s="9" t="s">
        <v>28</v>
      </c>
      <c r="K3120" s="9" t="s">
        <v>553</v>
      </c>
      <c r="L3120" s="9" t="s">
        <v>10297</v>
      </c>
      <c r="M3120" s="12" t="s">
        <v>10099</v>
      </c>
    </row>
    <row r="3121" s="3" customFormat="1" ht="94.5" spans="1:13">
      <c r="A3121" s="8">
        <v>3119</v>
      </c>
      <c r="B3121" s="9" t="s">
        <v>10294</v>
      </c>
      <c r="C3121" s="9" t="s">
        <v>5959</v>
      </c>
      <c r="D3121" s="9" t="s">
        <v>10300</v>
      </c>
      <c r="E3121" s="9" t="s">
        <v>350</v>
      </c>
      <c r="F3121" s="8">
        <v>1</v>
      </c>
      <c r="G3121" s="8" t="s">
        <v>18</v>
      </c>
      <c r="H3121" s="9" t="s">
        <v>76</v>
      </c>
      <c r="I3121" s="9" t="s">
        <v>10301</v>
      </c>
      <c r="J3121" s="9" t="s">
        <v>28</v>
      </c>
      <c r="K3121" s="9" t="s">
        <v>553</v>
      </c>
      <c r="L3121" s="9" t="s">
        <v>10297</v>
      </c>
      <c r="M3121" s="12" t="s">
        <v>10099</v>
      </c>
    </row>
    <row r="3122" s="3" customFormat="1" ht="108" spans="1:13">
      <c r="A3122" s="8">
        <v>3120</v>
      </c>
      <c r="B3122" s="9" t="s">
        <v>10294</v>
      </c>
      <c r="C3122" s="9" t="s">
        <v>10302</v>
      </c>
      <c r="D3122" s="9" t="s">
        <v>10303</v>
      </c>
      <c r="E3122" s="9" t="s">
        <v>111</v>
      </c>
      <c r="F3122" s="8">
        <v>1</v>
      </c>
      <c r="G3122" s="8" t="s">
        <v>18</v>
      </c>
      <c r="H3122" s="9" t="s">
        <v>76</v>
      </c>
      <c r="I3122" s="9" t="s">
        <v>10304</v>
      </c>
      <c r="J3122" s="9" t="s">
        <v>28</v>
      </c>
      <c r="K3122" s="9" t="s">
        <v>553</v>
      </c>
      <c r="L3122" s="9" t="s">
        <v>10297</v>
      </c>
      <c r="M3122" s="12" t="s">
        <v>10099</v>
      </c>
    </row>
    <row r="3123" s="3" customFormat="1" ht="135" spans="1:13">
      <c r="A3123" s="8">
        <v>3121</v>
      </c>
      <c r="B3123" s="9" t="s">
        <v>10294</v>
      </c>
      <c r="C3123" s="9" t="s">
        <v>2349</v>
      </c>
      <c r="D3123" s="9" t="s">
        <v>10305</v>
      </c>
      <c r="E3123" s="9" t="s">
        <v>137</v>
      </c>
      <c r="F3123" s="8">
        <v>1</v>
      </c>
      <c r="G3123" s="8" t="s">
        <v>18</v>
      </c>
      <c r="H3123" s="9" t="s">
        <v>76</v>
      </c>
      <c r="I3123" s="9" t="s">
        <v>10306</v>
      </c>
      <c r="J3123" s="9" t="s">
        <v>28</v>
      </c>
      <c r="K3123" s="9" t="s">
        <v>553</v>
      </c>
      <c r="L3123" s="9" t="s">
        <v>10297</v>
      </c>
      <c r="M3123" s="12" t="s">
        <v>10099</v>
      </c>
    </row>
    <row r="3124" s="3" customFormat="1" ht="54" spans="1:13">
      <c r="A3124" s="8">
        <v>3122</v>
      </c>
      <c r="B3124" s="9" t="s">
        <v>10294</v>
      </c>
      <c r="C3124" s="9" t="s">
        <v>2981</v>
      </c>
      <c r="D3124" s="9" t="s">
        <v>10307</v>
      </c>
      <c r="E3124" s="9" t="s">
        <v>2293</v>
      </c>
      <c r="F3124" s="8">
        <v>5</v>
      </c>
      <c r="G3124" s="8" t="s">
        <v>18</v>
      </c>
      <c r="H3124" s="9" t="s">
        <v>76</v>
      </c>
      <c r="I3124" s="9" t="s">
        <v>10308</v>
      </c>
      <c r="J3124" s="9" t="s">
        <v>34</v>
      </c>
      <c r="K3124" s="9" t="s">
        <v>553</v>
      </c>
      <c r="L3124" s="9" t="s">
        <v>10297</v>
      </c>
      <c r="M3124" s="12" t="s">
        <v>10099</v>
      </c>
    </row>
    <row r="3125" s="3" customFormat="1" ht="81" spans="1:13">
      <c r="A3125" s="8">
        <v>3123</v>
      </c>
      <c r="B3125" s="9" t="s">
        <v>10294</v>
      </c>
      <c r="C3125" s="9" t="s">
        <v>141</v>
      </c>
      <c r="D3125" s="9" t="s">
        <v>10309</v>
      </c>
      <c r="E3125" s="9" t="s">
        <v>119</v>
      </c>
      <c r="F3125" s="8">
        <v>1</v>
      </c>
      <c r="G3125" s="8" t="s">
        <v>18</v>
      </c>
      <c r="H3125" s="9" t="s">
        <v>76</v>
      </c>
      <c r="I3125" s="9" t="s">
        <v>10310</v>
      </c>
      <c r="J3125" s="9" t="s">
        <v>34</v>
      </c>
      <c r="K3125" s="9" t="s">
        <v>553</v>
      </c>
      <c r="L3125" s="9" t="s">
        <v>10297</v>
      </c>
      <c r="M3125" s="12" t="s">
        <v>10099</v>
      </c>
    </row>
    <row r="3126" s="3" customFormat="1" ht="81" spans="1:13">
      <c r="A3126" s="8">
        <v>3124</v>
      </c>
      <c r="B3126" s="9" t="s">
        <v>10294</v>
      </c>
      <c r="C3126" s="9" t="s">
        <v>318</v>
      </c>
      <c r="D3126" s="9" t="s">
        <v>10311</v>
      </c>
      <c r="E3126" s="9" t="s">
        <v>68</v>
      </c>
      <c r="F3126" s="8">
        <v>2</v>
      </c>
      <c r="G3126" s="8" t="s">
        <v>18</v>
      </c>
      <c r="H3126" s="9" t="s">
        <v>19</v>
      </c>
      <c r="I3126" s="9" t="s">
        <v>10312</v>
      </c>
      <c r="J3126" s="9" t="s">
        <v>59</v>
      </c>
      <c r="K3126" s="9" t="s">
        <v>553</v>
      </c>
      <c r="L3126" s="9" t="s">
        <v>10297</v>
      </c>
      <c r="M3126" s="12" t="s">
        <v>10099</v>
      </c>
    </row>
    <row r="3127" s="3" customFormat="1" ht="40.5" spans="1:13">
      <c r="A3127" s="8">
        <v>3125</v>
      </c>
      <c r="B3127" s="10" t="s">
        <v>10313</v>
      </c>
      <c r="C3127" s="10" t="s">
        <v>5738</v>
      </c>
      <c r="D3127" s="10" t="s">
        <v>10314</v>
      </c>
      <c r="E3127" s="10" t="s">
        <v>2793</v>
      </c>
      <c r="F3127" s="11">
        <v>1</v>
      </c>
      <c r="G3127" s="11" t="s">
        <v>43</v>
      </c>
      <c r="H3127" s="10" t="s">
        <v>76</v>
      </c>
      <c r="I3127" s="10" t="s">
        <v>10315</v>
      </c>
      <c r="J3127" s="10" t="s">
        <v>59</v>
      </c>
      <c r="K3127" s="10" t="s">
        <v>6354</v>
      </c>
      <c r="L3127" s="10" t="s">
        <v>10316</v>
      </c>
      <c r="M3127" s="12" t="s">
        <v>10099</v>
      </c>
    </row>
    <row r="3128" s="3" customFormat="1" ht="54" spans="1:13">
      <c r="A3128" s="8">
        <v>3126</v>
      </c>
      <c r="B3128" s="10" t="s">
        <v>10317</v>
      </c>
      <c r="C3128" s="10" t="s">
        <v>66</v>
      </c>
      <c r="D3128" s="10" t="s">
        <v>10318</v>
      </c>
      <c r="E3128" s="10" t="s">
        <v>2850</v>
      </c>
      <c r="F3128" s="11">
        <v>10</v>
      </c>
      <c r="G3128" s="11" t="s">
        <v>633</v>
      </c>
      <c r="H3128" s="10" t="s">
        <v>19</v>
      </c>
      <c r="I3128" s="10" t="s">
        <v>10319</v>
      </c>
      <c r="J3128" s="10" t="s">
        <v>40</v>
      </c>
      <c r="K3128" s="10" t="s">
        <v>10320</v>
      </c>
      <c r="L3128" s="10" t="s">
        <v>10321</v>
      </c>
      <c r="M3128" s="12" t="s">
        <v>10099</v>
      </c>
    </row>
    <row r="3129" s="3" customFormat="1" ht="27" spans="1:13">
      <c r="A3129" s="8">
        <v>3127</v>
      </c>
      <c r="B3129" s="10" t="s">
        <v>10322</v>
      </c>
      <c r="C3129" s="10" t="s">
        <v>51</v>
      </c>
      <c r="D3129" s="10" t="s">
        <v>10323</v>
      </c>
      <c r="E3129" s="10" t="s">
        <v>37</v>
      </c>
      <c r="F3129" s="11">
        <v>1</v>
      </c>
      <c r="G3129" s="11" t="s">
        <v>39</v>
      </c>
      <c r="H3129" s="10" t="s">
        <v>19</v>
      </c>
      <c r="I3129" s="10" t="s">
        <v>5250</v>
      </c>
      <c r="J3129" s="10" t="s">
        <v>70</v>
      </c>
      <c r="K3129" s="10" t="s">
        <v>10324</v>
      </c>
      <c r="L3129" s="10" t="s">
        <v>10325</v>
      </c>
      <c r="M3129" s="12" t="s">
        <v>10099</v>
      </c>
    </row>
    <row r="3130" s="3" customFormat="1" spans="1:13">
      <c r="A3130" s="8">
        <v>3128</v>
      </c>
      <c r="B3130" s="10" t="s">
        <v>10322</v>
      </c>
      <c r="C3130" s="10" t="s">
        <v>37</v>
      </c>
      <c r="D3130" s="10" t="s">
        <v>10323</v>
      </c>
      <c r="E3130" s="10" t="s">
        <v>19</v>
      </c>
      <c r="F3130" s="11">
        <v>1</v>
      </c>
      <c r="G3130" s="11" t="s">
        <v>39</v>
      </c>
      <c r="H3130" s="10" t="s">
        <v>19</v>
      </c>
      <c r="I3130" s="10" t="s">
        <v>5250</v>
      </c>
      <c r="J3130" s="10" t="s">
        <v>70</v>
      </c>
      <c r="K3130" s="10" t="s">
        <v>10324</v>
      </c>
      <c r="L3130" s="10" t="s">
        <v>10325</v>
      </c>
      <c r="M3130" s="12" t="s">
        <v>10099</v>
      </c>
    </row>
    <row r="3131" s="3" customFormat="1" ht="27" spans="1:13">
      <c r="A3131" s="8">
        <v>3129</v>
      </c>
      <c r="B3131" s="9" t="s">
        <v>10326</v>
      </c>
      <c r="C3131" s="9" t="s">
        <v>2349</v>
      </c>
      <c r="D3131" s="9" t="s">
        <v>10327</v>
      </c>
      <c r="E3131" s="9" t="s">
        <v>1356</v>
      </c>
      <c r="F3131" s="8">
        <v>1</v>
      </c>
      <c r="G3131" s="8" t="s">
        <v>18</v>
      </c>
      <c r="H3131" s="9" t="s">
        <v>474</v>
      </c>
      <c r="I3131" s="9" t="s">
        <v>10328</v>
      </c>
      <c r="J3131" s="9" t="s">
        <v>70</v>
      </c>
      <c r="K3131" s="9" t="s">
        <v>10329</v>
      </c>
      <c r="L3131" s="9" t="s">
        <v>10330</v>
      </c>
      <c r="M3131" s="12" t="s">
        <v>10099</v>
      </c>
    </row>
    <row r="3132" s="3" customFormat="1" ht="27" spans="1:13">
      <c r="A3132" s="8">
        <v>3130</v>
      </c>
      <c r="B3132" s="9" t="s">
        <v>10326</v>
      </c>
      <c r="C3132" s="9" t="s">
        <v>45</v>
      </c>
      <c r="D3132" s="9" t="s">
        <v>10331</v>
      </c>
      <c r="E3132" s="9" t="s">
        <v>2186</v>
      </c>
      <c r="F3132" s="8">
        <v>2</v>
      </c>
      <c r="G3132" s="8" t="s">
        <v>18</v>
      </c>
      <c r="H3132" s="9" t="s">
        <v>1950</v>
      </c>
      <c r="I3132" s="9" t="s">
        <v>10332</v>
      </c>
      <c r="J3132" s="9" t="s">
        <v>70</v>
      </c>
      <c r="K3132" s="9" t="s">
        <v>10329</v>
      </c>
      <c r="L3132" s="9" t="s">
        <v>10330</v>
      </c>
      <c r="M3132" s="12" t="s">
        <v>10099</v>
      </c>
    </row>
    <row r="3133" s="3" customFormat="1" ht="27" spans="1:13">
      <c r="A3133" s="8">
        <v>3131</v>
      </c>
      <c r="B3133" s="10" t="s">
        <v>10333</v>
      </c>
      <c r="C3133" s="10" t="s">
        <v>37</v>
      </c>
      <c r="D3133" s="10" t="s">
        <v>10334</v>
      </c>
      <c r="E3133" s="10" t="s">
        <v>37</v>
      </c>
      <c r="F3133" s="11">
        <v>3</v>
      </c>
      <c r="G3133" s="11" t="s">
        <v>633</v>
      </c>
      <c r="H3133" s="10" t="s">
        <v>19</v>
      </c>
      <c r="I3133" s="10" t="s">
        <v>10335</v>
      </c>
      <c r="J3133" s="10" t="s">
        <v>70</v>
      </c>
      <c r="K3133" s="10" t="s">
        <v>10336</v>
      </c>
      <c r="L3133" s="10" t="s">
        <v>10337</v>
      </c>
      <c r="M3133" s="12" t="s">
        <v>10099</v>
      </c>
    </row>
    <row r="3134" s="3" customFormat="1" ht="67.5" spans="1:13">
      <c r="A3134" s="8">
        <v>3132</v>
      </c>
      <c r="B3134" s="9" t="s">
        <v>10338</v>
      </c>
      <c r="C3134" s="9" t="s">
        <v>150</v>
      </c>
      <c r="D3134" s="9" t="s">
        <v>10339</v>
      </c>
      <c r="E3134" s="9" t="s">
        <v>32</v>
      </c>
      <c r="F3134" s="8">
        <v>1</v>
      </c>
      <c r="G3134" s="8" t="s">
        <v>18</v>
      </c>
      <c r="H3134" s="9" t="s">
        <v>19</v>
      </c>
      <c r="I3134" s="9" t="s">
        <v>10340</v>
      </c>
      <c r="J3134" s="9" t="s">
        <v>59</v>
      </c>
      <c r="K3134" s="9" t="s">
        <v>10341</v>
      </c>
      <c r="L3134" s="9" t="str">
        <f>"13521022111"</f>
        <v>13521022111</v>
      </c>
      <c r="M3134" s="12" t="s">
        <v>10099</v>
      </c>
    </row>
    <row r="3135" s="3" customFormat="1" spans="1:13">
      <c r="A3135" s="8">
        <v>3133</v>
      </c>
      <c r="B3135" s="10" t="s">
        <v>10342</v>
      </c>
      <c r="C3135" s="10" t="s">
        <v>37</v>
      </c>
      <c r="D3135" s="10" t="s">
        <v>10343</v>
      </c>
      <c r="E3135" s="10" t="s">
        <v>350</v>
      </c>
      <c r="F3135" s="11">
        <v>1</v>
      </c>
      <c r="G3135" s="11" t="s">
        <v>43</v>
      </c>
      <c r="H3135" s="10" t="s">
        <v>19</v>
      </c>
      <c r="I3135" s="10" t="s">
        <v>10344</v>
      </c>
      <c r="J3135" s="10" t="s">
        <v>40</v>
      </c>
      <c r="K3135" s="10" t="s">
        <v>10345</v>
      </c>
      <c r="L3135" s="10" t="s">
        <v>10346</v>
      </c>
      <c r="M3135" s="12" t="s">
        <v>10099</v>
      </c>
    </row>
    <row r="3136" s="3" customFormat="1" ht="27" spans="1:13">
      <c r="A3136" s="8">
        <v>3134</v>
      </c>
      <c r="B3136" s="10" t="s">
        <v>10347</v>
      </c>
      <c r="C3136" s="10" t="s">
        <v>37</v>
      </c>
      <c r="D3136" s="10" t="s">
        <v>10348</v>
      </c>
      <c r="E3136" s="10" t="s">
        <v>364</v>
      </c>
      <c r="F3136" s="11">
        <v>10</v>
      </c>
      <c r="G3136" s="11" t="s">
        <v>633</v>
      </c>
      <c r="H3136" s="10" t="s">
        <v>19</v>
      </c>
      <c r="I3136" s="10" t="s">
        <v>10349</v>
      </c>
      <c r="J3136" s="10" t="s">
        <v>40</v>
      </c>
      <c r="K3136" s="10" t="s">
        <v>10350</v>
      </c>
      <c r="L3136" s="10" t="s">
        <v>10351</v>
      </c>
      <c r="M3136" s="12" t="s">
        <v>10099</v>
      </c>
    </row>
    <row r="3137" s="3" customFormat="1" spans="1:13">
      <c r="A3137" s="8">
        <v>3135</v>
      </c>
      <c r="B3137" s="10" t="s">
        <v>10352</v>
      </c>
      <c r="C3137" s="10" t="s">
        <v>37</v>
      </c>
      <c r="D3137" s="10" t="s">
        <v>7416</v>
      </c>
      <c r="E3137" s="10" t="s">
        <v>19</v>
      </c>
      <c r="F3137" s="11">
        <v>1</v>
      </c>
      <c r="G3137" s="11" t="s">
        <v>633</v>
      </c>
      <c r="H3137" s="10" t="s">
        <v>19</v>
      </c>
      <c r="I3137" s="10" t="s">
        <v>10353</v>
      </c>
      <c r="J3137" s="10" t="s">
        <v>59</v>
      </c>
      <c r="K3137" s="10" t="s">
        <v>10354</v>
      </c>
      <c r="L3137" s="10" t="s">
        <v>10355</v>
      </c>
      <c r="M3137" s="12" t="s">
        <v>10099</v>
      </c>
    </row>
    <row r="3138" s="3" customFormat="1" ht="27" spans="1:13">
      <c r="A3138" s="8">
        <v>3136</v>
      </c>
      <c r="B3138" s="10" t="s">
        <v>10352</v>
      </c>
      <c r="C3138" s="10" t="s">
        <v>37</v>
      </c>
      <c r="D3138" s="10" t="s">
        <v>10356</v>
      </c>
      <c r="E3138" s="10" t="s">
        <v>19</v>
      </c>
      <c r="F3138" s="11">
        <v>1</v>
      </c>
      <c r="G3138" s="11" t="s">
        <v>633</v>
      </c>
      <c r="H3138" s="10" t="s">
        <v>19</v>
      </c>
      <c r="I3138" s="10" t="s">
        <v>10357</v>
      </c>
      <c r="J3138" s="10" t="s">
        <v>40</v>
      </c>
      <c r="K3138" s="10" t="s">
        <v>10354</v>
      </c>
      <c r="L3138" s="10" t="s">
        <v>10355</v>
      </c>
      <c r="M3138" s="12" t="s">
        <v>10099</v>
      </c>
    </row>
    <row r="3139" s="3" customFormat="1" ht="40.5" spans="1:13">
      <c r="A3139" s="8">
        <v>3137</v>
      </c>
      <c r="B3139" s="10" t="s">
        <v>10352</v>
      </c>
      <c r="C3139" s="10" t="s">
        <v>37</v>
      </c>
      <c r="D3139" s="10" t="s">
        <v>10358</v>
      </c>
      <c r="E3139" s="10" t="s">
        <v>19</v>
      </c>
      <c r="F3139" s="11">
        <v>1</v>
      </c>
      <c r="G3139" s="11" t="s">
        <v>43</v>
      </c>
      <c r="H3139" s="10" t="s">
        <v>19</v>
      </c>
      <c r="I3139" s="10" t="s">
        <v>10359</v>
      </c>
      <c r="J3139" s="10" t="s">
        <v>40</v>
      </c>
      <c r="K3139" s="10" t="s">
        <v>10354</v>
      </c>
      <c r="L3139" s="10" t="s">
        <v>10355</v>
      </c>
      <c r="M3139" s="12" t="s">
        <v>10099</v>
      </c>
    </row>
    <row r="3140" s="3" customFormat="1" spans="1:13">
      <c r="A3140" s="8">
        <v>3138</v>
      </c>
      <c r="B3140" s="10" t="s">
        <v>10352</v>
      </c>
      <c r="C3140" s="10" t="s">
        <v>37</v>
      </c>
      <c r="D3140" s="10" t="s">
        <v>10360</v>
      </c>
      <c r="E3140" s="10" t="s">
        <v>19</v>
      </c>
      <c r="F3140" s="11">
        <v>1</v>
      </c>
      <c r="G3140" s="11" t="s">
        <v>633</v>
      </c>
      <c r="H3140" s="10" t="s">
        <v>19</v>
      </c>
      <c r="I3140" s="10" t="s">
        <v>1317</v>
      </c>
      <c r="J3140" s="10" t="s">
        <v>59</v>
      </c>
      <c r="K3140" s="10" t="s">
        <v>10354</v>
      </c>
      <c r="L3140" s="10" t="s">
        <v>10355</v>
      </c>
      <c r="M3140" s="12" t="s">
        <v>10099</v>
      </c>
    </row>
    <row r="3141" s="3" customFormat="1" spans="1:13">
      <c r="A3141" s="8">
        <v>3139</v>
      </c>
      <c r="B3141" s="10" t="s">
        <v>10352</v>
      </c>
      <c r="C3141" s="10" t="s">
        <v>37</v>
      </c>
      <c r="D3141" s="10" t="s">
        <v>10361</v>
      </c>
      <c r="E3141" s="10" t="s">
        <v>19</v>
      </c>
      <c r="F3141" s="11">
        <v>1</v>
      </c>
      <c r="G3141" s="11" t="s">
        <v>633</v>
      </c>
      <c r="H3141" s="10" t="s">
        <v>19</v>
      </c>
      <c r="I3141" s="10" t="s">
        <v>10362</v>
      </c>
      <c r="J3141" s="10" t="s">
        <v>59</v>
      </c>
      <c r="K3141" s="10" t="s">
        <v>10354</v>
      </c>
      <c r="L3141" s="10" t="s">
        <v>10355</v>
      </c>
      <c r="M3141" s="12" t="s">
        <v>10099</v>
      </c>
    </row>
    <row r="3142" s="3" customFormat="1" spans="1:13">
      <c r="A3142" s="8">
        <v>3140</v>
      </c>
      <c r="B3142" s="10" t="s">
        <v>10352</v>
      </c>
      <c r="C3142" s="10" t="s">
        <v>37</v>
      </c>
      <c r="D3142" s="10" t="s">
        <v>10363</v>
      </c>
      <c r="E3142" s="10" t="s">
        <v>19</v>
      </c>
      <c r="F3142" s="11">
        <v>1</v>
      </c>
      <c r="G3142" s="11" t="s">
        <v>633</v>
      </c>
      <c r="H3142" s="10" t="s">
        <v>19</v>
      </c>
      <c r="I3142" s="10" t="s">
        <v>10364</v>
      </c>
      <c r="J3142" s="10" t="s">
        <v>40</v>
      </c>
      <c r="K3142" s="10" t="s">
        <v>10354</v>
      </c>
      <c r="L3142" s="10" t="s">
        <v>10355</v>
      </c>
      <c r="M3142" s="12" t="s">
        <v>10099</v>
      </c>
    </row>
    <row r="3143" s="3" customFormat="1" ht="27" spans="1:13">
      <c r="A3143" s="8">
        <v>3141</v>
      </c>
      <c r="B3143" s="10" t="s">
        <v>10352</v>
      </c>
      <c r="C3143" s="10" t="s">
        <v>37</v>
      </c>
      <c r="D3143" s="10" t="s">
        <v>10365</v>
      </c>
      <c r="E3143" s="10" t="s">
        <v>19</v>
      </c>
      <c r="F3143" s="11">
        <v>1</v>
      </c>
      <c r="G3143" s="11" t="s">
        <v>633</v>
      </c>
      <c r="H3143" s="10" t="s">
        <v>19</v>
      </c>
      <c r="I3143" s="10" t="s">
        <v>10364</v>
      </c>
      <c r="J3143" s="10" t="s">
        <v>40</v>
      </c>
      <c r="K3143" s="10" t="s">
        <v>10354</v>
      </c>
      <c r="L3143" s="10" t="s">
        <v>10355</v>
      </c>
      <c r="M3143" s="12" t="s">
        <v>10099</v>
      </c>
    </row>
    <row r="3144" s="3" customFormat="1" spans="1:13">
      <c r="A3144" s="8">
        <v>3142</v>
      </c>
      <c r="B3144" s="10" t="s">
        <v>10352</v>
      </c>
      <c r="C3144" s="10" t="s">
        <v>37</v>
      </c>
      <c r="D3144" s="10" t="s">
        <v>10366</v>
      </c>
      <c r="E3144" s="10" t="s">
        <v>19</v>
      </c>
      <c r="F3144" s="11">
        <v>1</v>
      </c>
      <c r="G3144" s="11" t="s">
        <v>633</v>
      </c>
      <c r="H3144" s="10" t="s">
        <v>19</v>
      </c>
      <c r="I3144" s="10" t="s">
        <v>10367</v>
      </c>
      <c r="J3144" s="10" t="s">
        <v>59</v>
      </c>
      <c r="K3144" s="10" t="s">
        <v>10354</v>
      </c>
      <c r="L3144" s="10" t="s">
        <v>10355</v>
      </c>
      <c r="M3144" s="12" t="s">
        <v>10099</v>
      </c>
    </row>
    <row r="3145" s="3" customFormat="1" spans="1:13">
      <c r="A3145" s="8">
        <v>3143</v>
      </c>
      <c r="B3145" s="10" t="s">
        <v>10352</v>
      </c>
      <c r="C3145" s="10" t="s">
        <v>37</v>
      </c>
      <c r="D3145" s="10" t="s">
        <v>10368</v>
      </c>
      <c r="E3145" s="10" t="s">
        <v>19</v>
      </c>
      <c r="F3145" s="11">
        <v>1</v>
      </c>
      <c r="G3145" s="11" t="s">
        <v>43</v>
      </c>
      <c r="H3145" s="10" t="s">
        <v>19</v>
      </c>
      <c r="I3145" s="10" t="s">
        <v>2451</v>
      </c>
      <c r="J3145" s="10" t="s">
        <v>70</v>
      </c>
      <c r="K3145" s="10" t="s">
        <v>10354</v>
      </c>
      <c r="L3145" s="10" t="s">
        <v>10355</v>
      </c>
      <c r="M3145" s="12" t="s">
        <v>10099</v>
      </c>
    </row>
    <row r="3146" s="3" customFormat="1" ht="81" spans="1:13">
      <c r="A3146" s="8">
        <v>3144</v>
      </c>
      <c r="B3146" s="9" t="s">
        <v>10369</v>
      </c>
      <c r="C3146" s="9" t="s">
        <v>2833</v>
      </c>
      <c r="D3146" s="9" t="s">
        <v>10370</v>
      </c>
      <c r="E3146" s="9" t="s">
        <v>2840</v>
      </c>
      <c r="F3146" s="8">
        <v>5</v>
      </c>
      <c r="G3146" s="8" t="s">
        <v>18</v>
      </c>
      <c r="H3146" s="9" t="s">
        <v>19</v>
      </c>
      <c r="I3146" s="9" t="s">
        <v>10371</v>
      </c>
      <c r="J3146" s="9" t="s">
        <v>40</v>
      </c>
      <c r="K3146" s="9" t="s">
        <v>10372</v>
      </c>
      <c r="L3146" s="9" t="str">
        <f>"13904074779"</f>
        <v>13904074779</v>
      </c>
      <c r="M3146" s="12" t="s">
        <v>10099</v>
      </c>
    </row>
    <row r="3147" s="3" customFormat="1" ht="81" spans="1:13">
      <c r="A3147" s="8">
        <v>3145</v>
      </c>
      <c r="B3147" s="9" t="s">
        <v>10369</v>
      </c>
      <c r="C3147" s="9" t="s">
        <v>150</v>
      </c>
      <c r="D3147" s="9" t="s">
        <v>10370</v>
      </c>
      <c r="E3147" s="9" t="s">
        <v>32</v>
      </c>
      <c r="F3147" s="8">
        <v>5</v>
      </c>
      <c r="G3147" s="8" t="s">
        <v>18</v>
      </c>
      <c r="H3147" s="9" t="s">
        <v>19</v>
      </c>
      <c r="I3147" s="9" t="s">
        <v>10373</v>
      </c>
      <c r="J3147" s="9" t="s">
        <v>40</v>
      </c>
      <c r="K3147" s="9" t="s">
        <v>10372</v>
      </c>
      <c r="L3147" s="9" t="str">
        <f>"13904074779"</f>
        <v>13904074779</v>
      </c>
      <c r="M3147" s="12" t="s">
        <v>10099</v>
      </c>
    </row>
    <row r="3148" s="3" customFormat="1" ht="67.5" spans="1:13">
      <c r="A3148" s="8">
        <v>3146</v>
      </c>
      <c r="B3148" s="10" t="s">
        <v>10374</v>
      </c>
      <c r="C3148" s="10" t="s">
        <v>37</v>
      </c>
      <c r="D3148" s="10" t="s">
        <v>10375</v>
      </c>
      <c r="E3148" s="10" t="s">
        <v>37</v>
      </c>
      <c r="F3148" s="11">
        <v>1</v>
      </c>
      <c r="G3148" s="11" t="s">
        <v>43</v>
      </c>
      <c r="H3148" s="10" t="s">
        <v>19</v>
      </c>
      <c r="I3148" s="10" t="s">
        <v>10376</v>
      </c>
      <c r="J3148" s="10" t="s">
        <v>40</v>
      </c>
      <c r="K3148" s="10" t="s">
        <v>10377</v>
      </c>
      <c r="L3148" s="10" t="s">
        <v>10378</v>
      </c>
      <c r="M3148" s="12" t="s">
        <v>10099</v>
      </c>
    </row>
    <row r="3149" s="3" customFormat="1" ht="94.5" spans="1:13">
      <c r="A3149" s="8">
        <v>3147</v>
      </c>
      <c r="B3149" s="10" t="s">
        <v>10374</v>
      </c>
      <c r="C3149" s="10" t="s">
        <v>37</v>
      </c>
      <c r="D3149" s="10" t="s">
        <v>10379</v>
      </c>
      <c r="E3149" s="10" t="s">
        <v>32</v>
      </c>
      <c r="F3149" s="11">
        <v>2</v>
      </c>
      <c r="G3149" s="11" t="s">
        <v>39</v>
      </c>
      <c r="H3149" s="10" t="s">
        <v>19</v>
      </c>
      <c r="I3149" s="10" t="s">
        <v>10380</v>
      </c>
      <c r="J3149" s="10" t="s">
        <v>591</v>
      </c>
      <c r="K3149" s="10" t="s">
        <v>10377</v>
      </c>
      <c r="L3149" s="10" t="s">
        <v>10378</v>
      </c>
      <c r="M3149" s="12" t="s">
        <v>10099</v>
      </c>
    </row>
    <row r="3150" s="3" customFormat="1" ht="40.5" spans="1:13">
      <c r="A3150" s="8">
        <v>3148</v>
      </c>
      <c r="B3150" s="9" t="s">
        <v>10381</v>
      </c>
      <c r="C3150" s="9" t="s">
        <v>150</v>
      </c>
      <c r="D3150" s="9" t="s">
        <v>10382</v>
      </c>
      <c r="E3150" s="9" t="s">
        <v>32</v>
      </c>
      <c r="F3150" s="8">
        <v>2</v>
      </c>
      <c r="G3150" s="8" t="s">
        <v>18</v>
      </c>
      <c r="H3150" s="9" t="s">
        <v>19</v>
      </c>
      <c r="I3150" s="9" t="s">
        <v>10383</v>
      </c>
      <c r="J3150" s="9" t="s">
        <v>70</v>
      </c>
      <c r="K3150" s="9" t="s">
        <v>10384</v>
      </c>
      <c r="L3150" s="9" t="s">
        <v>10385</v>
      </c>
      <c r="M3150" s="12" t="s">
        <v>10099</v>
      </c>
    </row>
    <row r="3151" s="3" customFormat="1" ht="67.5" spans="1:13">
      <c r="A3151" s="8">
        <v>3149</v>
      </c>
      <c r="B3151" s="10" t="s">
        <v>10386</v>
      </c>
      <c r="C3151" s="10" t="s">
        <v>37</v>
      </c>
      <c r="D3151" s="10" t="s">
        <v>10387</v>
      </c>
      <c r="E3151" s="10" t="s">
        <v>137</v>
      </c>
      <c r="F3151" s="11">
        <v>2</v>
      </c>
      <c r="G3151" s="11" t="s">
        <v>43</v>
      </c>
      <c r="H3151" s="10" t="s">
        <v>19</v>
      </c>
      <c r="I3151" s="10" t="s">
        <v>10387</v>
      </c>
      <c r="J3151" s="10" t="s">
        <v>40</v>
      </c>
      <c r="K3151" s="10" t="s">
        <v>10388</v>
      </c>
      <c r="L3151" s="10" t="s">
        <v>10389</v>
      </c>
      <c r="M3151" s="12" t="s">
        <v>10099</v>
      </c>
    </row>
    <row r="3152" s="3" customFormat="1" ht="27" spans="1:13">
      <c r="A3152" s="8">
        <v>3150</v>
      </c>
      <c r="B3152" s="9" t="s">
        <v>10390</v>
      </c>
      <c r="C3152" s="9" t="s">
        <v>37</v>
      </c>
      <c r="D3152" s="9" t="s">
        <v>10391</v>
      </c>
      <c r="E3152" s="9" t="s">
        <v>3702</v>
      </c>
      <c r="F3152" s="8">
        <v>1</v>
      </c>
      <c r="G3152" s="8" t="s">
        <v>18</v>
      </c>
      <c r="H3152" s="9" t="s">
        <v>19</v>
      </c>
      <c r="I3152" s="9" t="s">
        <v>10392</v>
      </c>
      <c r="J3152" s="9" t="s">
        <v>70</v>
      </c>
      <c r="K3152" s="9" t="s">
        <v>10393</v>
      </c>
      <c r="L3152" s="9" t="s">
        <v>10394</v>
      </c>
      <c r="M3152" s="12" t="s">
        <v>10099</v>
      </c>
    </row>
    <row r="3153" s="3" customFormat="1" ht="40.5" spans="1:13">
      <c r="A3153" s="8">
        <v>3151</v>
      </c>
      <c r="B3153" s="9" t="s">
        <v>10390</v>
      </c>
      <c r="C3153" s="9" t="s">
        <v>37</v>
      </c>
      <c r="D3153" s="9" t="s">
        <v>10395</v>
      </c>
      <c r="E3153" s="9" t="s">
        <v>649</v>
      </c>
      <c r="F3153" s="8">
        <v>1</v>
      </c>
      <c r="G3153" s="8" t="s">
        <v>18</v>
      </c>
      <c r="H3153" s="9" t="s">
        <v>19</v>
      </c>
      <c r="I3153" s="9" t="s">
        <v>10396</v>
      </c>
      <c r="J3153" s="9" t="s">
        <v>70</v>
      </c>
      <c r="K3153" s="9" t="s">
        <v>10393</v>
      </c>
      <c r="L3153" s="9" t="s">
        <v>10394</v>
      </c>
      <c r="M3153" s="12" t="s">
        <v>10099</v>
      </c>
    </row>
    <row r="3154" s="3" customFormat="1" ht="40.5" spans="1:13">
      <c r="A3154" s="8">
        <v>3152</v>
      </c>
      <c r="B3154" s="9" t="s">
        <v>10390</v>
      </c>
      <c r="C3154" s="9" t="s">
        <v>37</v>
      </c>
      <c r="D3154" s="9" t="s">
        <v>10397</v>
      </c>
      <c r="E3154" s="9" t="s">
        <v>9987</v>
      </c>
      <c r="F3154" s="8">
        <v>1</v>
      </c>
      <c r="G3154" s="8" t="s">
        <v>18</v>
      </c>
      <c r="H3154" s="9" t="s">
        <v>19</v>
      </c>
      <c r="I3154" s="9" t="s">
        <v>10398</v>
      </c>
      <c r="J3154" s="9" t="s">
        <v>70</v>
      </c>
      <c r="K3154" s="9" t="s">
        <v>10393</v>
      </c>
      <c r="L3154" s="9" t="s">
        <v>10394</v>
      </c>
      <c r="M3154" s="12" t="s">
        <v>10099</v>
      </c>
    </row>
    <row r="3155" s="3" customFormat="1" ht="27" spans="1:13">
      <c r="A3155" s="8">
        <v>3153</v>
      </c>
      <c r="B3155" s="9" t="s">
        <v>10390</v>
      </c>
      <c r="C3155" s="9" t="s">
        <v>37</v>
      </c>
      <c r="D3155" s="9" t="s">
        <v>10399</v>
      </c>
      <c r="E3155" s="9" t="s">
        <v>47</v>
      </c>
      <c r="F3155" s="8">
        <v>1</v>
      </c>
      <c r="G3155" s="8" t="s">
        <v>18</v>
      </c>
      <c r="H3155" s="9" t="s">
        <v>19</v>
      </c>
      <c r="I3155" s="9" t="s">
        <v>10400</v>
      </c>
      <c r="J3155" s="9" t="s">
        <v>70</v>
      </c>
      <c r="K3155" s="9" t="s">
        <v>10393</v>
      </c>
      <c r="L3155" s="9" t="s">
        <v>10394</v>
      </c>
      <c r="M3155" s="12" t="s">
        <v>10099</v>
      </c>
    </row>
    <row r="3156" s="3" customFormat="1" ht="40.5" spans="1:13">
      <c r="A3156" s="8">
        <v>3154</v>
      </c>
      <c r="B3156" s="9" t="s">
        <v>10390</v>
      </c>
      <c r="C3156" s="9" t="s">
        <v>37</v>
      </c>
      <c r="D3156" s="9" t="s">
        <v>10401</v>
      </c>
      <c r="E3156" s="9" t="s">
        <v>10402</v>
      </c>
      <c r="F3156" s="8">
        <v>1</v>
      </c>
      <c r="G3156" s="8" t="s">
        <v>18</v>
      </c>
      <c r="H3156" s="9" t="s">
        <v>19</v>
      </c>
      <c r="I3156" s="9" t="s">
        <v>10403</v>
      </c>
      <c r="J3156" s="9" t="s">
        <v>70</v>
      </c>
      <c r="K3156" s="9" t="s">
        <v>10393</v>
      </c>
      <c r="L3156" s="9" t="s">
        <v>10394</v>
      </c>
      <c r="M3156" s="12" t="s">
        <v>10099</v>
      </c>
    </row>
    <row r="3157" s="3" customFormat="1" ht="67.5" spans="1:13">
      <c r="A3157" s="8">
        <v>3155</v>
      </c>
      <c r="B3157" s="9" t="s">
        <v>10390</v>
      </c>
      <c r="C3157" s="9" t="s">
        <v>37</v>
      </c>
      <c r="D3157" s="9" t="s">
        <v>10401</v>
      </c>
      <c r="E3157" s="9" t="s">
        <v>10402</v>
      </c>
      <c r="F3157" s="8">
        <v>1</v>
      </c>
      <c r="G3157" s="8" t="s">
        <v>18</v>
      </c>
      <c r="H3157" s="9" t="s">
        <v>76</v>
      </c>
      <c r="I3157" s="9" t="s">
        <v>10404</v>
      </c>
      <c r="J3157" s="9" t="s">
        <v>70</v>
      </c>
      <c r="K3157" s="9" t="s">
        <v>10393</v>
      </c>
      <c r="L3157" s="9" t="s">
        <v>10394</v>
      </c>
      <c r="M3157" s="12" t="s">
        <v>10099</v>
      </c>
    </row>
    <row r="3158" s="3" customFormat="1" ht="27" spans="1:13">
      <c r="A3158" s="8">
        <v>3156</v>
      </c>
      <c r="B3158" s="9" t="s">
        <v>10390</v>
      </c>
      <c r="C3158" s="9" t="s">
        <v>37</v>
      </c>
      <c r="D3158" s="9" t="s">
        <v>10405</v>
      </c>
      <c r="E3158" s="9" t="s">
        <v>137</v>
      </c>
      <c r="F3158" s="8">
        <v>1</v>
      </c>
      <c r="G3158" s="8" t="s">
        <v>18</v>
      </c>
      <c r="H3158" s="9" t="s">
        <v>19</v>
      </c>
      <c r="I3158" s="9" t="s">
        <v>10406</v>
      </c>
      <c r="J3158" s="9" t="s">
        <v>70</v>
      </c>
      <c r="K3158" s="9" t="s">
        <v>10393</v>
      </c>
      <c r="L3158" s="9" t="s">
        <v>10394</v>
      </c>
      <c r="M3158" s="12" t="s">
        <v>10099</v>
      </c>
    </row>
    <row r="3159" s="3" customFormat="1" ht="27" spans="1:13">
      <c r="A3159" s="8">
        <v>3157</v>
      </c>
      <c r="B3159" s="9" t="s">
        <v>10390</v>
      </c>
      <c r="C3159" s="9" t="s">
        <v>37</v>
      </c>
      <c r="D3159" s="9" t="s">
        <v>10407</v>
      </c>
      <c r="E3159" s="9" t="s">
        <v>350</v>
      </c>
      <c r="F3159" s="8">
        <v>1</v>
      </c>
      <c r="G3159" s="8" t="s">
        <v>18</v>
      </c>
      <c r="H3159" s="9" t="s">
        <v>19</v>
      </c>
      <c r="I3159" s="9" t="s">
        <v>10408</v>
      </c>
      <c r="J3159" s="9" t="s">
        <v>70</v>
      </c>
      <c r="K3159" s="9" t="s">
        <v>10393</v>
      </c>
      <c r="L3159" s="9" t="s">
        <v>10394</v>
      </c>
      <c r="M3159" s="12" t="s">
        <v>10099</v>
      </c>
    </row>
    <row r="3160" s="3" customFormat="1" ht="27" spans="1:13">
      <c r="A3160" s="8">
        <v>3158</v>
      </c>
      <c r="B3160" s="10" t="s">
        <v>10409</v>
      </c>
      <c r="C3160" s="10" t="s">
        <v>37</v>
      </c>
      <c r="D3160" s="10" t="s">
        <v>10410</v>
      </c>
      <c r="E3160" s="10" t="s">
        <v>19</v>
      </c>
      <c r="F3160" s="11">
        <v>10</v>
      </c>
      <c r="G3160" s="11" t="s">
        <v>43</v>
      </c>
      <c r="H3160" s="10" t="s">
        <v>19</v>
      </c>
      <c r="I3160" s="10" t="s">
        <v>10411</v>
      </c>
      <c r="J3160" s="10" t="s">
        <v>40</v>
      </c>
      <c r="K3160" s="10" t="s">
        <v>10412</v>
      </c>
      <c r="L3160" s="10" t="s">
        <v>10413</v>
      </c>
      <c r="M3160" s="12" t="s">
        <v>10099</v>
      </c>
    </row>
    <row r="3161" s="3" customFormat="1" ht="27" spans="1:13">
      <c r="A3161" s="8">
        <v>3159</v>
      </c>
      <c r="B3161" s="10" t="s">
        <v>10409</v>
      </c>
      <c r="C3161" s="10" t="s">
        <v>37</v>
      </c>
      <c r="D3161" s="10" t="s">
        <v>10414</v>
      </c>
      <c r="E3161" s="10" t="s">
        <v>19</v>
      </c>
      <c r="F3161" s="11">
        <v>1</v>
      </c>
      <c r="G3161" s="11" t="s">
        <v>43</v>
      </c>
      <c r="H3161" s="10" t="s">
        <v>19</v>
      </c>
      <c r="I3161" s="10" t="s">
        <v>10353</v>
      </c>
      <c r="J3161" s="10" t="s">
        <v>40</v>
      </c>
      <c r="K3161" s="10" t="s">
        <v>10412</v>
      </c>
      <c r="L3161" s="10" t="s">
        <v>10413</v>
      </c>
      <c r="M3161" s="12" t="s">
        <v>10099</v>
      </c>
    </row>
    <row r="3162" s="3" customFormat="1" ht="27" spans="1:13">
      <c r="A3162" s="8">
        <v>3160</v>
      </c>
      <c r="B3162" s="10" t="s">
        <v>10409</v>
      </c>
      <c r="C3162" s="10" t="s">
        <v>37</v>
      </c>
      <c r="D3162" s="10" t="s">
        <v>10230</v>
      </c>
      <c r="E3162" s="10" t="s">
        <v>1772</v>
      </c>
      <c r="F3162" s="11">
        <v>2</v>
      </c>
      <c r="G3162" s="11" t="s">
        <v>43</v>
      </c>
      <c r="H3162" s="10" t="s">
        <v>19</v>
      </c>
      <c r="I3162" s="10" t="s">
        <v>10415</v>
      </c>
      <c r="J3162" s="10" t="s">
        <v>40</v>
      </c>
      <c r="K3162" s="10" t="s">
        <v>10412</v>
      </c>
      <c r="L3162" s="10" t="s">
        <v>10413</v>
      </c>
      <c r="M3162" s="12" t="s">
        <v>10099</v>
      </c>
    </row>
    <row r="3163" s="3" customFormat="1" ht="27" spans="1:13">
      <c r="A3163" s="8">
        <v>3161</v>
      </c>
      <c r="B3163" s="10" t="s">
        <v>10409</v>
      </c>
      <c r="C3163" s="10" t="s">
        <v>51</v>
      </c>
      <c r="D3163" s="10" t="s">
        <v>10416</v>
      </c>
      <c r="E3163" s="10" t="s">
        <v>19</v>
      </c>
      <c r="F3163" s="11">
        <v>3</v>
      </c>
      <c r="G3163" s="11" t="s">
        <v>43</v>
      </c>
      <c r="H3163" s="10" t="s">
        <v>19</v>
      </c>
      <c r="I3163" s="10" t="s">
        <v>10417</v>
      </c>
      <c r="J3163" s="10" t="s">
        <v>59</v>
      </c>
      <c r="K3163" s="10" t="s">
        <v>10412</v>
      </c>
      <c r="L3163" s="10" t="s">
        <v>10413</v>
      </c>
      <c r="M3163" s="12" t="s">
        <v>10099</v>
      </c>
    </row>
    <row r="3164" s="3" customFormat="1" ht="27" spans="1:13">
      <c r="A3164" s="8">
        <v>3162</v>
      </c>
      <c r="B3164" s="10" t="s">
        <v>10409</v>
      </c>
      <c r="C3164" s="10" t="s">
        <v>37</v>
      </c>
      <c r="D3164" s="10" t="s">
        <v>10418</v>
      </c>
      <c r="E3164" s="10" t="s">
        <v>19</v>
      </c>
      <c r="F3164" s="11">
        <v>1</v>
      </c>
      <c r="G3164" s="11" t="s">
        <v>43</v>
      </c>
      <c r="H3164" s="10" t="s">
        <v>19</v>
      </c>
      <c r="I3164" s="10" t="s">
        <v>434</v>
      </c>
      <c r="J3164" s="10" t="s">
        <v>40</v>
      </c>
      <c r="K3164" s="10" t="s">
        <v>10412</v>
      </c>
      <c r="L3164" s="10" t="s">
        <v>10413</v>
      </c>
      <c r="M3164" s="12" t="s">
        <v>10099</v>
      </c>
    </row>
    <row r="3165" s="3" customFormat="1" ht="27" spans="1:13">
      <c r="A3165" s="8">
        <v>3163</v>
      </c>
      <c r="B3165" s="9" t="s">
        <v>10409</v>
      </c>
      <c r="C3165" s="9" t="s">
        <v>37</v>
      </c>
      <c r="D3165" s="9" t="s">
        <v>10419</v>
      </c>
      <c r="E3165" s="9" t="s">
        <v>19</v>
      </c>
      <c r="F3165" s="8">
        <v>3</v>
      </c>
      <c r="G3165" s="8" t="s">
        <v>18</v>
      </c>
      <c r="H3165" s="9" t="s">
        <v>19</v>
      </c>
      <c r="I3165" s="9" t="s">
        <v>10178</v>
      </c>
      <c r="J3165" s="9" t="s">
        <v>40</v>
      </c>
      <c r="K3165" s="9" t="s">
        <v>10412</v>
      </c>
      <c r="L3165" s="9" t="str">
        <f>"15909801996"</f>
        <v>15909801996</v>
      </c>
      <c r="M3165" s="12" t="s">
        <v>10099</v>
      </c>
    </row>
    <row r="3166" s="3" customFormat="1" ht="27" spans="1:13">
      <c r="A3166" s="8">
        <v>3164</v>
      </c>
      <c r="B3166" s="9" t="s">
        <v>10409</v>
      </c>
      <c r="C3166" s="9" t="s">
        <v>675</v>
      </c>
      <c r="D3166" s="9" t="s">
        <v>10420</v>
      </c>
      <c r="E3166" s="9" t="s">
        <v>19</v>
      </c>
      <c r="F3166" s="8">
        <v>2</v>
      </c>
      <c r="G3166" s="8" t="s">
        <v>18</v>
      </c>
      <c r="H3166" s="9" t="s">
        <v>19</v>
      </c>
      <c r="I3166" s="9" t="s">
        <v>10178</v>
      </c>
      <c r="J3166" s="9" t="s">
        <v>40</v>
      </c>
      <c r="K3166" s="9" t="s">
        <v>10412</v>
      </c>
      <c r="L3166" s="9" t="str">
        <f>"15909801996"</f>
        <v>15909801996</v>
      </c>
      <c r="M3166" s="12" t="s">
        <v>10099</v>
      </c>
    </row>
    <row r="3167" s="3" customFormat="1" ht="27" spans="1:13">
      <c r="A3167" s="8">
        <v>3165</v>
      </c>
      <c r="B3167" s="9" t="s">
        <v>10409</v>
      </c>
      <c r="C3167" s="9" t="s">
        <v>37</v>
      </c>
      <c r="D3167" s="9" t="s">
        <v>10421</v>
      </c>
      <c r="E3167" s="9" t="s">
        <v>111</v>
      </c>
      <c r="F3167" s="8">
        <v>1</v>
      </c>
      <c r="G3167" s="8" t="s">
        <v>18</v>
      </c>
      <c r="H3167" s="9" t="s">
        <v>19</v>
      </c>
      <c r="I3167" s="9" t="s">
        <v>10422</v>
      </c>
      <c r="J3167" s="9" t="s">
        <v>40</v>
      </c>
      <c r="K3167" s="9" t="s">
        <v>10412</v>
      </c>
      <c r="L3167" s="9" t="str">
        <f>"15909801996"</f>
        <v>15909801996</v>
      </c>
      <c r="M3167" s="12" t="s">
        <v>10099</v>
      </c>
    </row>
    <row r="3168" s="3" customFormat="1" spans="1:13">
      <c r="A3168" s="8">
        <v>3166</v>
      </c>
      <c r="B3168" s="9" t="s">
        <v>10423</v>
      </c>
      <c r="C3168" s="9" t="s">
        <v>37</v>
      </c>
      <c r="D3168" s="9" t="s">
        <v>10424</v>
      </c>
      <c r="E3168" s="9" t="s">
        <v>37</v>
      </c>
      <c r="F3168" s="8">
        <v>5</v>
      </c>
      <c r="G3168" s="8" t="s">
        <v>18</v>
      </c>
      <c r="H3168" s="9" t="s">
        <v>19</v>
      </c>
      <c r="I3168" s="9" t="s">
        <v>10425</v>
      </c>
      <c r="J3168" s="9" t="s">
        <v>40</v>
      </c>
      <c r="K3168" s="9" t="s">
        <v>10426</v>
      </c>
      <c r="L3168" s="9" t="str">
        <f>"18641775555"</f>
        <v>18641775555</v>
      </c>
      <c r="M3168" s="12" t="s">
        <v>10099</v>
      </c>
    </row>
    <row r="3169" s="3" customFormat="1" ht="27" spans="1:13">
      <c r="A3169" s="8">
        <v>3167</v>
      </c>
      <c r="B3169" s="9" t="s">
        <v>10427</v>
      </c>
      <c r="C3169" s="9" t="s">
        <v>37</v>
      </c>
      <c r="D3169" s="9" t="s">
        <v>10428</v>
      </c>
      <c r="E3169" s="9" t="s">
        <v>47</v>
      </c>
      <c r="F3169" s="8">
        <v>1</v>
      </c>
      <c r="G3169" s="8" t="s">
        <v>18</v>
      </c>
      <c r="H3169" s="9" t="s">
        <v>19</v>
      </c>
      <c r="I3169" s="9" t="s">
        <v>10429</v>
      </c>
      <c r="J3169" s="9" t="s">
        <v>40</v>
      </c>
      <c r="K3169" s="9" t="s">
        <v>10430</v>
      </c>
      <c r="L3169" s="9" t="s">
        <v>10431</v>
      </c>
      <c r="M3169" s="12" t="s">
        <v>10099</v>
      </c>
    </row>
    <row r="3170" s="3" customFormat="1" ht="27" spans="1:13">
      <c r="A3170" s="8">
        <v>3168</v>
      </c>
      <c r="B3170" s="9" t="s">
        <v>10427</v>
      </c>
      <c r="C3170" s="9" t="s">
        <v>37</v>
      </c>
      <c r="D3170" s="9" t="s">
        <v>10432</v>
      </c>
      <c r="E3170" s="9" t="s">
        <v>10402</v>
      </c>
      <c r="F3170" s="8">
        <v>2</v>
      </c>
      <c r="G3170" s="8" t="s">
        <v>18</v>
      </c>
      <c r="H3170" s="9" t="s">
        <v>19</v>
      </c>
      <c r="I3170" s="9" t="s">
        <v>10433</v>
      </c>
      <c r="J3170" s="9" t="s">
        <v>40</v>
      </c>
      <c r="K3170" s="9" t="s">
        <v>10430</v>
      </c>
      <c r="L3170" s="9" t="s">
        <v>10431</v>
      </c>
      <c r="M3170" s="12" t="s">
        <v>10099</v>
      </c>
    </row>
    <row r="3171" s="3" customFormat="1" ht="40.5" spans="1:13">
      <c r="A3171" s="8">
        <v>3169</v>
      </c>
      <c r="B3171" s="10" t="s">
        <v>10434</v>
      </c>
      <c r="C3171" s="10" t="s">
        <v>448</v>
      </c>
      <c r="D3171" s="10" t="s">
        <v>10435</v>
      </c>
      <c r="E3171" s="10" t="s">
        <v>32</v>
      </c>
      <c r="F3171" s="11">
        <v>1</v>
      </c>
      <c r="G3171" s="11" t="s">
        <v>43</v>
      </c>
      <c r="H3171" s="10" t="s">
        <v>76</v>
      </c>
      <c r="I3171" s="10" t="s">
        <v>10436</v>
      </c>
      <c r="J3171" s="10" t="s">
        <v>40</v>
      </c>
      <c r="K3171" s="10" t="s">
        <v>10437</v>
      </c>
      <c r="L3171" s="10" t="s">
        <v>10438</v>
      </c>
      <c r="M3171" s="12" t="s">
        <v>10099</v>
      </c>
    </row>
    <row r="3172" s="3" customFormat="1" ht="27" spans="1:13">
      <c r="A3172" s="8">
        <v>3170</v>
      </c>
      <c r="B3172" s="10" t="s">
        <v>10439</v>
      </c>
      <c r="C3172" s="10" t="s">
        <v>30</v>
      </c>
      <c r="D3172" s="10" t="s">
        <v>10440</v>
      </c>
      <c r="E3172" s="10" t="s">
        <v>19</v>
      </c>
      <c r="F3172" s="11">
        <v>5</v>
      </c>
      <c r="G3172" s="11" t="s">
        <v>43</v>
      </c>
      <c r="H3172" s="10" t="s">
        <v>19</v>
      </c>
      <c r="I3172" s="10" t="s">
        <v>10441</v>
      </c>
      <c r="J3172" s="10" t="s">
        <v>40</v>
      </c>
      <c r="K3172" s="10" t="s">
        <v>2914</v>
      </c>
      <c r="L3172" s="10" t="s">
        <v>10442</v>
      </c>
      <c r="M3172" s="12" t="s">
        <v>10099</v>
      </c>
    </row>
    <row r="3173" s="3" customFormat="1" ht="54" spans="1:13">
      <c r="A3173" s="8">
        <v>3171</v>
      </c>
      <c r="B3173" s="10" t="s">
        <v>10443</v>
      </c>
      <c r="C3173" s="10" t="s">
        <v>141</v>
      </c>
      <c r="D3173" s="10" t="s">
        <v>10279</v>
      </c>
      <c r="E3173" s="10" t="s">
        <v>119</v>
      </c>
      <c r="F3173" s="11">
        <v>1</v>
      </c>
      <c r="G3173" s="11" t="s">
        <v>43</v>
      </c>
      <c r="H3173" s="10" t="s">
        <v>19</v>
      </c>
      <c r="I3173" s="10" t="s">
        <v>10444</v>
      </c>
      <c r="J3173" s="10" t="s">
        <v>70</v>
      </c>
      <c r="K3173" s="10" t="s">
        <v>10445</v>
      </c>
      <c r="L3173" s="10" t="s">
        <v>10446</v>
      </c>
      <c r="M3173" s="12" t="s">
        <v>10099</v>
      </c>
    </row>
    <row r="3174" s="3" customFormat="1" spans="1:13">
      <c r="A3174" s="8">
        <v>3172</v>
      </c>
      <c r="B3174" s="10" t="s">
        <v>10447</v>
      </c>
      <c r="C3174" s="10" t="s">
        <v>37</v>
      </c>
      <c r="D3174" s="10" t="s">
        <v>10410</v>
      </c>
      <c r="E3174" s="10" t="s">
        <v>19</v>
      </c>
      <c r="F3174" s="11">
        <v>10</v>
      </c>
      <c r="G3174" s="11" t="s">
        <v>633</v>
      </c>
      <c r="H3174" s="10" t="s">
        <v>19</v>
      </c>
      <c r="I3174" s="10" t="s">
        <v>434</v>
      </c>
      <c r="J3174" s="10" t="s">
        <v>40</v>
      </c>
      <c r="K3174" s="10" t="s">
        <v>10448</v>
      </c>
      <c r="L3174" s="10" t="s">
        <v>10449</v>
      </c>
      <c r="M3174" s="12" t="s">
        <v>10099</v>
      </c>
    </row>
    <row r="3175" s="3" customFormat="1" ht="27" spans="1:13">
      <c r="A3175" s="8">
        <v>3173</v>
      </c>
      <c r="B3175" s="9" t="s">
        <v>10450</v>
      </c>
      <c r="C3175" s="9" t="s">
        <v>485</v>
      </c>
      <c r="D3175" s="9" t="s">
        <v>10451</v>
      </c>
      <c r="E3175" s="9" t="s">
        <v>1356</v>
      </c>
      <c r="F3175" s="8">
        <v>1</v>
      </c>
      <c r="G3175" s="8" t="s">
        <v>18</v>
      </c>
      <c r="H3175" s="9" t="s">
        <v>19</v>
      </c>
      <c r="I3175" s="9" t="s">
        <v>10452</v>
      </c>
      <c r="J3175" s="9" t="s">
        <v>40</v>
      </c>
      <c r="K3175" s="9" t="s">
        <v>10453</v>
      </c>
      <c r="L3175" s="9" t="str">
        <f>"15009851549"</f>
        <v>15009851549</v>
      </c>
      <c r="M3175" s="12" t="s">
        <v>10099</v>
      </c>
    </row>
    <row r="3176" s="3" customFormat="1" ht="27" spans="1:13">
      <c r="A3176" s="8">
        <v>3174</v>
      </c>
      <c r="B3176" s="10" t="s">
        <v>10454</v>
      </c>
      <c r="C3176" s="10" t="s">
        <v>675</v>
      </c>
      <c r="D3176" s="10" t="s">
        <v>10455</v>
      </c>
      <c r="E3176" s="10" t="s">
        <v>47</v>
      </c>
      <c r="F3176" s="11">
        <v>1</v>
      </c>
      <c r="G3176" s="11" t="s">
        <v>43</v>
      </c>
      <c r="H3176" s="10" t="s">
        <v>19</v>
      </c>
      <c r="I3176" s="10" t="s">
        <v>10456</v>
      </c>
      <c r="J3176" s="10" t="s">
        <v>591</v>
      </c>
      <c r="K3176" s="10" t="s">
        <v>10457</v>
      </c>
      <c r="L3176" s="10" t="s">
        <v>10458</v>
      </c>
      <c r="M3176" s="12" t="s">
        <v>10099</v>
      </c>
    </row>
    <row r="3177" s="3" customFormat="1" ht="40.5" spans="1:13">
      <c r="A3177" s="8">
        <v>3175</v>
      </c>
      <c r="B3177" s="9" t="s">
        <v>10459</v>
      </c>
      <c r="C3177" s="9" t="s">
        <v>37</v>
      </c>
      <c r="D3177" s="9" t="s">
        <v>10460</v>
      </c>
      <c r="E3177" s="9" t="s">
        <v>9430</v>
      </c>
      <c r="F3177" s="8">
        <v>2</v>
      </c>
      <c r="G3177" s="8" t="s">
        <v>18</v>
      </c>
      <c r="H3177" s="9" t="s">
        <v>19</v>
      </c>
      <c r="I3177" s="9" t="s">
        <v>10461</v>
      </c>
      <c r="J3177" s="9" t="s">
        <v>59</v>
      </c>
      <c r="K3177" s="9" t="s">
        <v>10462</v>
      </c>
      <c r="L3177" s="9" t="str">
        <f>"15840757177"</f>
        <v>15840757177</v>
      </c>
      <c r="M3177" s="12" t="s">
        <v>10099</v>
      </c>
    </row>
    <row r="3178" s="3" customFormat="1" ht="67.5" spans="1:13">
      <c r="A3178" s="8">
        <v>3176</v>
      </c>
      <c r="B3178" s="9" t="s">
        <v>10459</v>
      </c>
      <c r="C3178" s="9" t="s">
        <v>167</v>
      </c>
      <c r="D3178" s="9" t="s">
        <v>10463</v>
      </c>
      <c r="E3178" s="9" t="s">
        <v>42</v>
      </c>
      <c r="F3178" s="8">
        <v>2</v>
      </c>
      <c r="G3178" s="8" t="s">
        <v>18</v>
      </c>
      <c r="H3178" s="9" t="s">
        <v>19</v>
      </c>
      <c r="I3178" s="9" t="s">
        <v>10464</v>
      </c>
      <c r="J3178" s="9" t="s">
        <v>59</v>
      </c>
      <c r="K3178" s="9" t="s">
        <v>10462</v>
      </c>
      <c r="L3178" s="9" t="str">
        <f>"15840757177"</f>
        <v>15840757177</v>
      </c>
      <c r="M3178" s="12" t="s">
        <v>10099</v>
      </c>
    </row>
    <row r="3179" s="3" customFormat="1" ht="40.5" spans="1:13">
      <c r="A3179" s="8">
        <v>3177</v>
      </c>
      <c r="B3179" s="9" t="s">
        <v>10459</v>
      </c>
      <c r="C3179" s="9" t="s">
        <v>150</v>
      </c>
      <c r="D3179" s="9" t="s">
        <v>10465</v>
      </c>
      <c r="E3179" s="9" t="s">
        <v>32</v>
      </c>
      <c r="F3179" s="8">
        <v>2</v>
      </c>
      <c r="G3179" s="8" t="s">
        <v>18</v>
      </c>
      <c r="H3179" s="9" t="s">
        <v>19</v>
      </c>
      <c r="I3179" s="9" t="s">
        <v>10461</v>
      </c>
      <c r="J3179" s="9" t="s">
        <v>59</v>
      </c>
      <c r="K3179" s="9" t="s">
        <v>10462</v>
      </c>
      <c r="L3179" s="9" t="str">
        <f>"15840757177"</f>
        <v>15840757177</v>
      </c>
      <c r="M3179" s="12" t="s">
        <v>10099</v>
      </c>
    </row>
    <row r="3180" s="3" customFormat="1" ht="121.5" spans="1:13">
      <c r="A3180" s="8">
        <v>3178</v>
      </c>
      <c r="B3180" s="9" t="s">
        <v>10466</v>
      </c>
      <c r="C3180" s="9" t="s">
        <v>37</v>
      </c>
      <c r="D3180" s="9" t="s">
        <v>10467</v>
      </c>
      <c r="E3180" s="9" t="s">
        <v>32</v>
      </c>
      <c r="F3180" s="8">
        <v>1</v>
      </c>
      <c r="G3180" s="8" t="s">
        <v>18</v>
      </c>
      <c r="H3180" s="9" t="s">
        <v>19</v>
      </c>
      <c r="I3180" s="9" t="s">
        <v>10468</v>
      </c>
      <c r="J3180" s="9" t="s">
        <v>40</v>
      </c>
      <c r="K3180" s="9" t="s">
        <v>10469</v>
      </c>
      <c r="L3180" s="9" t="s">
        <v>10470</v>
      </c>
      <c r="M3180" s="12" t="s">
        <v>10099</v>
      </c>
    </row>
    <row r="3181" s="3" customFormat="1" spans="1:13">
      <c r="A3181" s="8">
        <v>3179</v>
      </c>
      <c r="B3181" s="10" t="s">
        <v>10471</v>
      </c>
      <c r="C3181" s="10" t="s">
        <v>37</v>
      </c>
      <c r="D3181" s="10" t="s">
        <v>10472</v>
      </c>
      <c r="E3181" s="10" t="s">
        <v>241</v>
      </c>
      <c r="F3181" s="11">
        <v>1</v>
      </c>
      <c r="G3181" s="11" t="s">
        <v>43</v>
      </c>
      <c r="H3181" s="10" t="s">
        <v>19</v>
      </c>
      <c r="I3181" s="10" t="s">
        <v>10473</v>
      </c>
      <c r="J3181" s="10" t="s">
        <v>40</v>
      </c>
      <c r="K3181" s="10" t="s">
        <v>10474</v>
      </c>
      <c r="L3181" s="10" t="s">
        <v>10475</v>
      </c>
      <c r="M3181" s="12" t="s">
        <v>10099</v>
      </c>
    </row>
    <row r="3182" s="3" customFormat="1" ht="27" spans="1:13">
      <c r="A3182" s="8">
        <v>3180</v>
      </c>
      <c r="B3182" s="9" t="s">
        <v>10476</v>
      </c>
      <c r="C3182" s="9" t="s">
        <v>150</v>
      </c>
      <c r="D3182" s="9" t="s">
        <v>10477</v>
      </c>
      <c r="E3182" s="9" t="s">
        <v>32</v>
      </c>
      <c r="F3182" s="8">
        <v>5</v>
      </c>
      <c r="G3182" s="8" t="s">
        <v>18</v>
      </c>
      <c r="H3182" s="9" t="s">
        <v>19</v>
      </c>
      <c r="I3182" s="9" t="s">
        <v>10478</v>
      </c>
      <c r="J3182" s="9" t="s">
        <v>40</v>
      </c>
      <c r="K3182" s="9" t="s">
        <v>10479</v>
      </c>
      <c r="L3182" s="9" t="str">
        <f>"13332319780"</f>
        <v>13332319780</v>
      </c>
      <c r="M3182" s="12" t="s">
        <v>10099</v>
      </c>
    </row>
    <row r="3183" s="3" customFormat="1" ht="27" spans="1:13">
      <c r="A3183" s="8">
        <v>3181</v>
      </c>
      <c r="B3183" s="10" t="s">
        <v>10480</v>
      </c>
      <c r="C3183" s="10" t="s">
        <v>4346</v>
      </c>
      <c r="D3183" s="10" t="s">
        <v>10481</v>
      </c>
      <c r="E3183" s="10" t="s">
        <v>19</v>
      </c>
      <c r="F3183" s="11">
        <v>3</v>
      </c>
      <c r="G3183" s="11" t="s">
        <v>633</v>
      </c>
      <c r="H3183" s="10" t="s">
        <v>19</v>
      </c>
      <c r="I3183" s="10" t="s">
        <v>1429</v>
      </c>
      <c r="J3183" s="10" t="s">
        <v>70</v>
      </c>
      <c r="K3183" s="10" t="s">
        <v>10482</v>
      </c>
      <c r="L3183" s="10" t="s">
        <v>10483</v>
      </c>
      <c r="M3183" s="12" t="s">
        <v>10099</v>
      </c>
    </row>
    <row r="3184" s="3" customFormat="1" ht="67.5" spans="1:13">
      <c r="A3184" s="8">
        <v>3182</v>
      </c>
      <c r="B3184" s="10" t="s">
        <v>10484</v>
      </c>
      <c r="C3184" s="10" t="s">
        <v>37</v>
      </c>
      <c r="D3184" s="10" t="s">
        <v>10485</v>
      </c>
      <c r="E3184" s="10" t="s">
        <v>19</v>
      </c>
      <c r="F3184" s="11">
        <v>3</v>
      </c>
      <c r="G3184" s="11" t="s">
        <v>43</v>
      </c>
      <c r="H3184" s="10" t="s">
        <v>19</v>
      </c>
      <c r="I3184" s="10" t="s">
        <v>10486</v>
      </c>
      <c r="J3184" s="10" t="s">
        <v>591</v>
      </c>
      <c r="K3184" s="10" t="s">
        <v>10487</v>
      </c>
      <c r="L3184" s="10" t="s">
        <v>10488</v>
      </c>
      <c r="M3184" s="12" t="s">
        <v>10099</v>
      </c>
    </row>
    <row r="3185" s="3" customFormat="1" ht="94.5" spans="1:13">
      <c r="A3185" s="8">
        <v>3183</v>
      </c>
      <c r="B3185" s="9" t="s">
        <v>10484</v>
      </c>
      <c r="C3185" s="9" t="s">
        <v>961</v>
      </c>
      <c r="D3185" s="9" t="s">
        <v>10489</v>
      </c>
      <c r="E3185" s="9" t="s">
        <v>19</v>
      </c>
      <c r="F3185" s="8">
        <v>2</v>
      </c>
      <c r="G3185" s="8" t="s">
        <v>18</v>
      </c>
      <c r="H3185" s="9" t="s">
        <v>19</v>
      </c>
      <c r="I3185" s="9" t="s">
        <v>10490</v>
      </c>
      <c r="J3185" s="9" t="s">
        <v>40</v>
      </c>
      <c r="K3185" s="9" t="s">
        <v>10487</v>
      </c>
      <c r="L3185" s="9" t="str">
        <f>"15141792333"</f>
        <v>15141792333</v>
      </c>
      <c r="M3185" s="12" t="s">
        <v>10099</v>
      </c>
    </row>
    <row r="3186" s="3" customFormat="1" spans="1:13">
      <c r="A3186" s="8">
        <v>3184</v>
      </c>
      <c r="B3186" s="10" t="s">
        <v>10491</v>
      </c>
      <c r="C3186" s="10" t="s">
        <v>135</v>
      </c>
      <c r="D3186" s="10" t="s">
        <v>10418</v>
      </c>
      <c r="E3186" s="10" t="s">
        <v>37</v>
      </c>
      <c r="F3186" s="11">
        <v>1</v>
      </c>
      <c r="G3186" s="11" t="s">
        <v>39</v>
      </c>
      <c r="H3186" s="10" t="s">
        <v>19</v>
      </c>
      <c r="I3186" s="10" t="s">
        <v>10492</v>
      </c>
      <c r="J3186" s="10" t="s">
        <v>40</v>
      </c>
      <c r="K3186" s="10" t="s">
        <v>10493</v>
      </c>
      <c r="L3186" s="10" t="s">
        <v>10494</v>
      </c>
      <c r="M3186" s="12" t="s">
        <v>10099</v>
      </c>
    </row>
    <row r="3187" s="3" customFormat="1" ht="27" spans="1:13">
      <c r="A3187" s="8">
        <v>3185</v>
      </c>
      <c r="B3187" s="9" t="s">
        <v>10495</v>
      </c>
      <c r="C3187" s="9" t="s">
        <v>37</v>
      </c>
      <c r="D3187" s="9" t="s">
        <v>10496</v>
      </c>
      <c r="E3187" s="9" t="s">
        <v>241</v>
      </c>
      <c r="F3187" s="8">
        <v>2</v>
      </c>
      <c r="G3187" s="8" t="s">
        <v>18</v>
      </c>
      <c r="H3187" s="9" t="s">
        <v>19</v>
      </c>
      <c r="I3187" s="9" t="s">
        <v>10497</v>
      </c>
      <c r="J3187" s="9" t="s">
        <v>70</v>
      </c>
      <c r="K3187" s="9" t="s">
        <v>10498</v>
      </c>
      <c r="L3187" s="9" t="s">
        <v>10499</v>
      </c>
      <c r="M3187" s="12" t="s">
        <v>10099</v>
      </c>
    </row>
    <row r="3188" s="3" customFormat="1" spans="1:13">
      <c r="A3188" s="8">
        <v>3186</v>
      </c>
      <c r="B3188" s="9" t="s">
        <v>10500</v>
      </c>
      <c r="C3188" s="9" t="s">
        <v>37</v>
      </c>
      <c r="D3188" s="9" t="s">
        <v>10501</v>
      </c>
      <c r="E3188" s="9" t="s">
        <v>350</v>
      </c>
      <c r="F3188" s="8">
        <v>1</v>
      </c>
      <c r="G3188" s="8" t="s">
        <v>18</v>
      </c>
      <c r="H3188" s="9" t="s">
        <v>19</v>
      </c>
      <c r="I3188" s="9" t="s">
        <v>10502</v>
      </c>
      <c r="J3188" s="9" t="s">
        <v>40</v>
      </c>
      <c r="K3188" s="9" t="s">
        <v>4215</v>
      </c>
      <c r="L3188" s="9" t="s">
        <v>10503</v>
      </c>
      <c r="M3188" s="12" t="s">
        <v>10099</v>
      </c>
    </row>
    <row r="3189" s="3" customFormat="1" ht="81" spans="1:13">
      <c r="A3189" s="8">
        <v>3187</v>
      </c>
      <c r="B3189" s="10" t="s">
        <v>10504</v>
      </c>
      <c r="C3189" s="10" t="s">
        <v>37</v>
      </c>
      <c r="D3189" s="10" t="s">
        <v>10505</v>
      </c>
      <c r="E3189" s="10" t="s">
        <v>19</v>
      </c>
      <c r="F3189" s="11">
        <v>1</v>
      </c>
      <c r="G3189" s="11" t="s">
        <v>43</v>
      </c>
      <c r="H3189" s="10" t="s">
        <v>19</v>
      </c>
      <c r="I3189" s="10" t="s">
        <v>10506</v>
      </c>
      <c r="J3189" s="10" t="s">
        <v>40</v>
      </c>
      <c r="K3189" s="10" t="s">
        <v>10507</v>
      </c>
      <c r="L3189" s="10" t="s">
        <v>10508</v>
      </c>
      <c r="M3189" s="12" t="s">
        <v>10099</v>
      </c>
    </row>
    <row r="3190" s="3" customFormat="1" ht="54" spans="1:13">
      <c r="A3190" s="8">
        <v>3188</v>
      </c>
      <c r="B3190" s="10" t="s">
        <v>10504</v>
      </c>
      <c r="C3190" s="10" t="s">
        <v>37</v>
      </c>
      <c r="D3190" s="10" t="s">
        <v>10509</v>
      </c>
      <c r="E3190" s="10" t="s">
        <v>19</v>
      </c>
      <c r="F3190" s="11">
        <v>2</v>
      </c>
      <c r="G3190" s="11" t="s">
        <v>39</v>
      </c>
      <c r="H3190" s="10" t="s">
        <v>19</v>
      </c>
      <c r="I3190" s="10" t="s">
        <v>10510</v>
      </c>
      <c r="J3190" s="10" t="s">
        <v>40</v>
      </c>
      <c r="K3190" s="10" t="s">
        <v>10507</v>
      </c>
      <c r="L3190" s="10" t="s">
        <v>10508</v>
      </c>
      <c r="M3190" s="12" t="s">
        <v>10099</v>
      </c>
    </row>
    <row r="3191" s="3" customFormat="1" ht="67.5" spans="1:13">
      <c r="A3191" s="8">
        <v>3189</v>
      </c>
      <c r="B3191" s="10" t="s">
        <v>10504</v>
      </c>
      <c r="C3191" s="10" t="s">
        <v>37</v>
      </c>
      <c r="D3191" s="10" t="s">
        <v>10511</v>
      </c>
      <c r="E3191" s="10" t="s">
        <v>19</v>
      </c>
      <c r="F3191" s="11">
        <v>1</v>
      </c>
      <c r="G3191" s="11" t="s">
        <v>43</v>
      </c>
      <c r="H3191" s="10" t="s">
        <v>19</v>
      </c>
      <c r="I3191" s="10" t="s">
        <v>10512</v>
      </c>
      <c r="J3191" s="10" t="s">
        <v>40</v>
      </c>
      <c r="K3191" s="10" t="s">
        <v>10507</v>
      </c>
      <c r="L3191" s="10" t="s">
        <v>10508</v>
      </c>
      <c r="M3191" s="12" t="s">
        <v>10099</v>
      </c>
    </row>
    <row r="3192" s="3" customFormat="1" ht="67.5" spans="1:13">
      <c r="A3192" s="8">
        <v>3190</v>
      </c>
      <c r="B3192" s="10" t="s">
        <v>10504</v>
      </c>
      <c r="C3192" s="10" t="s">
        <v>37</v>
      </c>
      <c r="D3192" s="10" t="s">
        <v>10513</v>
      </c>
      <c r="E3192" s="10" t="s">
        <v>19</v>
      </c>
      <c r="F3192" s="11">
        <v>2</v>
      </c>
      <c r="G3192" s="11" t="s">
        <v>43</v>
      </c>
      <c r="H3192" s="10" t="s">
        <v>19</v>
      </c>
      <c r="I3192" s="10" t="s">
        <v>10514</v>
      </c>
      <c r="J3192" s="10" t="s">
        <v>40</v>
      </c>
      <c r="K3192" s="10" t="s">
        <v>10507</v>
      </c>
      <c r="L3192" s="10" t="s">
        <v>10508</v>
      </c>
      <c r="M3192" s="12" t="s">
        <v>10099</v>
      </c>
    </row>
    <row r="3193" s="3" customFormat="1" ht="54" spans="1:13">
      <c r="A3193" s="8">
        <v>3191</v>
      </c>
      <c r="B3193" s="10" t="s">
        <v>10504</v>
      </c>
      <c r="C3193" s="10" t="s">
        <v>37</v>
      </c>
      <c r="D3193" s="10" t="s">
        <v>10515</v>
      </c>
      <c r="E3193" s="10" t="s">
        <v>19</v>
      </c>
      <c r="F3193" s="11">
        <v>20</v>
      </c>
      <c r="G3193" s="11" t="s">
        <v>39</v>
      </c>
      <c r="H3193" s="10" t="s">
        <v>19</v>
      </c>
      <c r="I3193" s="10" t="s">
        <v>10516</v>
      </c>
      <c r="J3193" s="10" t="s">
        <v>40</v>
      </c>
      <c r="K3193" s="10" t="s">
        <v>10507</v>
      </c>
      <c r="L3193" s="10" t="s">
        <v>10508</v>
      </c>
      <c r="M3193" s="12" t="s">
        <v>10099</v>
      </c>
    </row>
    <row r="3194" s="3" customFormat="1" ht="54" spans="1:13">
      <c r="A3194" s="8">
        <v>3192</v>
      </c>
      <c r="B3194" s="10" t="s">
        <v>10504</v>
      </c>
      <c r="C3194" s="10" t="s">
        <v>37</v>
      </c>
      <c r="D3194" s="10" t="s">
        <v>10517</v>
      </c>
      <c r="E3194" s="10" t="s">
        <v>19</v>
      </c>
      <c r="F3194" s="11">
        <v>20</v>
      </c>
      <c r="G3194" s="11" t="s">
        <v>39</v>
      </c>
      <c r="H3194" s="10" t="s">
        <v>19</v>
      </c>
      <c r="I3194" s="10" t="s">
        <v>10518</v>
      </c>
      <c r="J3194" s="10" t="s">
        <v>40</v>
      </c>
      <c r="K3194" s="10" t="s">
        <v>10507</v>
      </c>
      <c r="L3194" s="10" t="s">
        <v>10508</v>
      </c>
      <c r="M3194" s="12" t="s">
        <v>10099</v>
      </c>
    </row>
    <row r="3195" s="3" customFormat="1" ht="81" spans="1:13">
      <c r="A3195" s="8">
        <v>3193</v>
      </c>
      <c r="B3195" s="10" t="s">
        <v>10504</v>
      </c>
      <c r="C3195" s="10" t="s">
        <v>37</v>
      </c>
      <c r="D3195" s="10" t="s">
        <v>10519</v>
      </c>
      <c r="E3195" s="10" t="s">
        <v>19</v>
      </c>
      <c r="F3195" s="11">
        <v>20</v>
      </c>
      <c r="G3195" s="11" t="s">
        <v>39</v>
      </c>
      <c r="H3195" s="10" t="s">
        <v>19</v>
      </c>
      <c r="I3195" s="10" t="s">
        <v>10520</v>
      </c>
      <c r="J3195" s="10" t="s">
        <v>40</v>
      </c>
      <c r="K3195" s="10" t="s">
        <v>10507</v>
      </c>
      <c r="L3195" s="10" t="s">
        <v>10508</v>
      </c>
      <c r="M3195" s="12" t="s">
        <v>10099</v>
      </c>
    </row>
    <row r="3196" s="3" customFormat="1" ht="67.5" spans="1:13">
      <c r="A3196" s="8">
        <v>3194</v>
      </c>
      <c r="B3196" s="10" t="s">
        <v>10504</v>
      </c>
      <c r="C3196" s="10" t="s">
        <v>37</v>
      </c>
      <c r="D3196" s="10" t="s">
        <v>10521</v>
      </c>
      <c r="E3196" s="10" t="s">
        <v>19</v>
      </c>
      <c r="F3196" s="11">
        <v>10</v>
      </c>
      <c r="G3196" s="11" t="s">
        <v>39</v>
      </c>
      <c r="H3196" s="10" t="s">
        <v>19</v>
      </c>
      <c r="I3196" s="10" t="s">
        <v>10522</v>
      </c>
      <c r="J3196" s="10" t="s">
        <v>40</v>
      </c>
      <c r="K3196" s="10" t="s">
        <v>10507</v>
      </c>
      <c r="L3196" s="10" t="s">
        <v>10508</v>
      </c>
      <c r="M3196" s="12" t="s">
        <v>10099</v>
      </c>
    </row>
    <row r="3197" s="3" customFormat="1" ht="40.5" spans="1:13">
      <c r="A3197" s="8">
        <v>3195</v>
      </c>
      <c r="B3197" s="9" t="s">
        <v>10523</v>
      </c>
      <c r="C3197" s="9" t="s">
        <v>37</v>
      </c>
      <c r="D3197" s="9" t="s">
        <v>10524</v>
      </c>
      <c r="E3197" s="9" t="s">
        <v>1213</v>
      </c>
      <c r="F3197" s="8">
        <v>1</v>
      </c>
      <c r="G3197" s="8" t="s">
        <v>18</v>
      </c>
      <c r="H3197" s="9" t="s">
        <v>76</v>
      </c>
      <c r="I3197" s="9" t="s">
        <v>10525</v>
      </c>
      <c r="J3197" s="9" t="s">
        <v>59</v>
      </c>
      <c r="K3197" s="9" t="s">
        <v>10526</v>
      </c>
      <c r="L3197" s="9" t="str">
        <f>"13352464333"</f>
        <v>13352464333</v>
      </c>
      <c r="M3197" s="12" t="s">
        <v>10099</v>
      </c>
    </row>
    <row r="3198" s="3" customFormat="1" ht="27" spans="1:13">
      <c r="A3198" s="8">
        <v>3196</v>
      </c>
      <c r="B3198" s="9" t="s">
        <v>10527</v>
      </c>
      <c r="C3198" s="9" t="s">
        <v>150</v>
      </c>
      <c r="D3198" s="9" t="s">
        <v>10528</v>
      </c>
      <c r="E3198" s="9" t="s">
        <v>32</v>
      </c>
      <c r="F3198" s="8">
        <v>4</v>
      </c>
      <c r="G3198" s="8" t="s">
        <v>18</v>
      </c>
      <c r="H3198" s="9" t="s">
        <v>19</v>
      </c>
      <c r="I3198" s="9" t="s">
        <v>893</v>
      </c>
      <c r="J3198" s="9" t="s">
        <v>59</v>
      </c>
      <c r="K3198" s="9" t="s">
        <v>10529</v>
      </c>
      <c r="L3198" s="9" t="s">
        <v>10530</v>
      </c>
      <c r="M3198" s="12" t="s">
        <v>10099</v>
      </c>
    </row>
    <row r="3199" s="3" customFormat="1" ht="54" spans="1:13">
      <c r="A3199" s="8">
        <v>3197</v>
      </c>
      <c r="B3199" s="10" t="s">
        <v>10531</v>
      </c>
      <c r="C3199" s="10" t="s">
        <v>37</v>
      </c>
      <c r="D3199" s="10" t="s">
        <v>10532</v>
      </c>
      <c r="E3199" s="10" t="s">
        <v>19</v>
      </c>
      <c r="F3199" s="11">
        <v>15</v>
      </c>
      <c r="G3199" s="11" t="s">
        <v>39</v>
      </c>
      <c r="H3199" s="10" t="s">
        <v>19</v>
      </c>
      <c r="I3199" s="10" t="s">
        <v>10533</v>
      </c>
      <c r="J3199" s="10" t="s">
        <v>40</v>
      </c>
      <c r="K3199" s="10" t="s">
        <v>10534</v>
      </c>
      <c r="L3199" s="10" t="s">
        <v>10535</v>
      </c>
      <c r="M3199" s="12" t="s">
        <v>10099</v>
      </c>
    </row>
    <row r="3200" s="3" customFormat="1" ht="81" spans="1:13">
      <c r="A3200" s="8">
        <v>3198</v>
      </c>
      <c r="B3200" s="10" t="s">
        <v>10531</v>
      </c>
      <c r="C3200" s="10" t="s">
        <v>37</v>
      </c>
      <c r="D3200" s="10" t="s">
        <v>10536</v>
      </c>
      <c r="E3200" s="10" t="s">
        <v>119</v>
      </c>
      <c r="F3200" s="11">
        <v>2</v>
      </c>
      <c r="G3200" s="11" t="s">
        <v>43</v>
      </c>
      <c r="H3200" s="10" t="s">
        <v>19</v>
      </c>
      <c r="I3200" s="10" t="s">
        <v>10537</v>
      </c>
      <c r="J3200" s="10" t="s">
        <v>40</v>
      </c>
      <c r="K3200" s="10" t="s">
        <v>10534</v>
      </c>
      <c r="L3200" s="10" t="s">
        <v>10535</v>
      </c>
      <c r="M3200" s="12" t="s">
        <v>10099</v>
      </c>
    </row>
    <row r="3201" s="3" customFormat="1" ht="67.5" spans="1:13">
      <c r="A3201" s="8">
        <v>3199</v>
      </c>
      <c r="B3201" s="9" t="s">
        <v>10531</v>
      </c>
      <c r="C3201" s="9" t="s">
        <v>37</v>
      </c>
      <c r="D3201" s="9" t="s">
        <v>10538</v>
      </c>
      <c r="E3201" s="9" t="s">
        <v>3702</v>
      </c>
      <c r="F3201" s="8">
        <v>1</v>
      </c>
      <c r="G3201" s="8" t="s">
        <v>18</v>
      </c>
      <c r="H3201" s="9" t="s">
        <v>76</v>
      </c>
      <c r="I3201" s="9" t="s">
        <v>10539</v>
      </c>
      <c r="J3201" s="9" t="s">
        <v>40</v>
      </c>
      <c r="K3201" s="9" t="s">
        <v>10534</v>
      </c>
      <c r="L3201" s="9" t="str">
        <f>"15641786821"</f>
        <v>15641786821</v>
      </c>
      <c r="M3201" s="12" t="s">
        <v>10099</v>
      </c>
    </row>
    <row r="3202" s="3" customFormat="1" ht="27" spans="1:13">
      <c r="A3202" s="8">
        <v>3200</v>
      </c>
      <c r="B3202" s="9" t="s">
        <v>10540</v>
      </c>
      <c r="C3202" s="9" t="s">
        <v>135</v>
      </c>
      <c r="D3202" s="9" t="s">
        <v>10541</v>
      </c>
      <c r="E3202" s="9" t="s">
        <v>137</v>
      </c>
      <c r="F3202" s="8">
        <v>3</v>
      </c>
      <c r="G3202" s="8" t="s">
        <v>18</v>
      </c>
      <c r="H3202" s="9" t="s">
        <v>19</v>
      </c>
      <c r="I3202" s="9" t="s">
        <v>10542</v>
      </c>
      <c r="J3202" s="9" t="s">
        <v>70</v>
      </c>
      <c r="K3202" s="9" t="s">
        <v>4215</v>
      </c>
      <c r="L3202" s="9" t="s">
        <v>10543</v>
      </c>
      <c r="M3202" s="12" t="s">
        <v>10099</v>
      </c>
    </row>
    <row r="3203" s="3" customFormat="1" ht="27" spans="1:13">
      <c r="A3203" s="8">
        <v>3201</v>
      </c>
      <c r="B3203" s="10" t="s">
        <v>10544</v>
      </c>
      <c r="C3203" s="10" t="s">
        <v>66</v>
      </c>
      <c r="D3203" s="10" t="s">
        <v>10545</v>
      </c>
      <c r="E3203" s="10" t="s">
        <v>19</v>
      </c>
      <c r="F3203" s="11">
        <v>3</v>
      </c>
      <c r="G3203" s="11" t="s">
        <v>43</v>
      </c>
      <c r="H3203" s="10" t="s">
        <v>19</v>
      </c>
      <c r="I3203" s="10" t="s">
        <v>10546</v>
      </c>
      <c r="J3203" s="10" t="s">
        <v>59</v>
      </c>
      <c r="K3203" s="10" t="s">
        <v>10547</v>
      </c>
      <c r="L3203" s="10" t="s">
        <v>10548</v>
      </c>
      <c r="M3203" s="12" t="s">
        <v>10099</v>
      </c>
    </row>
    <row r="3204" s="3" customFormat="1" ht="27" spans="1:13">
      <c r="A3204" s="8">
        <v>3202</v>
      </c>
      <c r="B3204" s="9" t="s">
        <v>10549</v>
      </c>
      <c r="C3204" s="9" t="s">
        <v>150</v>
      </c>
      <c r="D3204" s="9" t="s">
        <v>10550</v>
      </c>
      <c r="E3204" s="9" t="s">
        <v>32</v>
      </c>
      <c r="F3204" s="8">
        <v>4</v>
      </c>
      <c r="G3204" s="8" t="s">
        <v>18</v>
      </c>
      <c r="H3204" s="9" t="s">
        <v>1950</v>
      </c>
      <c r="I3204" s="9" t="s">
        <v>10551</v>
      </c>
      <c r="J3204" s="9" t="s">
        <v>40</v>
      </c>
      <c r="K3204" s="9" t="s">
        <v>10552</v>
      </c>
      <c r="L3204" s="9" t="str">
        <f>"13898747716"</f>
        <v>13898747716</v>
      </c>
      <c r="M3204" s="12" t="s">
        <v>10099</v>
      </c>
    </row>
    <row r="3205" s="3" customFormat="1" ht="27" spans="1:13">
      <c r="A3205" s="8">
        <v>3203</v>
      </c>
      <c r="B3205" s="10" t="s">
        <v>10553</v>
      </c>
      <c r="C3205" s="10" t="s">
        <v>37</v>
      </c>
      <c r="D3205" s="10" t="s">
        <v>10554</v>
      </c>
      <c r="E3205" s="10" t="s">
        <v>1041</v>
      </c>
      <c r="F3205" s="11">
        <v>20</v>
      </c>
      <c r="G3205" s="11" t="s">
        <v>43</v>
      </c>
      <c r="H3205" s="10" t="s">
        <v>19</v>
      </c>
      <c r="I3205" s="10" t="s">
        <v>703</v>
      </c>
      <c r="J3205" s="10" t="s">
        <v>40</v>
      </c>
      <c r="K3205" s="10" t="s">
        <v>912</v>
      </c>
      <c r="L3205" s="10" t="s">
        <v>10555</v>
      </c>
      <c r="M3205" s="12" t="s">
        <v>10099</v>
      </c>
    </row>
    <row r="3206" s="3" customFormat="1" ht="27" spans="1:13">
      <c r="A3206" s="8">
        <v>3204</v>
      </c>
      <c r="B3206" s="10" t="s">
        <v>10553</v>
      </c>
      <c r="C3206" s="10" t="s">
        <v>37</v>
      </c>
      <c r="D3206" s="10" t="s">
        <v>10556</v>
      </c>
      <c r="E3206" s="10" t="s">
        <v>32</v>
      </c>
      <c r="F3206" s="11">
        <v>20</v>
      </c>
      <c r="G3206" s="11" t="s">
        <v>39</v>
      </c>
      <c r="H3206" s="10" t="s">
        <v>19</v>
      </c>
      <c r="I3206" s="10" t="s">
        <v>10557</v>
      </c>
      <c r="J3206" s="10" t="s">
        <v>40</v>
      </c>
      <c r="K3206" s="10" t="s">
        <v>912</v>
      </c>
      <c r="L3206" s="10" t="s">
        <v>10555</v>
      </c>
      <c r="M3206" s="12" t="s">
        <v>10099</v>
      </c>
    </row>
    <row r="3207" s="3" customFormat="1" ht="40.5" spans="1:13">
      <c r="A3207" s="8">
        <v>3205</v>
      </c>
      <c r="B3207" s="9" t="s">
        <v>10558</v>
      </c>
      <c r="C3207" s="9" t="s">
        <v>37</v>
      </c>
      <c r="D3207" s="9" t="s">
        <v>10559</v>
      </c>
      <c r="E3207" s="9" t="s">
        <v>32</v>
      </c>
      <c r="F3207" s="8">
        <v>3</v>
      </c>
      <c r="G3207" s="8" t="s">
        <v>18</v>
      </c>
      <c r="H3207" s="9" t="s">
        <v>19</v>
      </c>
      <c r="I3207" s="9" t="s">
        <v>10560</v>
      </c>
      <c r="J3207" s="9" t="s">
        <v>70</v>
      </c>
      <c r="K3207" s="9" t="s">
        <v>10561</v>
      </c>
      <c r="L3207" s="9" t="s">
        <v>10562</v>
      </c>
      <c r="M3207" s="12" t="s">
        <v>10099</v>
      </c>
    </row>
    <row r="3208" s="3" customFormat="1" ht="121.5" spans="1:13">
      <c r="A3208" s="8">
        <v>3206</v>
      </c>
      <c r="B3208" s="9" t="s">
        <v>10563</v>
      </c>
      <c r="C3208" s="9" t="s">
        <v>37</v>
      </c>
      <c r="D3208" s="9" t="s">
        <v>10564</v>
      </c>
      <c r="E3208" s="9" t="s">
        <v>258</v>
      </c>
      <c r="F3208" s="8">
        <v>1</v>
      </c>
      <c r="G3208" s="8" t="s">
        <v>18</v>
      </c>
      <c r="H3208" s="9" t="s">
        <v>19</v>
      </c>
      <c r="I3208" s="9" t="s">
        <v>10565</v>
      </c>
      <c r="J3208" s="9" t="s">
        <v>40</v>
      </c>
      <c r="K3208" s="9" t="s">
        <v>10566</v>
      </c>
      <c r="L3208" s="9" t="s">
        <v>10567</v>
      </c>
      <c r="M3208" s="12" t="s">
        <v>10099</v>
      </c>
    </row>
    <row r="3209" s="3" customFormat="1" ht="148.5" spans="1:13">
      <c r="A3209" s="8">
        <v>3207</v>
      </c>
      <c r="B3209" s="9" t="s">
        <v>10563</v>
      </c>
      <c r="C3209" s="9" t="s">
        <v>37</v>
      </c>
      <c r="D3209" s="9" t="s">
        <v>10568</v>
      </c>
      <c r="E3209" s="9" t="s">
        <v>81</v>
      </c>
      <c r="F3209" s="8">
        <v>5</v>
      </c>
      <c r="G3209" s="8" t="s">
        <v>18</v>
      </c>
      <c r="H3209" s="9" t="s">
        <v>19</v>
      </c>
      <c r="I3209" s="9" t="s">
        <v>10569</v>
      </c>
      <c r="J3209" s="9" t="s">
        <v>40</v>
      </c>
      <c r="K3209" s="9" t="s">
        <v>10566</v>
      </c>
      <c r="L3209" s="9" t="s">
        <v>10567</v>
      </c>
      <c r="M3209" s="12" t="s">
        <v>10099</v>
      </c>
    </row>
    <row r="3210" s="3" customFormat="1" ht="67.5" spans="1:13">
      <c r="A3210" s="8">
        <v>3208</v>
      </c>
      <c r="B3210" s="10" t="s">
        <v>10570</v>
      </c>
      <c r="C3210" s="10" t="s">
        <v>37</v>
      </c>
      <c r="D3210" s="10" t="s">
        <v>10571</v>
      </c>
      <c r="E3210" s="10" t="s">
        <v>81</v>
      </c>
      <c r="F3210" s="11">
        <v>1</v>
      </c>
      <c r="G3210" s="11" t="s">
        <v>43</v>
      </c>
      <c r="H3210" s="10" t="s">
        <v>19</v>
      </c>
      <c r="I3210" s="10" t="s">
        <v>10572</v>
      </c>
      <c r="J3210" s="10" t="s">
        <v>59</v>
      </c>
      <c r="K3210" s="10" t="s">
        <v>10573</v>
      </c>
      <c r="L3210" s="10" t="s">
        <v>10574</v>
      </c>
      <c r="M3210" s="12" t="s">
        <v>10099</v>
      </c>
    </row>
    <row r="3211" s="3" customFormat="1" ht="67.5" spans="1:13">
      <c r="A3211" s="8">
        <v>3209</v>
      </c>
      <c r="B3211" s="9" t="s">
        <v>10570</v>
      </c>
      <c r="C3211" s="9" t="s">
        <v>37</v>
      </c>
      <c r="D3211" s="9" t="s">
        <v>10575</v>
      </c>
      <c r="E3211" s="9" t="s">
        <v>1932</v>
      </c>
      <c r="F3211" s="8">
        <v>1</v>
      </c>
      <c r="G3211" s="8" t="s">
        <v>18</v>
      </c>
      <c r="H3211" s="9" t="s">
        <v>19</v>
      </c>
      <c r="I3211" s="9" t="s">
        <v>10576</v>
      </c>
      <c r="J3211" s="9" t="s">
        <v>59</v>
      </c>
      <c r="K3211" s="9" t="s">
        <v>10573</v>
      </c>
      <c r="L3211" s="9" t="str">
        <f>"18241749254"</f>
        <v>18241749254</v>
      </c>
      <c r="M3211" s="12" t="s">
        <v>10099</v>
      </c>
    </row>
    <row r="3212" s="3" customFormat="1" ht="81" spans="1:13">
      <c r="A3212" s="8">
        <v>3210</v>
      </c>
      <c r="B3212" s="9" t="s">
        <v>10570</v>
      </c>
      <c r="C3212" s="9" t="s">
        <v>37</v>
      </c>
      <c r="D3212" s="9" t="s">
        <v>10577</v>
      </c>
      <c r="E3212" s="9" t="s">
        <v>3702</v>
      </c>
      <c r="F3212" s="8">
        <v>1</v>
      </c>
      <c r="G3212" s="8" t="s">
        <v>18</v>
      </c>
      <c r="H3212" s="9" t="s">
        <v>19</v>
      </c>
      <c r="I3212" s="9" t="s">
        <v>10578</v>
      </c>
      <c r="J3212" s="9" t="s">
        <v>59</v>
      </c>
      <c r="K3212" s="9" t="s">
        <v>10573</v>
      </c>
      <c r="L3212" s="9" t="str">
        <f>"18241749254"</f>
        <v>18241749254</v>
      </c>
      <c r="M3212" s="12" t="s">
        <v>10099</v>
      </c>
    </row>
    <row r="3213" s="3" customFormat="1" ht="54" spans="1:13">
      <c r="A3213" s="8">
        <v>3211</v>
      </c>
      <c r="B3213" s="10" t="s">
        <v>10579</v>
      </c>
      <c r="C3213" s="10" t="s">
        <v>135</v>
      </c>
      <c r="D3213" s="10" t="s">
        <v>10580</v>
      </c>
      <c r="E3213" s="10" t="s">
        <v>19</v>
      </c>
      <c r="F3213" s="11">
        <v>1</v>
      </c>
      <c r="G3213" s="11" t="s">
        <v>43</v>
      </c>
      <c r="H3213" s="10" t="s">
        <v>19</v>
      </c>
      <c r="I3213" s="10" t="s">
        <v>10581</v>
      </c>
      <c r="J3213" s="10" t="s">
        <v>34</v>
      </c>
      <c r="K3213" s="10" t="s">
        <v>10582</v>
      </c>
      <c r="L3213" s="10" t="s">
        <v>10583</v>
      </c>
      <c r="M3213" s="12" t="s">
        <v>10099</v>
      </c>
    </row>
    <row r="3214" s="3" customFormat="1" ht="81" spans="1:13">
      <c r="A3214" s="8">
        <v>3212</v>
      </c>
      <c r="B3214" s="10" t="s">
        <v>10579</v>
      </c>
      <c r="C3214" s="10" t="s">
        <v>135</v>
      </c>
      <c r="D3214" s="10" t="s">
        <v>10584</v>
      </c>
      <c r="E3214" s="10" t="s">
        <v>212</v>
      </c>
      <c r="F3214" s="11">
        <v>1</v>
      </c>
      <c r="G3214" s="11" t="s">
        <v>43</v>
      </c>
      <c r="H3214" s="10" t="s">
        <v>19</v>
      </c>
      <c r="I3214" s="10" t="s">
        <v>10585</v>
      </c>
      <c r="J3214" s="10" t="s">
        <v>34</v>
      </c>
      <c r="K3214" s="10" t="s">
        <v>10582</v>
      </c>
      <c r="L3214" s="10" t="s">
        <v>10583</v>
      </c>
      <c r="M3214" s="12" t="s">
        <v>10099</v>
      </c>
    </row>
    <row r="3215" s="3" customFormat="1" ht="27" spans="1:13">
      <c r="A3215" s="8">
        <v>3213</v>
      </c>
      <c r="B3215" s="10" t="s">
        <v>10586</v>
      </c>
      <c r="C3215" s="10" t="s">
        <v>37</v>
      </c>
      <c r="D3215" s="10" t="s">
        <v>10587</v>
      </c>
      <c r="E3215" s="10" t="s">
        <v>19</v>
      </c>
      <c r="F3215" s="11">
        <v>1</v>
      </c>
      <c r="G3215" s="11" t="s">
        <v>39</v>
      </c>
      <c r="H3215" s="10" t="s">
        <v>19</v>
      </c>
      <c r="I3215" s="10" t="s">
        <v>5069</v>
      </c>
      <c r="J3215" s="10" t="s">
        <v>34</v>
      </c>
      <c r="K3215" s="10" t="s">
        <v>10588</v>
      </c>
      <c r="L3215" s="10" t="s">
        <v>10589</v>
      </c>
      <c r="M3215" s="12" t="s">
        <v>10099</v>
      </c>
    </row>
    <row r="3216" s="3" customFormat="1" ht="27" spans="1:13">
      <c r="A3216" s="8">
        <v>3214</v>
      </c>
      <c r="B3216" s="10" t="s">
        <v>10586</v>
      </c>
      <c r="C3216" s="10" t="s">
        <v>37</v>
      </c>
      <c r="D3216" s="10" t="s">
        <v>10587</v>
      </c>
      <c r="E3216" s="10" t="s">
        <v>19</v>
      </c>
      <c r="F3216" s="11">
        <v>1</v>
      </c>
      <c r="G3216" s="11" t="s">
        <v>39</v>
      </c>
      <c r="H3216" s="10" t="s">
        <v>19</v>
      </c>
      <c r="I3216" s="10" t="s">
        <v>7840</v>
      </c>
      <c r="J3216" s="10" t="s">
        <v>34</v>
      </c>
      <c r="K3216" s="10" t="s">
        <v>10588</v>
      </c>
      <c r="L3216" s="10" t="s">
        <v>10589</v>
      </c>
      <c r="M3216" s="12" t="s">
        <v>10099</v>
      </c>
    </row>
    <row r="3217" s="3" customFormat="1" ht="27" spans="1:13">
      <c r="A3217" s="8">
        <v>3215</v>
      </c>
      <c r="B3217" s="10" t="s">
        <v>10586</v>
      </c>
      <c r="C3217" s="10" t="s">
        <v>37</v>
      </c>
      <c r="D3217" s="10" t="s">
        <v>10587</v>
      </c>
      <c r="E3217" s="10" t="s">
        <v>19</v>
      </c>
      <c r="F3217" s="11">
        <v>1</v>
      </c>
      <c r="G3217" s="11" t="s">
        <v>39</v>
      </c>
      <c r="H3217" s="10" t="s">
        <v>19</v>
      </c>
      <c r="I3217" s="10" t="s">
        <v>8816</v>
      </c>
      <c r="J3217" s="10" t="s">
        <v>59</v>
      </c>
      <c r="K3217" s="10" t="s">
        <v>10588</v>
      </c>
      <c r="L3217" s="10" t="s">
        <v>10589</v>
      </c>
      <c r="M3217" s="12" t="s">
        <v>10099</v>
      </c>
    </row>
    <row r="3218" s="3" customFormat="1" ht="27" spans="1:13">
      <c r="A3218" s="8">
        <v>3216</v>
      </c>
      <c r="B3218" s="10" t="s">
        <v>10586</v>
      </c>
      <c r="C3218" s="10" t="s">
        <v>37</v>
      </c>
      <c r="D3218" s="10" t="s">
        <v>10587</v>
      </c>
      <c r="E3218" s="10" t="s">
        <v>19</v>
      </c>
      <c r="F3218" s="11">
        <v>2</v>
      </c>
      <c r="G3218" s="11" t="s">
        <v>39</v>
      </c>
      <c r="H3218" s="10" t="s">
        <v>19</v>
      </c>
      <c r="I3218" s="10" t="s">
        <v>10590</v>
      </c>
      <c r="J3218" s="10" t="s">
        <v>40</v>
      </c>
      <c r="K3218" s="10" t="s">
        <v>10588</v>
      </c>
      <c r="L3218" s="10" t="s">
        <v>10589</v>
      </c>
      <c r="M3218" s="12" t="s">
        <v>10099</v>
      </c>
    </row>
    <row r="3219" s="3" customFormat="1" ht="27" spans="1:13">
      <c r="A3219" s="8">
        <v>3217</v>
      </c>
      <c r="B3219" s="10" t="s">
        <v>10586</v>
      </c>
      <c r="C3219" s="10" t="s">
        <v>37</v>
      </c>
      <c r="D3219" s="10" t="s">
        <v>10591</v>
      </c>
      <c r="E3219" s="10" t="s">
        <v>19</v>
      </c>
      <c r="F3219" s="11">
        <v>1</v>
      </c>
      <c r="G3219" s="11" t="s">
        <v>39</v>
      </c>
      <c r="H3219" s="10" t="s">
        <v>19</v>
      </c>
      <c r="I3219" s="10" t="s">
        <v>1317</v>
      </c>
      <c r="J3219" s="10" t="s">
        <v>40</v>
      </c>
      <c r="K3219" s="10" t="s">
        <v>10588</v>
      </c>
      <c r="L3219" s="10" t="s">
        <v>10589</v>
      </c>
      <c r="M3219" s="12" t="s">
        <v>10099</v>
      </c>
    </row>
    <row r="3220" s="3" customFormat="1" ht="27" spans="1:13">
      <c r="A3220" s="8">
        <v>3218</v>
      </c>
      <c r="B3220" s="10" t="s">
        <v>10586</v>
      </c>
      <c r="C3220" s="10" t="s">
        <v>37</v>
      </c>
      <c r="D3220" s="10" t="s">
        <v>10592</v>
      </c>
      <c r="E3220" s="10" t="s">
        <v>32</v>
      </c>
      <c r="F3220" s="11">
        <v>1</v>
      </c>
      <c r="G3220" s="11" t="s">
        <v>43</v>
      </c>
      <c r="H3220" s="10" t="s">
        <v>19</v>
      </c>
      <c r="I3220" s="10" t="s">
        <v>867</v>
      </c>
      <c r="J3220" s="10" t="s">
        <v>40</v>
      </c>
      <c r="K3220" s="10" t="s">
        <v>10588</v>
      </c>
      <c r="L3220" s="10" t="s">
        <v>10589</v>
      </c>
      <c r="M3220" s="12" t="s">
        <v>10099</v>
      </c>
    </row>
    <row r="3221" s="3" customFormat="1" ht="27" spans="1:13">
      <c r="A3221" s="8">
        <v>3219</v>
      </c>
      <c r="B3221" s="10" t="s">
        <v>10586</v>
      </c>
      <c r="C3221" s="10" t="s">
        <v>37</v>
      </c>
      <c r="D3221" s="10" t="s">
        <v>10587</v>
      </c>
      <c r="E3221" s="10" t="s">
        <v>19</v>
      </c>
      <c r="F3221" s="11">
        <v>1</v>
      </c>
      <c r="G3221" s="11" t="s">
        <v>39</v>
      </c>
      <c r="H3221" s="10" t="s">
        <v>19</v>
      </c>
      <c r="I3221" s="10" t="s">
        <v>1429</v>
      </c>
      <c r="J3221" s="10" t="s">
        <v>40</v>
      </c>
      <c r="K3221" s="10" t="s">
        <v>10588</v>
      </c>
      <c r="L3221" s="10" t="s">
        <v>10589</v>
      </c>
      <c r="M3221" s="12" t="s">
        <v>10099</v>
      </c>
    </row>
    <row r="3222" s="3" customFormat="1" ht="27" spans="1:13">
      <c r="A3222" s="8">
        <v>3220</v>
      </c>
      <c r="B3222" s="10" t="s">
        <v>10586</v>
      </c>
      <c r="C3222" s="10" t="s">
        <v>37</v>
      </c>
      <c r="D3222" s="10" t="s">
        <v>10591</v>
      </c>
      <c r="E3222" s="10" t="s">
        <v>19</v>
      </c>
      <c r="F3222" s="11">
        <v>1</v>
      </c>
      <c r="G3222" s="11" t="s">
        <v>43</v>
      </c>
      <c r="H3222" s="10" t="s">
        <v>19</v>
      </c>
      <c r="I3222" s="10" t="s">
        <v>10593</v>
      </c>
      <c r="J3222" s="10" t="s">
        <v>40</v>
      </c>
      <c r="K3222" s="10" t="s">
        <v>10588</v>
      </c>
      <c r="L3222" s="10" t="s">
        <v>10589</v>
      </c>
      <c r="M3222" s="12" t="s">
        <v>10099</v>
      </c>
    </row>
    <row r="3223" s="3" customFormat="1" ht="27" spans="1:13">
      <c r="A3223" s="8">
        <v>3221</v>
      </c>
      <c r="B3223" s="10" t="s">
        <v>10586</v>
      </c>
      <c r="C3223" s="10" t="s">
        <v>37</v>
      </c>
      <c r="D3223" s="10" t="s">
        <v>10587</v>
      </c>
      <c r="E3223" s="10" t="s">
        <v>19</v>
      </c>
      <c r="F3223" s="11">
        <v>1</v>
      </c>
      <c r="G3223" s="11" t="s">
        <v>39</v>
      </c>
      <c r="H3223" s="10" t="s">
        <v>19</v>
      </c>
      <c r="I3223" s="10" t="s">
        <v>10594</v>
      </c>
      <c r="J3223" s="10" t="s">
        <v>59</v>
      </c>
      <c r="K3223" s="10" t="s">
        <v>10588</v>
      </c>
      <c r="L3223" s="10" t="s">
        <v>10589</v>
      </c>
      <c r="M3223" s="12" t="s">
        <v>10099</v>
      </c>
    </row>
    <row r="3224" s="3" customFormat="1" ht="27" spans="1:13">
      <c r="A3224" s="8">
        <v>3222</v>
      </c>
      <c r="B3224" s="10" t="s">
        <v>10586</v>
      </c>
      <c r="C3224" s="10" t="s">
        <v>37</v>
      </c>
      <c r="D3224" s="10" t="s">
        <v>10587</v>
      </c>
      <c r="E3224" s="10" t="s">
        <v>19</v>
      </c>
      <c r="F3224" s="11">
        <v>1</v>
      </c>
      <c r="G3224" s="11" t="s">
        <v>39</v>
      </c>
      <c r="H3224" s="10" t="s">
        <v>19</v>
      </c>
      <c r="I3224" s="10" t="s">
        <v>10595</v>
      </c>
      <c r="J3224" s="10" t="s">
        <v>34</v>
      </c>
      <c r="K3224" s="10" t="s">
        <v>10588</v>
      </c>
      <c r="L3224" s="10" t="s">
        <v>10589</v>
      </c>
      <c r="M3224" s="12" t="s">
        <v>10099</v>
      </c>
    </row>
    <row r="3225" s="3" customFormat="1" spans="1:13">
      <c r="A3225" s="8">
        <v>3223</v>
      </c>
      <c r="B3225" s="10" t="s">
        <v>10586</v>
      </c>
      <c r="C3225" s="10" t="s">
        <v>37</v>
      </c>
      <c r="D3225" s="10" t="s">
        <v>10596</v>
      </c>
      <c r="E3225" s="10" t="s">
        <v>19</v>
      </c>
      <c r="F3225" s="11">
        <v>2</v>
      </c>
      <c r="G3225" s="11" t="s">
        <v>39</v>
      </c>
      <c r="H3225" s="10" t="s">
        <v>19</v>
      </c>
      <c r="I3225" s="10" t="s">
        <v>10597</v>
      </c>
      <c r="J3225" s="10" t="s">
        <v>34</v>
      </c>
      <c r="K3225" s="10" t="s">
        <v>10588</v>
      </c>
      <c r="L3225" s="10" t="s">
        <v>10589</v>
      </c>
      <c r="M3225" s="12" t="s">
        <v>10099</v>
      </c>
    </row>
    <row r="3226" s="3" customFormat="1" ht="27" spans="1:13">
      <c r="A3226" s="8">
        <v>3224</v>
      </c>
      <c r="B3226" s="9" t="s">
        <v>10586</v>
      </c>
      <c r="C3226" s="9" t="s">
        <v>37</v>
      </c>
      <c r="D3226" s="9" t="s">
        <v>10598</v>
      </c>
      <c r="E3226" s="9" t="s">
        <v>32</v>
      </c>
      <c r="F3226" s="8">
        <v>1</v>
      </c>
      <c r="G3226" s="8" t="s">
        <v>18</v>
      </c>
      <c r="H3226" s="9" t="s">
        <v>19</v>
      </c>
      <c r="I3226" s="9" t="s">
        <v>10599</v>
      </c>
      <c r="J3226" s="9" t="s">
        <v>40</v>
      </c>
      <c r="K3226" s="9" t="s">
        <v>10588</v>
      </c>
      <c r="L3226" s="9" t="str">
        <f>"13840164252"</f>
        <v>13840164252</v>
      </c>
      <c r="M3226" s="12" t="s">
        <v>10099</v>
      </c>
    </row>
    <row r="3227" s="3" customFormat="1" spans="1:13">
      <c r="A3227" s="8">
        <v>3225</v>
      </c>
      <c r="B3227" s="9" t="s">
        <v>10586</v>
      </c>
      <c r="C3227" s="9" t="s">
        <v>150</v>
      </c>
      <c r="D3227" s="9" t="s">
        <v>10600</v>
      </c>
      <c r="E3227" s="9" t="s">
        <v>364</v>
      </c>
      <c r="F3227" s="8">
        <v>2</v>
      </c>
      <c r="G3227" s="8" t="s">
        <v>18</v>
      </c>
      <c r="H3227" s="9" t="s">
        <v>19</v>
      </c>
      <c r="I3227" s="9" t="s">
        <v>10601</v>
      </c>
      <c r="J3227" s="9" t="s">
        <v>40</v>
      </c>
      <c r="K3227" s="9" t="s">
        <v>10588</v>
      </c>
      <c r="L3227" s="9" t="str">
        <f>"13840164252"</f>
        <v>13840164252</v>
      </c>
      <c r="M3227" s="12" t="s">
        <v>10099</v>
      </c>
    </row>
    <row r="3228" s="3" customFormat="1" ht="54" spans="1:13">
      <c r="A3228" s="8">
        <v>3226</v>
      </c>
      <c r="B3228" s="10" t="s">
        <v>10602</v>
      </c>
      <c r="C3228" s="10" t="s">
        <v>66</v>
      </c>
      <c r="D3228" s="10" t="s">
        <v>10603</v>
      </c>
      <c r="E3228" s="10" t="s">
        <v>19</v>
      </c>
      <c r="F3228" s="11">
        <v>5</v>
      </c>
      <c r="G3228" s="11" t="s">
        <v>39</v>
      </c>
      <c r="H3228" s="10" t="s">
        <v>19</v>
      </c>
      <c r="I3228" s="10" t="s">
        <v>10604</v>
      </c>
      <c r="J3228" s="10" t="s">
        <v>40</v>
      </c>
      <c r="K3228" s="10" t="s">
        <v>10605</v>
      </c>
      <c r="L3228" s="10" t="s">
        <v>10606</v>
      </c>
      <c r="M3228" s="12" t="s">
        <v>10099</v>
      </c>
    </row>
    <row r="3229" s="3" customFormat="1" ht="27" spans="1:13">
      <c r="A3229" s="8">
        <v>3227</v>
      </c>
      <c r="B3229" s="10" t="s">
        <v>10607</v>
      </c>
      <c r="C3229" s="10" t="s">
        <v>51</v>
      </c>
      <c r="D3229" s="10" t="s">
        <v>10608</v>
      </c>
      <c r="E3229" s="10" t="s">
        <v>19</v>
      </c>
      <c r="F3229" s="11">
        <v>1</v>
      </c>
      <c r="G3229" s="11" t="s">
        <v>39</v>
      </c>
      <c r="H3229" s="10" t="s">
        <v>19</v>
      </c>
      <c r="I3229" s="10" t="s">
        <v>10609</v>
      </c>
      <c r="J3229" s="10" t="s">
        <v>70</v>
      </c>
      <c r="K3229" s="10" t="s">
        <v>10324</v>
      </c>
      <c r="L3229" s="10" t="s">
        <v>10325</v>
      </c>
      <c r="M3229" s="12" t="s">
        <v>10099</v>
      </c>
    </row>
    <row r="3230" s="3" customFormat="1" ht="54" spans="1:13">
      <c r="A3230" s="8">
        <v>3228</v>
      </c>
      <c r="B3230" s="10" t="s">
        <v>10607</v>
      </c>
      <c r="C3230" s="10" t="s">
        <v>348</v>
      </c>
      <c r="D3230" s="10" t="s">
        <v>10610</v>
      </c>
      <c r="E3230" s="10" t="s">
        <v>119</v>
      </c>
      <c r="F3230" s="11">
        <v>1</v>
      </c>
      <c r="G3230" s="11" t="s">
        <v>39</v>
      </c>
      <c r="H3230" s="10" t="s">
        <v>19</v>
      </c>
      <c r="I3230" s="10" t="s">
        <v>10609</v>
      </c>
      <c r="J3230" s="10" t="s">
        <v>70</v>
      </c>
      <c r="K3230" s="10" t="s">
        <v>10324</v>
      </c>
      <c r="L3230" s="10" t="s">
        <v>10325</v>
      </c>
      <c r="M3230" s="12" t="s">
        <v>10099</v>
      </c>
    </row>
    <row r="3231" s="3" customFormat="1" ht="27" spans="1:13">
      <c r="A3231" s="8">
        <v>3229</v>
      </c>
      <c r="B3231" s="10" t="s">
        <v>10607</v>
      </c>
      <c r="C3231" s="10" t="s">
        <v>37</v>
      </c>
      <c r="D3231" s="10" t="s">
        <v>10608</v>
      </c>
      <c r="E3231" s="10" t="s">
        <v>350</v>
      </c>
      <c r="F3231" s="11">
        <v>1</v>
      </c>
      <c r="G3231" s="11" t="s">
        <v>39</v>
      </c>
      <c r="H3231" s="10" t="s">
        <v>19</v>
      </c>
      <c r="I3231" s="10" t="s">
        <v>10609</v>
      </c>
      <c r="J3231" s="10" t="s">
        <v>70</v>
      </c>
      <c r="K3231" s="10" t="s">
        <v>10324</v>
      </c>
      <c r="L3231" s="10" t="s">
        <v>10325</v>
      </c>
      <c r="M3231" s="12" t="s">
        <v>10099</v>
      </c>
    </row>
    <row r="3232" s="3" customFormat="1" ht="27" spans="1:13">
      <c r="A3232" s="8">
        <v>3230</v>
      </c>
      <c r="B3232" s="10" t="s">
        <v>10607</v>
      </c>
      <c r="C3232" s="10" t="s">
        <v>348</v>
      </c>
      <c r="D3232" s="10" t="s">
        <v>10610</v>
      </c>
      <c r="E3232" s="10" t="s">
        <v>350</v>
      </c>
      <c r="F3232" s="11">
        <v>1</v>
      </c>
      <c r="G3232" s="11" t="s">
        <v>43</v>
      </c>
      <c r="H3232" s="10" t="s">
        <v>19</v>
      </c>
      <c r="I3232" s="10" t="s">
        <v>10609</v>
      </c>
      <c r="J3232" s="10" t="s">
        <v>70</v>
      </c>
      <c r="K3232" s="10" t="s">
        <v>10324</v>
      </c>
      <c r="L3232" s="10" t="s">
        <v>10325</v>
      </c>
      <c r="M3232" s="12" t="s">
        <v>10099</v>
      </c>
    </row>
    <row r="3233" s="3" customFormat="1" ht="27" spans="1:13">
      <c r="A3233" s="8">
        <v>3231</v>
      </c>
      <c r="B3233" s="10" t="s">
        <v>10607</v>
      </c>
      <c r="C3233" s="10" t="s">
        <v>51</v>
      </c>
      <c r="D3233" s="10" t="s">
        <v>10610</v>
      </c>
      <c r="E3233" s="10" t="s">
        <v>350</v>
      </c>
      <c r="F3233" s="11">
        <v>1</v>
      </c>
      <c r="G3233" s="11" t="s">
        <v>43</v>
      </c>
      <c r="H3233" s="10" t="s">
        <v>19</v>
      </c>
      <c r="I3233" s="10" t="s">
        <v>10609</v>
      </c>
      <c r="J3233" s="10" t="s">
        <v>70</v>
      </c>
      <c r="K3233" s="10" t="s">
        <v>10324</v>
      </c>
      <c r="L3233" s="10" t="s">
        <v>10325</v>
      </c>
      <c r="M3233" s="12" t="s">
        <v>10099</v>
      </c>
    </row>
    <row r="3234" s="3" customFormat="1" ht="27" spans="1:13">
      <c r="A3234" s="8">
        <v>3232</v>
      </c>
      <c r="B3234" s="10" t="s">
        <v>10607</v>
      </c>
      <c r="C3234" s="10" t="s">
        <v>51</v>
      </c>
      <c r="D3234" s="10" t="s">
        <v>10610</v>
      </c>
      <c r="E3234" s="10" t="s">
        <v>350</v>
      </c>
      <c r="F3234" s="11">
        <v>1</v>
      </c>
      <c r="G3234" s="11" t="s">
        <v>43</v>
      </c>
      <c r="H3234" s="10" t="s">
        <v>19</v>
      </c>
      <c r="I3234" s="10" t="s">
        <v>10609</v>
      </c>
      <c r="J3234" s="10" t="s">
        <v>70</v>
      </c>
      <c r="K3234" s="10" t="s">
        <v>10324</v>
      </c>
      <c r="L3234" s="10" t="s">
        <v>10325</v>
      </c>
      <c r="M3234" s="12" t="s">
        <v>10099</v>
      </c>
    </row>
    <row r="3235" s="3" customFormat="1" ht="27" spans="1:13">
      <c r="A3235" s="8">
        <v>3233</v>
      </c>
      <c r="B3235" s="9" t="s">
        <v>10607</v>
      </c>
      <c r="C3235" s="9" t="s">
        <v>348</v>
      </c>
      <c r="D3235" s="9" t="s">
        <v>10611</v>
      </c>
      <c r="E3235" s="9" t="s">
        <v>350</v>
      </c>
      <c r="F3235" s="8">
        <v>1</v>
      </c>
      <c r="G3235" s="8" t="s">
        <v>18</v>
      </c>
      <c r="H3235" s="9" t="s">
        <v>19</v>
      </c>
      <c r="I3235" s="9" t="s">
        <v>10609</v>
      </c>
      <c r="J3235" s="9" t="s">
        <v>70</v>
      </c>
      <c r="K3235" s="9" t="s">
        <v>10324</v>
      </c>
      <c r="L3235" s="9" t="s">
        <v>10325</v>
      </c>
      <c r="M3235" s="12" t="s">
        <v>10099</v>
      </c>
    </row>
    <row r="3236" s="3" customFormat="1" ht="94.5" spans="1:13">
      <c r="A3236" s="8">
        <v>3234</v>
      </c>
      <c r="B3236" s="9" t="s">
        <v>10612</v>
      </c>
      <c r="C3236" s="9" t="s">
        <v>141</v>
      </c>
      <c r="D3236" s="9" t="s">
        <v>10613</v>
      </c>
      <c r="E3236" s="9" t="s">
        <v>119</v>
      </c>
      <c r="F3236" s="8">
        <v>5</v>
      </c>
      <c r="G3236" s="8" t="s">
        <v>18</v>
      </c>
      <c r="H3236" s="9" t="s">
        <v>19</v>
      </c>
      <c r="I3236" s="9" t="s">
        <v>10614</v>
      </c>
      <c r="J3236" s="9" t="s">
        <v>40</v>
      </c>
      <c r="K3236" s="9" t="s">
        <v>10615</v>
      </c>
      <c r="L3236" s="9" t="str">
        <f>"15041712379"</f>
        <v>15041712379</v>
      </c>
      <c r="M3236" s="12" t="s">
        <v>10099</v>
      </c>
    </row>
    <row r="3237" s="3" customFormat="1" ht="54" spans="1:13">
      <c r="A3237" s="8">
        <v>3235</v>
      </c>
      <c r="B3237" s="9" t="s">
        <v>10616</v>
      </c>
      <c r="C3237" s="9" t="s">
        <v>141</v>
      </c>
      <c r="D3237" s="9" t="s">
        <v>10617</v>
      </c>
      <c r="E3237" s="9" t="s">
        <v>119</v>
      </c>
      <c r="F3237" s="8">
        <v>1</v>
      </c>
      <c r="G3237" s="8" t="s">
        <v>18</v>
      </c>
      <c r="H3237" s="9" t="s">
        <v>19</v>
      </c>
      <c r="I3237" s="9" t="s">
        <v>10618</v>
      </c>
      <c r="J3237" s="9" t="s">
        <v>59</v>
      </c>
      <c r="K3237" s="9" t="s">
        <v>10619</v>
      </c>
      <c r="L3237" s="9" t="str">
        <f>"13840787372"</f>
        <v>13840787372</v>
      </c>
      <c r="M3237" s="12" t="s">
        <v>10099</v>
      </c>
    </row>
    <row r="3238" s="3" customFormat="1" ht="27" spans="1:13">
      <c r="A3238" s="8">
        <v>3236</v>
      </c>
      <c r="B3238" s="10" t="s">
        <v>10620</v>
      </c>
      <c r="C3238" s="10" t="s">
        <v>37</v>
      </c>
      <c r="D3238" s="10" t="s">
        <v>10621</v>
      </c>
      <c r="E3238" s="10" t="s">
        <v>19</v>
      </c>
      <c r="F3238" s="11">
        <v>5</v>
      </c>
      <c r="G3238" s="11" t="s">
        <v>633</v>
      </c>
      <c r="H3238" s="10" t="s">
        <v>19</v>
      </c>
      <c r="I3238" s="10" t="s">
        <v>10621</v>
      </c>
      <c r="J3238" s="10" t="s">
        <v>59</v>
      </c>
      <c r="K3238" s="10" t="s">
        <v>10622</v>
      </c>
      <c r="L3238" s="10" t="s">
        <v>10623</v>
      </c>
      <c r="M3238" s="12" t="s">
        <v>10099</v>
      </c>
    </row>
    <row r="3239" s="3" customFormat="1" ht="27" spans="1:13">
      <c r="A3239" s="8">
        <v>3237</v>
      </c>
      <c r="B3239" s="10" t="s">
        <v>10624</v>
      </c>
      <c r="C3239" s="10" t="s">
        <v>135</v>
      </c>
      <c r="D3239" s="10" t="s">
        <v>10625</v>
      </c>
      <c r="E3239" s="10" t="s">
        <v>137</v>
      </c>
      <c r="F3239" s="11">
        <v>6</v>
      </c>
      <c r="G3239" s="11" t="s">
        <v>39</v>
      </c>
      <c r="H3239" s="10" t="s">
        <v>19</v>
      </c>
      <c r="I3239" s="10" t="s">
        <v>4057</v>
      </c>
      <c r="J3239" s="10" t="s">
        <v>70</v>
      </c>
      <c r="K3239" s="10" t="s">
        <v>4215</v>
      </c>
      <c r="L3239" s="10" t="s">
        <v>10626</v>
      </c>
      <c r="M3239" s="12" t="s">
        <v>10099</v>
      </c>
    </row>
    <row r="3240" s="3" customFormat="1" ht="54" spans="1:13">
      <c r="A3240" s="8">
        <v>3238</v>
      </c>
      <c r="B3240" s="10" t="s">
        <v>10624</v>
      </c>
      <c r="C3240" s="10" t="s">
        <v>141</v>
      </c>
      <c r="D3240" s="10" t="s">
        <v>8291</v>
      </c>
      <c r="E3240" s="10" t="s">
        <v>119</v>
      </c>
      <c r="F3240" s="11">
        <v>10</v>
      </c>
      <c r="G3240" s="11" t="s">
        <v>39</v>
      </c>
      <c r="H3240" s="10" t="s">
        <v>19</v>
      </c>
      <c r="I3240" s="10" t="s">
        <v>1429</v>
      </c>
      <c r="J3240" s="10" t="s">
        <v>70</v>
      </c>
      <c r="K3240" s="10" t="s">
        <v>4215</v>
      </c>
      <c r="L3240" s="10" t="s">
        <v>10626</v>
      </c>
      <c r="M3240" s="12" t="s">
        <v>10099</v>
      </c>
    </row>
    <row r="3241" s="3" customFormat="1" ht="67.5" spans="1:13">
      <c r="A3241" s="8">
        <v>3239</v>
      </c>
      <c r="B3241" s="10" t="s">
        <v>10627</v>
      </c>
      <c r="C3241" s="10" t="s">
        <v>711</v>
      </c>
      <c r="D3241" s="10" t="s">
        <v>10628</v>
      </c>
      <c r="E3241" s="10" t="s">
        <v>99</v>
      </c>
      <c r="F3241" s="11">
        <v>4</v>
      </c>
      <c r="G3241" s="11" t="s">
        <v>43</v>
      </c>
      <c r="H3241" s="10" t="s">
        <v>19</v>
      </c>
      <c r="I3241" s="10" t="s">
        <v>10629</v>
      </c>
      <c r="J3241" s="10" t="s">
        <v>40</v>
      </c>
      <c r="K3241" s="10" t="s">
        <v>2613</v>
      </c>
      <c r="L3241" s="10" t="s">
        <v>10630</v>
      </c>
      <c r="M3241" s="12" t="s">
        <v>10099</v>
      </c>
    </row>
    <row r="3242" s="3" customFormat="1" spans="1:13">
      <c r="A3242" s="8">
        <v>3240</v>
      </c>
      <c r="B3242" s="10" t="s">
        <v>10631</v>
      </c>
      <c r="C3242" s="10" t="s">
        <v>66</v>
      </c>
      <c r="D3242" s="10" t="s">
        <v>10632</v>
      </c>
      <c r="E3242" s="10" t="s">
        <v>1724</v>
      </c>
      <c r="F3242" s="11">
        <v>10</v>
      </c>
      <c r="G3242" s="11" t="s">
        <v>39</v>
      </c>
      <c r="H3242" s="10" t="s">
        <v>19</v>
      </c>
      <c r="I3242" s="10" t="s">
        <v>118</v>
      </c>
      <c r="J3242" s="10" t="s">
        <v>40</v>
      </c>
      <c r="K3242" s="10" t="s">
        <v>10633</v>
      </c>
      <c r="L3242" s="10" t="s">
        <v>10634</v>
      </c>
      <c r="M3242" s="12" t="s">
        <v>10099</v>
      </c>
    </row>
    <row r="3243" s="3" customFormat="1" ht="27" spans="1:13">
      <c r="A3243" s="8">
        <v>3241</v>
      </c>
      <c r="B3243" s="10" t="s">
        <v>10635</v>
      </c>
      <c r="C3243" s="10" t="s">
        <v>37</v>
      </c>
      <c r="D3243" s="10" t="s">
        <v>10636</v>
      </c>
      <c r="E3243" s="10" t="s">
        <v>32</v>
      </c>
      <c r="F3243" s="11">
        <v>1</v>
      </c>
      <c r="G3243" s="11" t="s">
        <v>39</v>
      </c>
      <c r="H3243" s="10" t="s">
        <v>19</v>
      </c>
      <c r="I3243" s="10" t="s">
        <v>5069</v>
      </c>
      <c r="J3243" s="10" t="s">
        <v>70</v>
      </c>
      <c r="K3243" s="10" t="s">
        <v>10637</v>
      </c>
      <c r="L3243" s="10" t="s">
        <v>10638</v>
      </c>
      <c r="M3243" s="12" t="s">
        <v>10099</v>
      </c>
    </row>
    <row r="3244" s="3" customFormat="1" ht="81" spans="1:13">
      <c r="A3244" s="8">
        <v>3242</v>
      </c>
      <c r="B3244" s="10" t="s">
        <v>10635</v>
      </c>
      <c r="C3244" s="10" t="s">
        <v>37</v>
      </c>
      <c r="D3244" s="10" t="s">
        <v>10639</v>
      </c>
      <c r="E3244" s="10" t="s">
        <v>37</v>
      </c>
      <c r="F3244" s="11">
        <v>5</v>
      </c>
      <c r="G3244" s="11" t="s">
        <v>39</v>
      </c>
      <c r="H3244" s="10" t="s">
        <v>19</v>
      </c>
      <c r="I3244" s="10" t="s">
        <v>10640</v>
      </c>
      <c r="J3244" s="10" t="s">
        <v>70</v>
      </c>
      <c r="K3244" s="10" t="s">
        <v>10637</v>
      </c>
      <c r="L3244" s="10" t="s">
        <v>10638</v>
      </c>
      <c r="M3244" s="12" t="s">
        <v>10099</v>
      </c>
    </row>
    <row r="3245" s="3" customFormat="1" ht="94.5" spans="1:13">
      <c r="A3245" s="8">
        <v>3243</v>
      </c>
      <c r="B3245" s="10" t="s">
        <v>10635</v>
      </c>
      <c r="C3245" s="10" t="s">
        <v>37</v>
      </c>
      <c r="D3245" s="10" t="s">
        <v>10641</v>
      </c>
      <c r="E3245" s="10" t="s">
        <v>32</v>
      </c>
      <c r="F3245" s="11">
        <v>2</v>
      </c>
      <c r="G3245" s="11" t="s">
        <v>43</v>
      </c>
      <c r="H3245" s="10" t="s">
        <v>19</v>
      </c>
      <c r="I3245" s="10" t="s">
        <v>10642</v>
      </c>
      <c r="J3245" s="10" t="s">
        <v>70</v>
      </c>
      <c r="K3245" s="10" t="s">
        <v>10637</v>
      </c>
      <c r="L3245" s="10" t="s">
        <v>10638</v>
      </c>
      <c r="M3245" s="12" t="s">
        <v>10099</v>
      </c>
    </row>
    <row r="3246" s="3" customFormat="1" ht="94.5" spans="1:13">
      <c r="A3246" s="8">
        <v>3244</v>
      </c>
      <c r="B3246" s="10" t="s">
        <v>10635</v>
      </c>
      <c r="C3246" s="10" t="s">
        <v>150</v>
      </c>
      <c r="D3246" s="10" t="s">
        <v>10643</v>
      </c>
      <c r="E3246" s="10" t="s">
        <v>37</v>
      </c>
      <c r="F3246" s="11">
        <v>3</v>
      </c>
      <c r="G3246" s="11" t="s">
        <v>43</v>
      </c>
      <c r="H3246" s="10" t="s">
        <v>19</v>
      </c>
      <c r="I3246" s="10" t="s">
        <v>10644</v>
      </c>
      <c r="J3246" s="10" t="s">
        <v>70</v>
      </c>
      <c r="K3246" s="10" t="s">
        <v>10637</v>
      </c>
      <c r="L3246" s="10" t="s">
        <v>10638</v>
      </c>
      <c r="M3246" s="12" t="s">
        <v>10099</v>
      </c>
    </row>
    <row r="3247" s="3" customFormat="1" ht="27" spans="1:13">
      <c r="A3247" s="8">
        <v>3245</v>
      </c>
      <c r="B3247" s="9" t="s">
        <v>10645</v>
      </c>
      <c r="C3247" s="9" t="s">
        <v>150</v>
      </c>
      <c r="D3247" s="9" t="s">
        <v>10646</v>
      </c>
      <c r="E3247" s="9" t="s">
        <v>2239</v>
      </c>
      <c r="F3247" s="8">
        <v>1</v>
      </c>
      <c r="G3247" s="8" t="s">
        <v>18</v>
      </c>
      <c r="H3247" s="9" t="s">
        <v>19</v>
      </c>
      <c r="I3247" s="9" t="s">
        <v>782</v>
      </c>
      <c r="J3247" s="9" t="s">
        <v>40</v>
      </c>
      <c r="K3247" s="9" t="s">
        <v>10647</v>
      </c>
      <c r="L3247" s="9" t="s">
        <v>10648</v>
      </c>
      <c r="M3247" s="12" t="s">
        <v>10099</v>
      </c>
    </row>
    <row r="3248" s="3" customFormat="1" ht="94.5" spans="1:13">
      <c r="A3248" s="8">
        <v>3246</v>
      </c>
      <c r="B3248" s="9" t="s">
        <v>10649</v>
      </c>
      <c r="C3248" s="9" t="s">
        <v>150</v>
      </c>
      <c r="D3248" s="9" t="s">
        <v>10650</v>
      </c>
      <c r="E3248" s="9" t="s">
        <v>152</v>
      </c>
      <c r="F3248" s="8">
        <v>2</v>
      </c>
      <c r="G3248" s="8" t="s">
        <v>18</v>
      </c>
      <c r="H3248" s="9" t="s">
        <v>19</v>
      </c>
      <c r="I3248" s="9" t="s">
        <v>10651</v>
      </c>
      <c r="J3248" s="9" t="s">
        <v>40</v>
      </c>
      <c r="K3248" s="9" t="s">
        <v>10652</v>
      </c>
      <c r="L3248" s="9" t="s">
        <v>10653</v>
      </c>
      <c r="M3248" s="12" t="s">
        <v>10099</v>
      </c>
    </row>
    <row r="3249" s="3" customFormat="1" spans="1:13">
      <c r="A3249" s="8">
        <v>3247</v>
      </c>
      <c r="B3249" s="10" t="s">
        <v>10654</v>
      </c>
      <c r="C3249" s="10" t="s">
        <v>4346</v>
      </c>
      <c r="D3249" s="10" t="s">
        <v>10655</v>
      </c>
      <c r="E3249" s="10" t="s">
        <v>19</v>
      </c>
      <c r="F3249" s="11">
        <v>9</v>
      </c>
      <c r="G3249" s="11" t="s">
        <v>633</v>
      </c>
      <c r="H3249" s="10" t="s">
        <v>19</v>
      </c>
      <c r="I3249" s="10" t="s">
        <v>1429</v>
      </c>
      <c r="J3249" s="10" t="s">
        <v>40</v>
      </c>
      <c r="K3249" s="10" t="s">
        <v>8773</v>
      </c>
      <c r="L3249" s="10" t="s">
        <v>10656</v>
      </c>
      <c r="M3249" s="12" t="s">
        <v>10099</v>
      </c>
    </row>
    <row r="3250" s="3" customFormat="1" ht="27" spans="1:13">
      <c r="A3250" s="8">
        <v>3248</v>
      </c>
      <c r="B3250" s="10" t="s">
        <v>10657</v>
      </c>
      <c r="C3250" s="10" t="s">
        <v>37</v>
      </c>
      <c r="D3250" s="10" t="s">
        <v>10658</v>
      </c>
      <c r="E3250" s="10" t="s">
        <v>19</v>
      </c>
      <c r="F3250" s="11">
        <v>1</v>
      </c>
      <c r="G3250" s="11" t="s">
        <v>633</v>
      </c>
      <c r="H3250" s="10" t="s">
        <v>19</v>
      </c>
      <c r="I3250" s="10" t="s">
        <v>10659</v>
      </c>
      <c r="J3250" s="10" t="s">
        <v>70</v>
      </c>
      <c r="K3250" s="10" t="s">
        <v>10660</v>
      </c>
      <c r="L3250" s="10" t="s">
        <v>10661</v>
      </c>
      <c r="M3250" s="12" t="s">
        <v>10099</v>
      </c>
    </row>
    <row r="3251" s="3" customFormat="1" spans="1:13">
      <c r="A3251" s="8">
        <v>3249</v>
      </c>
      <c r="B3251" s="10" t="s">
        <v>10662</v>
      </c>
      <c r="C3251" s="10" t="s">
        <v>2440</v>
      </c>
      <c r="D3251" s="10" t="s">
        <v>10663</v>
      </c>
      <c r="E3251" s="10" t="s">
        <v>19</v>
      </c>
      <c r="F3251" s="11">
        <v>1</v>
      </c>
      <c r="G3251" s="11" t="s">
        <v>39</v>
      </c>
      <c r="H3251" s="10" t="s">
        <v>19</v>
      </c>
      <c r="I3251" s="10" t="s">
        <v>1429</v>
      </c>
      <c r="J3251" s="10" t="s">
        <v>40</v>
      </c>
      <c r="K3251" s="10" t="s">
        <v>10664</v>
      </c>
      <c r="L3251" s="10" t="s">
        <v>10665</v>
      </c>
      <c r="M3251" s="12" t="s">
        <v>10099</v>
      </c>
    </row>
    <row r="3252" s="3" customFormat="1" ht="27" spans="1:13">
      <c r="A3252" s="8">
        <v>3250</v>
      </c>
      <c r="B3252" s="10" t="s">
        <v>10666</v>
      </c>
      <c r="C3252" s="10" t="s">
        <v>37</v>
      </c>
      <c r="D3252" s="10" t="s">
        <v>10667</v>
      </c>
      <c r="E3252" s="10" t="s">
        <v>32</v>
      </c>
      <c r="F3252" s="11">
        <v>1</v>
      </c>
      <c r="G3252" s="11" t="s">
        <v>39</v>
      </c>
      <c r="H3252" s="10" t="s">
        <v>19</v>
      </c>
      <c r="I3252" s="10" t="s">
        <v>10668</v>
      </c>
      <c r="J3252" s="10" t="s">
        <v>40</v>
      </c>
      <c r="K3252" s="10" t="s">
        <v>10669</v>
      </c>
      <c r="L3252" s="10" t="s">
        <v>10670</v>
      </c>
      <c r="M3252" s="12" t="s">
        <v>10099</v>
      </c>
    </row>
    <row r="3253" s="3" customFormat="1" spans="1:13">
      <c r="A3253" s="8">
        <v>3251</v>
      </c>
      <c r="B3253" s="10" t="s">
        <v>10671</v>
      </c>
      <c r="C3253" s="10" t="s">
        <v>37</v>
      </c>
      <c r="D3253" s="10" t="s">
        <v>10672</v>
      </c>
      <c r="E3253" s="10" t="s">
        <v>19</v>
      </c>
      <c r="F3253" s="11">
        <v>20</v>
      </c>
      <c r="G3253" s="11" t="s">
        <v>39</v>
      </c>
      <c r="H3253" s="10" t="s">
        <v>19</v>
      </c>
      <c r="I3253" s="10" t="s">
        <v>1429</v>
      </c>
      <c r="J3253" s="10" t="s">
        <v>40</v>
      </c>
      <c r="K3253" s="10" t="s">
        <v>6422</v>
      </c>
      <c r="L3253" s="10" t="s">
        <v>10673</v>
      </c>
      <c r="M3253" s="12" t="s">
        <v>10099</v>
      </c>
    </row>
    <row r="3254" s="3" customFormat="1" ht="27" spans="1:13">
      <c r="A3254" s="8">
        <v>3252</v>
      </c>
      <c r="B3254" s="10" t="s">
        <v>10674</v>
      </c>
      <c r="C3254" s="10" t="s">
        <v>37</v>
      </c>
      <c r="D3254" s="10" t="s">
        <v>10675</v>
      </c>
      <c r="E3254" s="10" t="s">
        <v>19</v>
      </c>
      <c r="F3254" s="11">
        <v>10</v>
      </c>
      <c r="G3254" s="11" t="s">
        <v>633</v>
      </c>
      <c r="H3254" s="10" t="s">
        <v>19</v>
      </c>
      <c r="I3254" s="10" t="s">
        <v>10676</v>
      </c>
      <c r="J3254" s="10" t="s">
        <v>40</v>
      </c>
      <c r="K3254" s="10" t="s">
        <v>3012</v>
      </c>
      <c r="L3254" s="10" t="s">
        <v>10677</v>
      </c>
      <c r="M3254" s="12" t="s">
        <v>10099</v>
      </c>
    </row>
    <row r="3255" s="3" customFormat="1" ht="27" spans="1:13">
      <c r="A3255" s="8">
        <v>3253</v>
      </c>
      <c r="B3255" s="10" t="s">
        <v>10674</v>
      </c>
      <c r="C3255" s="10" t="s">
        <v>37</v>
      </c>
      <c r="D3255" s="10" t="s">
        <v>10678</v>
      </c>
      <c r="E3255" s="10" t="s">
        <v>19</v>
      </c>
      <c r="F3255" s="11">
        <v>10</v>
      </c>
      <c r="G3255" s="11" t="s">
        <v>633</v>
      </c>
      <c r="H3255" s="10" t="s">
        <v>19</v>
      </c>
      <c r="I3255" s="10" t="s">
        <v>10679</v>
      </c>
      <c r="J3255" s="10" t="s">
        <v>40</v>
      </c>
      <c r="K3255" s="10" t="s">
        <v>3012</v>
      </c>
      <c r="L3255" s="10" t="s">
        <v>10677</v>
      </c>
      <c r="M3255" s="12" t="s">
        <v>10099</v>
      </c>
    </row>
    <row r="3256" s="3" customFormat="1" ht="40.5" spans="1:13">
      <c r="A3256" s="8">
        <v>3254</v>
      </c>
      <c r="B3256" s="10" t="s">
        <v>10674</v>
      </c>
      <c r="C3256" s="10" t="s">
        <v>37</v>
      </c>
      <c r="D3256" s="10" t="s">
        <v>10680</v>
      </c>
      <c r="E3256" s="10" t="s">
        <v>19</v>
      </c>
      <c r="F3256" s="11">
        <v>2</v>
      </c>
      <c r="G3256" s="11" t="s">
        <v>633</v>
      </c>
      <c r="H3256" s="10" t="s">
        <v>19</v>
      </c>
      <c r="I3256" s="10" t="s">
        <v>9514</v>
      </c>
      <c r="J3256" s="10" t="s">
        <v>40</v>
      </c>
      <c r="K3256" s="10" t="s">
        <v>3012</v>
      </c>
      <c r="L3256" s="10" t="s">
        <v>10677</v>
      </c>
      <c r="M3256" s="12" t="s">
        <v>10099</v>
      </c>
    </row>
    <row r="3257" s="3" customFormat="1" ht="27" spans="1:13">
      <c r="A3257" s="8">
        <v>3255</v>
      </c>
      <c r="B3257" s="10" t="s">
        <v>10674</v>
      </c>
      <c r="C3257" s="10" t="s">
        <v>37</v>
      </c>
      <c r="D3257" s="10" t="s">
        <v>10681</v>
      </c>
      <c r="E3257" s="10" t="s">
        <v>19</v>
      </c>
      <c r="F3257" s="11">
        <v>1</v>
      </c>
      <c r="G3257" s="11" t="s">
        <v>43</v>
      </c>
      <c r="H3257" s="10" t="s">
        <v>19</v>
      </c>
      <c r="I3257" s="10" t="s">
        <v>10682</v>
      </c>
      <c r="J3257" s="10" t="s">
        <v>591</v>
      </c>
      <c r="K3257" s="10" t="s">
        <v>3012</v>
      </c>
      <c r="L3257" s="10" t="s">
        <v>10677</v>
      </c>
      <c r="M3257" s="12" t="s">
        <v>10099</v>
      </c>
    </row>
    <row r="3258" s="3" customFormat="1" ht="27" spans="1:13">
      <c r="A3258" s="8">
        <v>3256</v>
      </c>
      <c r="B3258" s="10" t="s">
        <v>10674</v>
      </c>
      <c r="C3258" s="10" t="s">
        <v>37</v>
      </c>
      <c r="D3258" s="10" t="s">
        <v>10683</v>
      </c>
      <c r="E3258" s="10" t="s">
        <v>19</v>
      </c>
      <c r="F3258" s="11">
        <v>1</v>
      </c>
      <c r="G3258" s="11" t="s">
        <v>39</v>
      </c>
      <c r="H3258" s="10" t="s">
        <v>19</v>
      </c>
      <c r="I3258" s="10" t="s">
        <v>10684</v>
      </c>
      <c r="J3258" s="10" t="s">
        <v>59</v>
      </c>
      <c r="K3258" s="10" t="s">
        <v>3012</v>
      </c>
      <c r="L3258" s="10" t="s">
        <v>10677</v>
      </c>
      <c r="M3258" s="12" t="s">
        <v>10099</v>
      </c>
    </row>
    <row r="3259" s="3" customFormat="1" ht="40.5" spans="1:13">
      <c r="A3259" s="8">
        <v>3257</v>
      </c>
      <c r="B3259" s="10" t="s">
        <v>10674</v>
      </c>
      <c r="C3259" s="10" t="s">
        <v>37</v>
      </c>
      <c r="D3259" s="10" t="s">
        <v>10685</v>
      </c>
      <c r="E3259" s="10" t="s">
        <v>19</v>
      </c>
      <c r="F3259" s="11">
        <v>2</v>
      </c>
      <c r="G3259" s="11" t="s">
        <v>39</v>
      </c>
      <c r="H3259" s="10" t="s">
        <v>19</v>
      </c>
      <c r="I3259" s="10" t="s">
        <v>10686</v>
      </c>
      <c r="J3259" s="10" t="s">
        <v>591</v>
      </c>
      <c r="K3259" s="10" t="s">
        <v>3012</v>
      </c>
      <c r="L3259" s="10" t="s">
        <v>10677</v>
      </c>
      <c r="M3259" s="12" t="s">
        <v>10099</v>
      </c>
    </row>
    <row r="3260" s="3" customFormat="1" spans="1:13">
      <c r="A3260" s="8">
        <v>3258</v>
      </c>
      <c r="B3260" s="10" t="s">
        <v>10687</v>
      </c>
      <c r="C3260" s="10" t="s">
        <v>37</v>
      </c>
      <c r="D3260" s="10" t="s">
        <v>10688</v>
      </c>
      <c r="E3260" s="10" t="s">
        <v>1724</v>
      </c>
      <c r="F3260" s="11">
        <v>4</v>
      </c>
      <c r="G3260" s="11" t="s">
        <v>43</v>
      </c>
      <c r="H3260" s="10" t="s">
        <v>19</v>
      </c>
      <c r="I3260" s="10" t="s">
        <v>10689</v>
      </c>
      <c r="J3260" s="10" t="s">
        <v>40</v>
      </c>
      <c r="K3260" s="10" t="s">
        <v>10690</v>
      </c>
      <c r="L3260" s="10" t="s">
        <v>10691</v>
      </c>
      <c r="M3260" s="12" t="s">
        <v>10099</v>
      </c>
    </row>
    <row r="3261" s="3" customFormat="1" ht="27" spans="1:13">
      <c r="A3261" s="8">
        <v>3259</v>
      </c>
      <c r="B3261" s="10" t="s">
        <v>10692</v>
      </c>
      <c r="C3261" s="10" t="s">
        <v>1526</v>
      </c>
      <c r="D3261" s="10" t="s">
        <v>10693</v>
      </c>
      <c r="E3261" s="10" t="s">
        <v>19</v>
      </c>
      <c r="F3261" s="11">
        <v>1</v>
      </c>
      <c r="G3261" s="11" t="s">
        <v>43</v>
      </c>
      <c r="H3261" s="10" t="s">
        <v>19</v>
      </c>
      <c r="I3261" s="10" t="s">
        <v>10693</v>
      </c>
      <c r="J3261" s="10" t="s">
        <v>59</v>
      </c>
      <c r="K3261" s="10" t="s">
        <v>10694</v>
      </c>
      <c r="L3261" s="10" t="s">
        <v>10695</v>
      </c>
      <c r="M3261" s="12" t="s">
        <v>10099</v>
      </c>
    </row>
    <row r="3262" s="3" customFormat="1" spans="1:13">
      <c r="A3262" s="8">
        <v>3260</v>
      </c>
      <c r="B3262" s="9" t="s">
        <v>10696</v>
      </c>
      <c r="C3262" s="9" t="s">
        <v>150</v>
      </c>
      <c r="D3262" s="9" t="s">
        <v>10697</v>
      </c>
      <c r="E3262" s="9" t="s">
        <v>81</v>
      </c>
      <c r="F3262" s="8">
        <v>1</v>
      </c>
      <c r="G3262" s="8" t="s">
        <v>18</v>
      </c>
      <c r="H3262" s="9" t="s">
        <v>19</v>
      </c>
      <c r="I3262" s="9" t="s">
        <v>10698</v>
      </c>
      <c r="J3262" s="9" t="s">
        <v>70</v>
      </c>
      <c r="K3262" s="9" t="s">
        <v>10699</v>
      </c>
      <c r="L3262" s="9" t="s">
        <v>10700</v>
      </c>
      <c r="M3262" s="12" t="s">
        <v>10099</v>
      </c>
    </row>
    <row r="3263" s="3" customFormat="1" ht="27" spans="1:13">
      <c r="A3263" s="8">
        <v>3261</v>
      </c>
      <c r="B3263" s="9" t="s">
        <v>10701</v>
      </c>
      <c r="C3263" s="9" t="s">
        <v>318</v>
      </c>
      <c r="D3263" s="9" t="s">
        <v>70</v>
      </c>
      <c r="E3263" s="9" t="s">
        <v>137</v>
      </c>
      <c r="F3263" s="8">
        <v>1</v>
      </c>
      <c r="G3263" s="8" t="s">
        <v>18</v>
      </c>
      <c r="H3263" s="9" t="s">
        <v>19</v>
      </c>
      <c r="I3263" s="9" t="s">
        <v>70</v>
      </c>
      <c r="J3263" s="9" t="s">
        <v>70</v>
      </c>
      <c r="K3263" s="9" t="s">
        <v>10702</v>
      </c>
      <c r="L3263" s="9" t="s">
        <v>10703</v>
      </c>
      <c r="M3263" s="12" t="s">
        <v>10099</v>
      </c>
    </row>
    <row r="3264" s="3" customFormat="1" ht="54" spans="1:13">
      <c r="A3264" s="8">
        <v>3262</v>
      </c>
      <c r="B3264" s="10" t="s">
        <v>10704</v>
      </c>
      <c r="C3264" s="10" t="s">
        <v>66</v>
      </c>
      <c r="D3264" s="10" t="s">
        <v>10705</v>
      </c>
      <c r="E3264" s="10" t="s">
        <v>119</v>
      </c>
      <c r="F3264" s="11">
        <v>2</v>
      </c>
      <c r="G3264" s="11" t="s">
        <v>43</v>
      </c>
      <c r="H3264" s="10" t="s">
        <v>19</v>
      </c>
      <c r="I3264" s="10" t="s">
        <v>10706</v>
      </c>
      <c r="J3264" s="10" t="s">
        <v>59</v>
      </c>
      <c r="K3264" s="10" t="s">
        <v>10247</v>
      </c>
      <c r="L3264" s="10" t="s">
        <v>10248</v>
      </c>
      <c r="M3264" s="12" t="s">
        <v>10099</v>
      </c>
    </row>
    <row r="3265" s="3" customFormat="1" ht="27" spans="1:13">
      <c r="A3265" s="8">
        <v>3263</v>
      </c>
      <c r="B3265" s="10" t="s">
        <v>10707</v>
      </c>
      <c r="C3265" s="10" t="s">
        <v>37</v>
      </c>
      <c r="D3265" s="10" t="s">
        <v>10708</v>
      </c>
      <c r="E3265" s="10" t="s">
        <v>19</v>
      </c>
      <c r="F3265" s="11">
        <v>1</v>
      </c>
      <c r="G3265" s="11" t="s">
        <v>633</v>
      </c>
      <c r="H3265" s="10" t="s">
        <v>19</v>
      </c>
      <c r="I3265" s="10" t="s">
        <v>10709</v>
      </c>
      <c r="J3265" s="10" t="s">
        <v>70</v>
      </c>
      <c r="K3265" s="10" t="s">
        <v>10710</v>
      </c>
      <c r="L3265" s="10" t="s">
        <v>10711</v>
      </c>
      <c r="M3265" s="12" t="s">
        <v>10099</v>
      </c>
    </row>
    <row r="3266" s="3" customFormat="1" spans="1:13">
      <c r="A3266" s="8">
        <v>3264</v>
      </c>
      <c r="B3266" s="9" t="s">
        <v>10712</v>
      </c>
      <c r="C3266" s="9" t="s">
        <v>150</v>
      </c>
      <c r="D3266" s="9" t="s">
        <v>10713</v>
      </c>
      <c r="E3266" s="9" t="s">
        <v>19</v>
      </c>
      <c r="F3266" s="8">
        <v>5</v>
      </c>
      <c r="G3266" s="8" t="s">
        <v>18</v>
      </c>
      <c r="H3266" s="9" t="s">
        <v>19</v>
      </c>
      <c r="I3266" s="9" t="s">
        <v>10714</v>
      </c>
      <c r="J3266" s="9" t="s">
        <v>70</v>
      </c>
      <c r="K3266" s="9" t="s">
        <v>10715</v>
      </c>
      <c r="L3266" s="9" t="s">
        <v>10716</v>
      </c>
      <c r="M3266" s="12" t="s">
        <v>10099</v>
      </c>
    </row>
    <row r="3267" s="3" customFormat="1" spans="1:13">
      <c r="A3267" s="8">
        <v>3265</v>
      </c>
      <c r="B3267" s="10" t="s">
        <v>10717</v>
      </c>
      <c r="C3267" s="10" t="s">
        <v>37</v>
      </c>
      <c r="D3267" s="10" t="s">
        <v>10718</v>
      </c>
      <c r="E3267" s="10" t="s">
        <v>19</v>
      </c>
      <c r="F3267" s="11">
        <v>1</v>
      </c>
      <c r="G3267" s="11" t="s">
        <v>39</v>
      </c>
      <c r="H3267" s="10" t="s">
        <v>19</v>
      </c>
      <c r="I3267" s="10" t="s">
        <v>10719</v>
      </c>
      <c r="J3267" s="10" t="s">
        <v>70</v>
      </c>
      <c r="K3267" s="10" t="s">
        <v>7862</v>
      </c>
      <c r="L3267" s="10" t="s">
        <v>10720</v>
      </c>
      <c r="M3267" s="12" t="s">
        <v>10099</v>
      </c>
    </row>
    <row r="3268" s="3" customFormat="1" spans="1:13">
      <c r="A3268" s="8">
        <v>3266</v>
      </c>
      <c r="B3268" s="10" t="s">
        <v>10721</v>
      </c>
      <c r="C3268" s="10" t="s">
        <v>37</v>
      </c>
      <c r="D3268" s="10" t="s">
        <v>782</v>
      </c>
      <c r="E3268" s="10" t="s">
        <v>37</v>
      </c>
      <c r="F3268" s="11">
        <v>1</v>
      </c>
      <c r="G3268" s="11" t="s">
        <v>633</v>
      </c>
      <c r="H3268" s="10" t="s">
        <v>19</v>
      </c>
      <c r="I3268" s="10" t="s">
        <v>782</v>
      </c>
      <c r="J3268" s="10" t="s">
        <v>40</v>
      </c>
      <c r="K3268" s="10" t="s">
        <v>10722</v>
      </c>
      <c r="L3268" s="10" t="s">
        <v>10723</v>
      </c>
      <c r="M3268" s="12" t="s">
        <v>10099</v>
      </c>
    </row>
    <row r="3269" s="3" customFormat="1" ht="27" spans="1:13">
      <c r="A3269" s="8">
        <v>3267</v>
      </c>
      <c r="B3269" s="10" t="s">
        <v>10724</v>
      </c>
      <c r="C3269" s="10" t="s">
        <v>37</v>
      </c>
      <c r="D3269" s="10" t="s">
        <v>10725</v>
      </c>
      <c r="E3269" s="10" t="s">
        <v>19</v>
      </c>
      <c r="F3269" s="11">
        <v>1</v>
      </c>
      <c r="G3269" s="11" t="s">
        <v>39</v>
      </c>
      <c r="H3269" s="10" t="s">
        <v>19</v>
      </c>
      <c r="I3269" s="10" t="s">
        <v>10726</v>
      </c>
      <c r="J3269" s="10" t="s">
        <v>70</v>
      </c>
      <c r="K3269" s="10" t="s">
        <v>10727</v>
      </c>
      <c r="L3269" s="10" t="s">
        <v>10728</v>
      </c>
      <c r="M3269" s="12" t="s">
        <v>10099</v>
      </c>
    </row>
    <row r="3270" s="3" customFormat="1" spans="1:13">
      <c r="A3270" s="8">
        <v>3268</v>
      </c>
      <c r="B3270" s="10" t="s">
        <v>10729</v>
      </c>
      <c r="C3270" s="10" t="s">
        <v>37</v>
      </c>
      <c r="D3270" s="10" t="s">
        <v>10730</v>
      </c>
      <c r="E3270" s="10" t="s">
        <v>19</v>
      </c>
      <c r="F3270" s="11">
        <v>3</v>
      </c>
      <c r="G3270" s="11" t="s">
        <v>633</v>
      </c>
      <c r="H3270" s="10" t="s">
        <v>19</v>
      </c>
      <c r="I3270" s="10" t="s">
        <v>10731</v>
      </c>
      <c r="J3270" s="10" t="s">
        <v>40</v>
      </c>
      <c r="K3270" s="10" t="s">
        <v>10732</v>
      </c>
      <c r="L3270" s="10" t="s">
        <v>10733</v>
      </c>
      <c r="M3270" s="12" t="s">
        <v>10099</v>
      </c>
    </row>
    <row r="3271" s="3" customFormat="1" ht="27" spans="1:13">
      <c r="A3271" s="8">
        <v>3269</v>
      </c>
      <c r="B3271" s="10" t="s">
        <v>10729</v>
      </c>
      <c r="C3271" s="10" t="s">
        <v>37</v>
      </c>
      <c r="D3271" s="10" t="s">
        <v>10734</v>
      </c>
      <c r="E3271" s="10" t="s">
        <v>350</v>
      </c>
      <c r="F3271" s="11">
        <v>1</v>
      </c>
      <c r="G3271" s="11" t="s">
        <v>39</v>
      </c>
      <c r="H3271" s="10" t="s">
        <v>19</v>
      </c>
      <c r="I3271" s="10" t="s">
        <v>10735</v>
      </c>
      <c r="J3271" s="10" t="s">
        <v>591</v>
      </c>
      <c r="K3271" s="10" t="s">
        <v>10732</v>
      </c>
      <c r="L3271" s="10" t="s">
        <v>10733</v>
      </c>
      <c r="M3271" s="12" t="s">
        <v>10099</v>
      </c>
    </row>
    <row r="3272" s="3" customFormat="1" ht="27" spans="1:13">
      <c r="A3272" s="8">
        <v>3270</v>
      </c>
      <c r="B3272" s="10" t="s">
        <v>10729</v>
      </c>
      <c r="C3272" s="10" t="s">
        <v>51</v>
      </c>
      <c r="D3272" s="10" t="s">
        <v>10736</v>
      </c>
      <c r="E3272" s="10" t="s">
        <v>111</v>
      </c>
      <c r="F3272" s="11">
        <v>1</v>
      </c>
      <c r="G3272" s="11" t="s">
        <v>39</v>
      </c>
      <c r="H3272" s="10" t="s">
        <v>19</v>
      </c>
      <c r="I3272" s="10" t="s">
        <v>10737</v>
      </c>
      <c r="J3272" s="10" t="s">
        <v>591</v>
      </c>
      <c r="K3272" s="10" t="s">
        <v>10732</v>
      </c>
      <c r="L3272" s="10" t="s">
        <v>10733</v>
      </c>
      <c r="M3272" s="12" t="s">
        <v>10099</v>
      </c>
    </row>
    <row r="3273" s="3" customFormat="1" ht="27" spans="1:13">
      <c r="A3273" s="8">
        <v>3271</v>
      </c>
      <c r="B3273" s="10" t="s">
        <v>10729</v>
      </c>
      <c r="C3273" s="10" t="s">
        <v>37</v>
      </c>
      <c r="D3273" s="10" t="s">
        <v>10738</v>
      </c>
      <c r="E3273" s="10" t="s">
        <v>37</v>
      </c>
      <c r="F3273" s="11">
        <v>5</v>
      </c>
      <c r="G3273" s="11" t="s">
        <v>633</v>
      </c>
      <c r="H3273" s="10" t="s">
        <v>19</v>
      </c>
      <c r="I3273" s="10" t="s">
        <v>10739</v>
      </c>
      <c r="J3273" s="10" t="s">
        <v>40</v>
      </c>
      <c r="K3273" s="10" t="s">
        <v>10732</v>
      </c>
      <c r="L3273" s="10" t="s">
        <v>10733</v>
      </c>
      <c r="M3273" s="12" t="s">
        <v>10099</v>
      </c>
    </row>
    <row r="3274" s="3" customFormat="1" ht="40.5" spans="1:13">
      <c r="A3274" s="8">
        <v>3272</v>
      </c>
      <c r="B3274" s="9" t="s">
        <v>10740</v>
      </c>
      <c r="C3274" s="9" t="s">
        <v>37</v>
      </c>
      <c r="D3274" s="9" t="s">
        <v>782</v>
      </c>
      <c r="E3274" s="9" t="s">
        <v>2840</v>
      </c>
      <c r="F3274" s="8">
        <v>2</v>
      </c>
      <c r="G3274" s="8" t="s">
        <v>18</v>
      </c>
      <c r="H3274" s="9" t="s">
        <v>76</v>
      </c>
      <c r="I3274" s="9" t="s">
        <v>782</v>
      </c>
      <c r="J3274" s="9" t="s">
        <v>7051</v>
      </c>
      <c r="K3274" s="9" t="s">
        <v>10741</v>
      </c>
      <c r="L3274" s="9" t="s">
        <v>10742</v>
      </c>
      <c r="M3274" s="12" t="s">
        <v>10099</v>
      </c>
    </row>
    <row r="3275" s="3" customFormat="1" spans="1:13">
      <c r="A3275" s="8">
        <v>3273</v>
      </c>
      <c r="B3275" s="10" t="s">
        <v>10743</v>
      </c>
      <c r="C3275" s="10" t="s">
        <v>66</v>
      </c>
      <c r="D3275" s="10" t="s">
        <v>10744</v>
      </c>
      <c r="E3275" s="10" t="s">
        <v>19</v>
      </c>
      <c r="F3275" s="11">
        <v>10</v>
      </c>
      <c r="G3275" s="11" t="s">
        <v>43</v>
      </c>
      <c r="H3275" s="10" t="s">
        <v>19</v>
      </c>
      <c r="I3275" s="10" t="s">
        <v>10745</v>
      </c>
      <c r="J3275" s="10" t="s">
        <v>70</v>
      </c>
      <c r="K3275" s="10" t="s">
        <v>10746</v>
      </c>
      <c r="L3275" s="10" t="s">
        <v>10747</v>
      </c>
      <c r="M3275" s="12" t="s">
        <v>10099</v>
      </c>
    </row>
    <row r="3276" s="3" customFormat="1" ht="67.5" spans="1:13">
      <c r="A3276" s="8">
        <v>3274</v>
      </c>
      <c r="B3276" s="9" t="s">
        <v>10748</v>
      </c>
      <c r="C3276" s="9" t="s">
        <v>37</v>
      </c>
      <c r="D3276" s="9" t="s">
        <v>10749</v>
      </c>
      <c r="E3276" s="9" t="s">
        <v>2638</v>
      </c>
      <c r="F3276" s="8">
        <v>1</v>
      </c>
      <c r="G3276" s="8" t="s">
        <v>18</v>
      </c>
      <c r="H3276" s="9" t="s">
        <v>474</v>
      </c>
      <c r="I3276" s="9" t="s">
        <v>10750</v>
      </c>
      <c r="J3276" s="9" t="s">
        <v>40</v>
      </c>
      <c r="K3276" s="9" t="s">
        <v>10751</v>
      </c>
      <c r="L3276" s="9" t="str">
        <f>"13897817071"</f>
        <v>13897817071</v>
      </c>
      <c r="M3276" s="12" t="s">
        <v>10099</v>
      </c>
    </row>
    <row r="3277" s="3" customFormat="1" ht="81" spans="1:13">
      <c r="A3277" s="8">
        <v>3275</v>
      </c>
      <c r="B3277" s="10" t="s">
        <v>10752</v>
      </c>
      <c r="C3277" s="10" t="s">
        <v>37</v>
      </c>
      <c r="D3277" s="10" t="s">
        <v>10753</v>
      </c>
      <c r="E3277" s="10" t="s">
        <v>2653</v>
      </c>
      <c r="F3277" s="11">
        <v>1</v>
      </c>
      <c r="G3277" s="11" t="s">
        <v>43</v>
      </c>
      <c r="H3277" s="10" t="s">
        <v>19</v>
      </c>
      <c r="I3277" s="10" t="s">
        <v>10754</v>
      </c>
      <c r="J3277" s="10" t="s">
        <v>70</v>
      </c>
      <c r="K3277" s="10" t="s">
        <v>553</v>
      </c>
      <c r="L3277" s="10" t="s">
        <v>10755</v>
      </c>
      <c r="M3277" s="12" t="s">
        <v>10099</v>
      </c>
    </row>
    <row r="3278" s="3" customFormat="1" ht="27" spans="1:13">
      <c r="A3278" s="8">
        <v>3276</v>
      </c>
      <c r="B3278" s="10" t="s">
        <v>10756</v>
      </c>
      <c r="C3278" s="10" t="s">
        <v>37</v>
      </c>
      <c r="D3278" s="10" t="s">
        <v>10757</v>
      </c>
      <c r="E3278" s="10" t="s">
        <v>37</v>
      </c>
      <c r="F3278" s="11">
        <v>1</v>
      </c>
      <c r="G3278" s="11" t="s">
        <v>633</v>
      </c>
      <c r="H3278" s="10" t="s">
        <v>19</v>
      </c>
      <c r="I3278" s="10" t="s">
        <v>19</v>
      </c>
      <c r="J3278" s="10" t="s">
        <v>40</v>
      </c>
      <c r="K3278" s="10" t="s">
        <v>10758</v>
      </c>
      <c r="L3278" s="10" t="s">
        <v>10759</v>
      </c>
      <c r="M3278" s="12" t="s">
        <v>10099</v>
      </c>
    </row>
    <row r="3279" s="3" customFormat="1" ht="27" spans="1:13">
      <c r="A3279" s="8">
        <v>3277</v>
      </c>
      <c r="B3279" s="10" t="s">
        <v>10756</v>
      </c>
      <c r="C3279" s="10" t="s">
        <v>37</v>
      </c>
      <c r="D3279" s="10" t="s">
        <v>10760</v>
      </c>
      <c r="E3279" s="10" t="s">
        <v>19</v>
      </c>
      <c r="F3279" s="11">
        <v>3</v>
      </c>
      <c r="G3279" s="11" t="s">
        <v>633</v>
      </c>
      <c r="H3279" s="10" t="s">
        <v>19</v>
      </c>
      <c r="I3279" s="10" t="s">
        <v>19</v>
      </c>
      <c r="J3279" s="10" t="s">
        <v>591</v>
      </c>
      <c r="K3279" s="10" t="s">
        <v>10758</v>
      </c>
      <c r="L3279" s="10" t="s">
        <v>10759</v>
      </c>
      <c r="M3279" s="12" t="s">
        <v>10099</v>
      </c>
    </row>
    <row r="3280" s="3" customFormat="1" ht="27" spans="1:13">
      <c r="A3280" s="8">
        <v>3278</v>
      </c>
      <c r="B3280" s="10" t="s">
        <v>10756</v>
      </c>
      <c r="C3280" s="10" t="s">
        <v>37</v>
      </c>
      <c r="D3280" s="10" t="s">
        <v>10761</v>
      </c>
      <c r="E3280" s="10" t="s">
        <v>37</v>
      </c>
      <c r="F3280" s="11">
        <v>1</v>
      </c>
      <c r="G3280" s="11" t="s">
        <v>633</v>
      </c>
      <c r="H3280" s="10" t="s">
        <v>19</v>
      </c>
      <c r="I3280" s="10" t="s">
        <v>19</v>
      </c>
      <c r="J3280" s="10" t="s">
        <v>59</v>
      </c>
      <c r="K3280" s="10" t="s">
        <v>10758</v>
      </c>
      <c r="L3280" s="10" t="s">
        <v>10759</v>
      </c>
      <c r="M3280" s="12" t="s">
        <v>10099</v>
      </c>
    </row>
    <row r="3281" s="3" customFormat="1" ht="27" spans="1:13">
      <c r="A3281" s="8">
        <v>3279</v>
      </c>
      <c r="B3281" s="10" t="s">
        <v>10756</v>
      </c>
      <c r="C3281" s="10" t="s">
        <v>37</v>
      </c>
      <c r="D3281" s="10" t="s">
        <v>10762</v>
      </c>
      <c r="E3281" s="10" t="s">
        <v>37</v>
      </c>
      <c r="F3281" s="11">
        <v>5</v>
      </c>
      <c r="G3281" s="11" t="s">
        <v>39</v>
      </c>
      <c r="H3281" s="10" t="s">
        <v>19</v>
      </c>
      <c r="I3281" s="10" t="s">
        <v>19</v>
      </c>
      <c r="J3281" s="10" t="s">
        <v>591</v>
      </c>
      <c r="K3281" s="10" t="s">
        <v>10758</v>
      </c>
      <c r="L3281" s="10" t="s">
        <v>10759</v>
      </c>
      <c r="M3281" s="12" t="s">
        <v>10099</v>
      </c>
    </row>
    <row r="3282" s="3" customFormat="1" ht="27" spans="1:13">
      <c r="A3282" s="8">
        <v>3280</v>
      </c>
      <c r="B3282" s="9" t="s">
        <v>10763</v>
      </c>
      <c r="C3282" s="9" t="s">
        <v>150</v>
      </c>
      <c r="D3282" s="9" t="s">
        <v>10764</v>
      </c>
      <c r="E3282" s="9" t="s">
        <v>590</v>
      </c>
      <c r="F3282" s="8">
        <v>2</v>
      </c>
      <c r="G3282" s="8" t="s">
        <v>18</v>
      </c>
      <c r="H3282" s="9" t="s">
        <v>19</v>
      </c>
      <c r="I3282" s="9" t="s">
        <v>1429</v>
      </c>
      <c r="J3282" s="9" t="s">
        <v>40</v>
      </c>
      <c r="K3282" s="9" t="s">
        <v>10765</v>
      </c>
      <c r="L3282" s="9" t="str">
        <f>"13940756699"</f>
        <v>13940756699</v>
      </c>
      <c r="M3282" s="12" t="s">
        <v>10099</v>
      </c>
    </row>
    <row r="3283" s="3" customFormat="1" spans="1:13">
      <c r="A3283" s="8">
        <v>3281</v>
      </c>
      <c r="B3283" s="10" t="s">
        <v>10766</v>
      </c>
      <c r="C3283" s="10" t="s">
        <v>66</v>
      </c>
      <c r="D3283" s="10" t="s">
        <v>10767</v>
      </c>
      <c r="E3283" s="10" t="s">
        <v>19</v>
      </c>
      <c r="F3283" s="11">
        <v>2</v>
      </c>
      <c r="G3283" s="11" t="s">
        <v>39</v>
      </c>
      <c r="H3283" s="10" t="s">
        <v>19</v>
      </c>
      <c r="I3283" s="10" t="s">
        <v>10768</v>
      </c>
      <c r="J3283" s="10" t="s">
        <v>70</v>
      </c>
      <c r="K3283" s="10" t="s">
        <v>10769</v>
      </c>
      <c r="L3283" s="10" t="s">
        <v>10770</v>
      </c>
      <c r="M3283" s="12" t="s">
        <v>10099</v>
      </c>
    </row>
    <row r="3284" s="3" customFormat="1" ht="94.5" spans="1:13">
      <c r="A3284" s="8">
        <v>3282</v>
      </c>
      <c r="B3284" s="9" t="s">
        <v>10771</v>
      </c>
      <c r="C3284" s="9" t="s">
        <v>448</v>
      </c>
      <c r="D3284" s="9" t="s">
        <v>10772</v>
      </c>
      <c r="E3284" s="9" t="s">
        <v>57</v>
      </c>
      <c r="F3284" s="8">
        <v>1</v>
      </c>
      <c r="G3284" s="8" t="s">
        <v>18</v>
      </c>
      <c r="H3284" s="9" t="s">
        <v>76</v>
      </c>
      <c r="I3284" s="9" t="s">
        <v>70</v>
      </c>
      <c r="J3284" s="9" t="s">
        <v>70</v>
      </c>
      <c r="K3284" s="9" t="s">
        <v>10773</v>
      </c>
      <c r="L3284" s="9" t="s">
        <v>10774</v>
      </c>
      <c r="M3284" s="12" t="s">
        <v>10099</v>
      </c>
    </row>
    <row r="3285" s="3" customFormat="1" spans="1:13">
      <c r="A3285" s="8">
        <v>3283</v>
      </c>
      <c r="B3285" s="10" t="s">
        <v>10775</v>
      </c>
      <c r="C3285" s="10" t="s">
        <v>37</v>
      </c>
      <c r="D3285" s="10" t="s">
        <v>10776</v>
      </c>
      <c r="E3285" s="10" t="s">
        <v>19</v>
      </c>
      <c r="F3285" s="11">
        <v>2</v>
      </c>
      <c r="G3285" s="11" t="s">
        <v>633</v>
      </c>
      <c r="H3285" s="10" t="s">
        <v>19</v>
      </c>
      <c r="I3285" s="10" t="s">
        <v>10777</v>
      </c>
      <c r="J3285" s="10" t="s">
        <v>70</v>
      </c>
      <c r="K3285" s="10" t="s">
        <v>10778</v>
      </c>
      <c r="L3285" s="10" t="s">
        <v>10779</v>
      </c>
      <c r="M3285" s="12" t="s">
        <v>10099</v>
      </c>
    </row>
    <row r="3286" s="3" customFormat="1" ht="27" spans="1:13">
      <c r="A3286" s="8">
        <v>3284</v>
      </c>
      <c r="B3286" s="9" t="s">
        <v>10780</v>
      </c>
      <c r="C3286" s="9" t="s">
        <v>842</v>
      </c>
      <c r="D3286" s="9" t="s">
        <v>10781</v>
      </c>
      <c r="E3286" s="9" t="s">
        <v>7216</v>
      </c>
      <c r="F3286" s="8">
        <v>1</v>
      </c>
      <c r="G3286" s="8" t="s">
        <v>18</v>
      </c>
      <c r="H3286" s="9" t="s">
        <v>474</v>
      </c>
      <c r="I3286" s="9" t="s">
        <v>10782</v>
      </c>
      <c r="J3286" s="9" t="s">
        <v>40</v>
      </c>
      <c r="K3286" s="9" t="s">
        <v>10783</v>
      </c>
      <c r="L3286" s="9" t="str">
        <f>"18840792009"</f>
        <v>18840792009</v>
      </c>
      <c r="M3286" s="12" t="s">
        <v>10099</v>
      </c>
    </row>
    <row r="3287" s="3" customFormat="1" ht="67.5" spans="1:13">
      <c r="A3287" s="8">
        <v>3285</v>
      </c>
      <c r="B3287" s="9" t="s">
        <v>10784</v>
      </c>
      <c r="C3287" s="9" t="s">
        <v>135</v>
      </c>
      <c r="D3287" s="9" t="s">
        <v>10785</v>
      </c>
      <c r="E3287" s="9" t="s">
        <v>147</v>
      </c>
      <c r="F3287" s="8">
        <v>2</v>
      </c>
      <c r="G3287" s="8" t="s">
        <v>18</v>
      </c>
      <c r="H3287" s="9" t="s">
        <v>19</v>
      </c>
      <c r="I3287" s="9" t="s">
        <v>10786</v>
      </c>
      <c r="J3287" s="9" t="s">
        <v>40</v>
      </c>
      <c r="K3287" s="9" t="s">
        <v>10787</v>
      </c>
      <c r="L3287" s="9" t="str">
        <f>"13050691201"</f>
        <v>13050691201</v>
      </c>
      <c r="M3287" s="12" t="s">
        <v>10099</v>
      </c>
    </row>
    <row r="3288" s="3" customFormat="1" spans="1:13">
      <c r="A3288" s="8">
        <v>3286</v>
      </c>
      <c r="B3288" s="10" t="s">
        <v>10788</v>
      </c>
      <c r="C3288" s="10" t="s">
        <v>37</v>
      </c>
      <c r="D3288" s="10" t="s">
        <v>10663</v>
      </c>
      <c r="E3288" s="10" t="s">
        <v>19</v>
      </c>
      <c r="F3288" s="11">
        <v>2</v>
      </c>
      <c r="G3288" s="11" t="s">
        <v>633</v>
      </c>
      <c r="H3288" s="10" t="s">
        <v>19</v>
      </c>
      <c r="I3288" s="10" t="s">
        <v>10789</v>
      </c>
      <c r="J3288" s="10" t="s">
        <v>40</v>
      </c>
      <c r="K3288" s="10" t="s">
        <v>10790</v>
      </c>
      <c r="L3288" s="10" t="s">
        <v>10791</v>
      </c>
      <c r="M3288" s="12" t="s">
        <v>10099</v>
      </c>
    </row>
    <row r="3289" s="3" customFormat="1" ht="27" spans="1:13">
      <c r="A3289" s="8">
        <v>3287</v>
      </c>
      <c r="B3289" s="10" t="s">
        <v>10792</v>
      </c>
      <c r="C3289" s="10" t="s">
        <v>508</v>
      </c>
      <c r="D3289" s="10" t="s">
        <v>10658</v>
      </c>
      <c r="E3289" s="10" t="s">
        <v>1872</v>
      </c>
      <c r="F3289" s="11">
        <v>1</v>
      </c>
      <c r="G3289" s="11" t="s">
        <v>39</v>
      </c>
      <c r="H3289" s="10" t="s">
        <v>19</v>
      </c>
      <c r="I3289" s="10" t="s">
        <v>10793</v>
      </c>
      <c r="J3289" s="10" t="s">
        <v>70</v>
      </c>
      <c r="K3289" s="10" t="s">
        <v>10794</v>
      </c>
      <c r="L3289" s="10" t="s">
        <v>10795</v>
      </c>
      <c r="M3289" s="12" t="s">
        <v>10099</v>
      </c>
    </row>
    <row r="3290" s="3" customFormat="1" ht="27" spans="1:13">
      <c r="A3290" s="8">
        <v>3288</v>
      </c>
      <c r="B3290" s="10" t="s">
        <v>10796</v>
      </c>
      <c r="C3290" s="10" t="s">
        <v>37</v>
      </c>
      <c r="D3290" s="10" t="s">
        <v>10797</v>
      </c>
      <c r="E3290" s="10" t="s">
        <v>3031</v>
      </c>
      <c r="F3290" s="11">
        <v>10</v>
      </c>
      <c r="G3290" s="11" t="s">
        <v>43</v>
      </c>
      <c r="H3290" s="10" t="s">
        <v>19</v>
      </c>
      <c r="I3290" s="10" t="s">
        <v>1429</v>
      </c>
      <c r="J3290" s="10" t="s">
        <v>40</v>
      </c>
      <c r="K3290" s="10" t="s">
        <v>10798</v>
      </c>
      <c r="L3290" s="10" t="s">
        <v>10799</v>
      </c>
      <c r="M3290" s="12" t="s">
        <v>10099</v>
      </c>
    </row>
    <row r="3291" s="3" customFormat="1" ht="27" spans="1:13">
      <c r="A3291" s="8">
        <v>3289</v>
      </c>
      <c r="B3291" s="10" t="s">
        <v>10800</v>
      </c>
      <c r="C3291" s="10" t="s">
        <v>675</v>
      </c>
      <c r="D3291" s="10" t="s">
        <v>10323</v>
      </c>
      <c r="E3291" s="10" t="s">
        <v>19</v>
      </c>
      <c r="F3291" s="11">
        <v>1</v>
      </c>
      <c r="G3291" s="11" t="s">
        <v>43</v>
      </c>
      <c r="H3291" s="10" t="s">
        <v>19</v>
      </c>
      <c r="I3291" s="10" t="s">
        <v>10801</v>
      </c>
      <c r="J3291" s="10" t="s">
        <v>70</v>
      </c>
      <c r="K3291" s="10" t="s">
        <v>10802</v>
      </c>
      <c r="L3291" s="10" t="s">
        <v>10803</v>
      </c>
      <c r="M3291" s="12" t="s">
        <v>10099</v>
      </c>
    </row>
    <row r="3292" s="3" customFormat="1" spans="1:13">
      <c r="A3292" s="8">
        <v>3290</v>
      </c>
      <c r="B3292" s="10" t="s">
        <v>10804</v>
      </c>
      <c r="C3292" s="10" t="s">
        <v>37</v>
      </c>
      <c r="D3292" s="10" t="s">
        <v>10805</v>
      </c>
      <c r="E3292" s="10" t="s">
        <v>37</v>
      </c>
      <c r="F3292" s="11">
        <v>10</v>
      </c>
      <c r="G3292" s="11" t="s">
        <v>633</v>
      </c>
      <c r="H3292" s="10" t="s">
        <v>19</v>
      </c>
      <c r="I3292" s="10" t="s">
        <v>10806</v>
      </c>
      <c r="J3292" s="10" t="s">
        <v>40</v>
      </c>
      <c r="K3292" s="10" t="s">
        <v>10807</v>
      </c>
      <c r="L3292" s="10" t="s">
        <v>10808</v>
      </c>
      <c r="M3292" s="12" t="s">
        <v>10099</v>
      </c>
    </row>
    <row r="3293" s="3" customFormat="1" spans="1:13">
      <c r="A3293" s="8">
        <v>3291</v>
      </c>
      <c r="B3293" s="10" t="s">
        <v>10804</v>
      </c>
      <c r="C3293" s="10" t="s">
        <v>37</v>
      </c>
      <c r="D3293" s="10" t="s">
        <v>9115</v>
      </c>
      <c r="E3293" s="10" t="s">
        <v>37</v>
      </c>
      <c r="F3293" s="11">
        <v>10</v>
      </c>
      <c r="G3293" s="11" t="s">
        <v>633</v>
      </c>
      <c r="H3293" s="10" t="s">
        <v>19</v>
      </c>
      <c r="I3293" s="10" t="s">
        <v>10806</v>
      </c>
      <c r="J3293" s="10" t="s">
        <v>40</v>
      </c>
      <c r="K3293" s="10" t="s">
        <v>10807</v>
      </c>
      <c r="L3293" s="10" t="s">
        <v>10808</v>
      </c>
      <c r="M3293" s="12" t="s">
        <v>10099</v>
      </c>
    </row>
    <row r="3294" s="3" customFormat="1" ht="40.5" spans="1:13">
      <c r="A3294" s="8">
        <v>3292</v>
      </c>
      <c r="B3294" s="10" t="s">
        <v>10809</v>
      </c>
      <c r="C3294" s="10" t="s">
        <v>66</v>
      </c>
      <c r="D3294" s="10" t="s">
        <v>10810</v>
      </c>
      <c r="E3294" s="10" t="s">
        <v>19</v>
      </c>
      <c r="F3294" s="11">
        <v>3</v>
      </c>
      <c r="G3294" s="11" t="s">
        <v>43</v>
      </c>
      <c r="H3294" s="10" t="s">
        <v>76</v>
      </c>
      <c r="I3294" s="10" t="s">
        <v>10811</v>
      </c>
      <c r="J3294" s="10" t="s">
        <v>28</v>
      </c>
      <c r="K3294" s="10" t="s">
        <v>10812</v>
      </c>
      <c r="L3294" s="10" t="s">
        <v>10813</v>
      </c>
      <c r="M3294" s="12" t="s">
        <v>10099</v>
      </c>
    </row>
    <row r="3295" s="3" customFormat="1" spans="1:13">
      <c r="A3295" s="8">
        <v>3293</v>
      </c>
      <c r="B3295" s="10" t="s">
        <v>10814</v>
      </c>
      <c r="C3295" s="10" t="s">
        <v>37</v>
      </c>
      <c r="D3295" s="10" t="s">
        <v>10815</v>
      </c>
      <c r="E3295" s="10" t="s">
        <v>19</v>
      </c>
      <c r="F3295" s="11">
        <v>1</v>
      </c>
      <c r="G3295" s="11" t="s">
        <v>633</v>
      </c>
      <c r="H3295" s="10" t="s">
        <v>19</v>
      </c>
      <c r="I3295" s="10" t="s">
        <v>10816</v>
      </c>
      <c r="J3295" s="10" t="s">
        <v>70</v>
      </c>
      <c r="K3295" s="10" t="s">
        <v>10817</v>
      </c>
      <c r="L3295" s="10" t="s">
        <v>10818</v>
      </c>
      <c r="M3295" s="12" t="s">
        <v>10099</v>
      </c>
    </row>
    <row r="3296" s="3" customFormat="1" spans="1:13">
      <c r="A3296" s="8">
        <v>3294</v>
      </c>
      <c r="B3296" s="10" t="s">
        <v>10819</v>
      </c>
      <c r="C3296" s="10" t="s">
        <v>37</v>
      </c>
      <c r="D3296" s="10" t="s">
        <v>10663</v>
      </c>
      <c r="E3296" s="10" t="s">
        <v>19</v>
      </c>
      <c r="F3296" s="11">
        <v>1</v>
      </c>
      <c r="G3296" s="11" t="s">
        <v>633</v>
      </c>
      <c r="H3296" s="10" t="s">
        <v>19</v>
      </c>
      <c r="I3296" s="10" t="s">
        <v>1429</v>
      </c>
      <c r="J3296" s="10" t="s">
        <v>70</v>
      </c>
      <c r="K3296" s="10" t="s">
        <v>7992</v>
      </c>
      <c r="L3296" s="10" t="s">
        <v>10820</v>
      </c>
      <c r="M3296" s="12" t="s">
        <v>10099</v>
      </c>
    </row>
    <row r="3297" s="3" customFormat="1" ht="27" spans="1:13">
      <c r="A3297" s="8">
        <v>3295</v>
      </c>
      <c r="B3297" s="10" t="s">
        <v>10821</v>
      </c>
      <c r="C3297" s="10" t="s">
        <v>448</v>
      </c>
      <c r="D3297" s="10" t="s">
        <v>10822</v>
      </c>
      <c r="E3297" s="10" t="s">
        <v>19</v>
      </c>
      <c r="F3297" s="11">
        <v>5</v>
      </c>
      <c r="G3297" s="11" t="s">
        <v>43</v>
      </c>
      <c r="H3297" s="10" t="s">
        <v>19</v>
      </c>
      <c r="I3297" s="10" t="s">
        <v>10823</v>
      </c>
      <c r="J3297" s="10" t="s">
        <v>40</v>
      </c>
      <c r="K3297" s="10" t="s">
        <v>10824</v>
      </c>
      <c r="L3297" s="10" t="s">
        <v>10825</v>
      </c>
      <c r="M3297" s="12" t="s">
        <v>10099</v>
      </c>
    </row>
    <row r="3298" s="3" customFormat="1" ht="27" spans="1:13">
      <c r="A3298" s="8">
        <v>3296</v>
      </c>
      <c r="B3298" s="10" t="s">
        <v>10821</v>
      </c>
      <c r="C3298" s="10" t="s">
        <v>150</v>
      </c>
      <c r="D3298" s="10" t="s">
        <v>10826</v>
      </c>
      <c r="E3298" s="10" t="s">
        <v>19</v>
      </c>
      <c r="F3298" s="11">
        <v>5</v>
      </c>
      <c r="G3298" s="11" t="s">
        <v>43</v>
      </c>
      <c r="H3298" s="10" t="s">
        <v>19</v>
      </c>
      <c r="I3298" s="10" t="s">
        <v>10827</v>
      </c>
      <c r="J3298" s="10" t="s">
        <v>40</v>
      </c>
      <c r="K3298" s="10" t="s">
        <v>10824</v>
      </c>
      <c r="L3298" s="10" t="s">
        <v>10825</v>
      </c>
      <c r="M3298" s="12" t="s">
        <v>10099</v>
      </c>
    </row>
    <row r="3299" s="3" customFormat="1" ht="27" spans="1:13">
      <c r="A3299" s="8">
        <v>3297</v>
      </c>
      <c r="B3299" s="10" t="s">
        <v>10828</v>
      </c>
      <c r="C3299" s="10" t="s">
        <v>37</v>
      </c>
      <c r="D3299" s="10" t="s">
        <v>10829</v>
      </c>
      <c r="E3299" s="10" t="s">
        <v>19</v>
      </c>
      <c r="F3299" s="11">
        <v>20</v>
      </c>
      <c r="G3299" s="11" t="s">
        <v>39</v>
      </c>
      <c r="H3299" s="10" t="s">
        <v>19</v>
      </c>
      <c r="I3299" s="10" t="s">
        <v>10830</v>
      </c>
      <c r="J3299" s="10" t="s">
        <v>40</v>
      </c>
      <c r="K3299" s="10" t="s">
        <v>10831</v>
      </c>
      <c r="L3299" s="10" t="s">
        <v>10832</v>
      </c>
      <c r="M3299" s="12" t="s">
        <v>10099</v>
      </c>
    </row>
    <row r="3300" s="3" customFormat="1" spans="1:13">
      <c r="A3300" s="8">
        <v>3298</v>
      </c>
      <c r="B3300" s="10" t="s">
        <v>10833</v>
      </c>
      <c r="C3300" s="10" t="s">
        <v>37</v>
      </c>
      <c r="D3300" s="10" t="s">
        <v>10834</v>
      </c>
      <c r="E3300" s="10" t="s">
        <v>19</v>
      </c>
      <c r="F3300" s="11">
        <v>2</v>
      </c>
      <c r="G3300" s="11" t="s">
        <v>633</v>
      </c>
      <c r="H3300" s="10" t="s">
        <v>19</v>
      </c>
      <c r="I3300" s="10" t="s">
        <v>782</v>
      </c>
      <c r="J3300" s="10" t="s">
        <v>70</v>
      </c>
      <c r="K3300" s="10" t="s">
        <v>10835</v>
      </c>
      <c r="L3300" s="10" t="s">
        <v>10836</v>
      </c>
      <c r="M3300" s="12" t="s">
        <v>10099</v>
      </c>
    </row>
    <row r="3301" s="3" customFormat="1" ht="27" spans="1:13">
      <c r="A3301" s="8">
        <v>3299</v>
      </c>
      <c r="B3301" s="10" t="s">
        <v>10837</v>
      </c>
      <c r="C3301" s="10" t="s">
        <v>37</v>
      </c>
      <c r="D3301" s="10" t="s">
        <v>10838</v>
      </c>
      <c r="E3301" s="10" t="s">
        <v>32</v>
      </c>
      <c r="F3301" s="11">
        <v>2</v>
      </c>
      <c r="G3301" s="11" t="s">
        <v>633</v>
      </c>
      <c r="H3301" s="10" t="s">
        <v>19</v>
      </c>
      <c r="I3301" s="10" t="s">
        <v>1429</v>
      </c>
      <c r="J3301" s="10" t="s">
        <v>59</v>
      </c>
      <c r="K3301" s="10" t="s">
        <v>10839</v>
      </c>
      <c r="L3301" s="10" t="s">
        <v>10840</v>
      </c>
      <c r="M3301" s="12" t="s">
        <v>10099</v>
      </c>
    </row>
    <row r="3302" s="3" customFormat="1" ht="40.5" spans="1:13">
      <c r="A3302" s="8">
        <v>3300</v>
      </c>
      <c r="B3302" s="10" t="s">
        <v>10841</v>
      </c>
      <c r="C3302" s="10" t="s">
        <v>37</v>
      </c>
      <c r="D3302" s="10" t="s">
        <v>10842</v>
      </c>
      <c r="E3302" s="10" t="s">
        <v>32</v>
      </c>
      <c r="F3302" s="11">
        <v>2</v>
      </c>
      <c r="G3302" s="11" t="s">
        <v>43</v>
      </c>
      <c r="H3302" s="10" t="s">
        <v>19</v>
      </c>
      <c r="I3302" s="10" t="s">
        <v>10843</v>
      </c>
      <c r="J3302" s="10" t="s">
        <v>70</v>
      </c>
      <c r="K3302" s="10" t="s">
        <v>10844</v>
      </c>
      <c r="L3302" s="10" t="s">
        <v>10845</v>
      </c>
      <c r="M3302" s="12" t="s">
        <v>10099</v>
      </c>
    </row>
    <row r="3303" s="3" customFormat="1" ht="67.5" spans="1:13">
      <c r="A3303" s="8">
        <v>3301</v>
      </c>
      <c r="B3303" s="9" t="s">
        <v>10846</v>
      </c>
      <c r="C3303" s="9" t="s">
        <v>150</v>
      </c>
      <c r="D3303" s="9" t="s">
        <v>10847</v>
      </c>
      <c r="E3303" s="9" t="s">
        <v>32</v>
      </c>
      <c r="F3303" s="8">
        <v>2</v>
      </c>
      <c r="G3303" s="8" t="s">
        <v>18</v>
      </c>
      <c r="H3303" s="9" t="s">
        <v>19</v>
      </c>
      <c r="I3303" s="9" t="s">
        <v>10848</v>
      </c>
      <c r="J3303" s="9" t="s">
        <v>70</v>
      </c>
      <c r="K3303" s="9" t="s">
        <v>10849</v>
      </c>
      <c r="L3303" s="9" t="s">
        <v>10850</v>
      </c>
      <c r="M3303" s="12" t="s">
        <v>10099</v>
      </c>
    </row>
    <row r="3304" s="3" customFormat="1" spans="1:13">
      <c r="A3304" s="8">
        <v>3302</v>
      </c>
      <c r="B3304" s="10" t="s">
        <v>10851</v>
      </c>
      <c r="C3304" s="10" t="s">
        <v>37</v>
      </c>
      <c r="D3304" s="10" t="s">
        <v>10130</v>
      </c>
      <c r="E3304" s="10" t="s">
        <v>37</v>
      </c>
      <c r="F3304" s="11">
        <v>1</v>
      </c>
      <c r="G3304" s="11" t="s">
        <v>633</v>
      </c>
      <c r="H3304" s="10" t="s">
        <v>19</v>
      </c>
      <c r="I3304" s="10" t="s">
        <v>9514</v>
      </c>
      <c r="J3304" s="10" t="s">
        <v>70</v>
      </c>
      <c r="K3304" s="10" t="s">
        <v>10852</v>
      </c>
      <c r="L3304" s="10" t="s">
        <v>10853</v>
      </c>
      <c r="M3304" s="12" t="s">
        <v>10099</v>
      </c>
    </row>
    <row r="3305" s="3" customFormat="1" ht="27" spans="1:13">
      <c r="A3305" s="8">
        <v>3303</v>
      </c>
      <c r="B3305" s="10" t="s">
        <v>10854</v>
      </c>
      <c r="C3305" s="10" t="s">
        <v>508</v>
      </c>
      <c r="D3305" s="10" t="s">
        <v>10658</v>
      </c>
      <c r="E3305" s="10" t="s">
        <v>37</v>
      </c>
      <c r="F3305" s="11">
        <v>1</v>
      </c>
      <c r="G3305" s="11" t="s">
        <v>39</v>
      </c>
      <c r="H3305" s="10" t="s">
        <v>19</v>
      </c>
      <c r="I3305" s="10" t="s">
        <v>10855</v>
      </c>
      <c r="J3305" s="10" t="s">
        <v>40</v>
      </c>
      <c r="K3305" s="10" t="s">
        <v>10660</v>
      </c>
      <c r="L3305" s="10" t="s">
        <v>10661</v>
      </c>
      <c r="M3305" s="12" t="s">
        <v>10099</v>
      </c>
    </row>
    <row r="3306" s="3" customFormat="1" ht="67.5" spans="1:13">
      <c r="A3306" s="8">
        <v>3304</v>
      </c>
      <c r="B3306" s="9" t="s">
        <v>10856</v>
      </c>
      <c r="C3306" s="9" t="s">
        <v>150</v>
      </c>
      <c r="D3306" s="9" t="s">
        <v>10857</v>
      </c>
      <c r="E3306" s="9" t="s">
        <v>32</v>
      </c>
      <c r="F3306" s="8">
        <v>2</v>
      </c>
      <c r="G3306" s="8" t="s">
        <v>18</v>
      </c>
      <c r="H3306" s="9" t="s">
        <v>19</v>
      </c>
      <c r="I3306" s="9" t="s">
        <v>10857</v>
      </c>
      <c r="J3306" s="9" t="s">
        <v>59</v>
      </c>
      <c r="K3306" s="9" t="s">
        <v>269</v>
      </c>
      <c r="L3306" s="9" t="s">
        <v>10858</v>
      </c>
      <c r="M3306" s="12" t="s">
        <v>10099</v>
      </c>
    </row>
    <row r="3307" s="3" customFormat="1" ht="108" spans="1:13">
      <c r="A3307" s="8">
        <v>3305</v>
      </c>
      <c r="B3307" s="9" t="s">
        <v>10859</v>
      </c>
      <c r="C3307" s="9" t="s">
        <v>37</v>
      </c>
      <c r="D3307" s="9" t="s">
        <v>10860</v>
      </c>
      <c r="E3307" s="9" t="s">
        <v>81</v>
      </c>
      <c r="F3307" s="8">
        <v>10</v>
      </c>
      <c r="G3307" s="8" t="s">
        <v>18</v>
      </c>
      <c r="H3307" s="9" t="s">
        <v>19</v>
      </c>
      <c r="I3307" s="9" t="s">
        <v>10861</v>
      </c>
      <c r="J3307" s="9" t="s">
        <v>34</v>
      </c>
      <c r="K3307" s="9" t="s">
        <v>10862</v>
      </c>
      <c r="L3307" s="9" t="str">
        <f>"15840745758"</f>
        <v>15840745758</v>
      </c>
      <c r="M3307" s="12" t="s">
        <v>10099</v>
      </c>
    </row>
    <row r="3308" s="3" customFormat="1" ht="67.5" spans="1:13">
      <c r="A3308" s="8">
        <v>3306</v>
      </c>
      <c r="B3308" s="9" t="s">
        <v>10859</v>
      </c>
      <c r="C3308" s="9" t="s">
        <v>150</v>
      </c>
      <c r="D3308" s="9" t="s">
        <v>10863</v>
      </c>
      <c r="E3308" s="9" t="s">
        <v>364</v>
      </c>
      <c r="F3308" s="8">
        <v>10</v>
      </c>
      <c r="G3308" s="8" t="s">
        <v>18</v>
      </c>
      <c r="H3308" s="9" t="s">
        <v>19</v>
      </c>
      <c r="I3308" s="9" t="s">
        <v>10864</v>
      </c>
      <c r="J3308" s="9" t="s">
        <v>34</v>
      </c>
      <c r="K3308" s="9" t="s">
        <v>10862</v>
      </c>
      <c r="L3308" s="9" t="str">
        <f>"15840745758"</f>
        <v>15840745758</v>
      </c>
      <c r="M3308" s="12" t="s">
        <v>10099</v>
      </c>
    </row>
    <row r="3309" s="3" customFormat="1" spans="1:13">
      <c r="A3309" s="8">
        <v>3307</v>
      </c>
      <c r="B3309" s="10" t="s">
        <v>10865</v>
      </c>
      <c r="C3309" s="10" t="s">
        <v>9556</v>
      </c>
      <c r="D3309" s="10" t="s">
        <v>10866</v>
      </c>
      <c r="E3309" s="10" t="s">
        <v>19</v>
      </c>
      <c r="F3309" s="11">
        <v>1</v>
      </c>
      <c r="G3309" s="11" t="s">
        <v>633</v>
      </c>
      <c r="H3309" s="10" t="s">
        <v>19</v>
      </c>
      <c r="I3309" s="10" t="s">
        <v>5159</v>
      </c>
      <c r="J3309" s="10" t="s">
        <v>70</v>
      </c>
      <c r="K3309" s="10" t="s">
        <v>2353</v>
      </c>
      <c r="L3309" s="10" t="s">
        <v>10867</v>
      </c>
      <c r="M3309" s="12" t="s">
        <v>10099</v>
      </c>
    </row>
    <row r="3310" s="3" customFormat="1" spans="1:13">
      <c r="A3310" s="8">
        <v>3308</v>
      </c>
      <c r="B3310" s="10" t="s">
        <v>10868</v>
      </c>
      <c r="C3310" s="10" t="s">
        <v>2440</v>
      </c>
      <c r="D3310" s="10" t="s">
        <v>10869</v>
      </c>
      <c r="E3310" s="10" t="s">
        <v>19</v>
      </c>
      <c r="F3310" s="11">
        <v>1</v>
      </c>
      <c r="G3310" s="11" t="s">
        <v>39</v>
      </c>
      <c r="H3310" s="10" t="s">
        <v>19</v>
      </c>
      <c r="I3310" s="10" t="s">
        <v>10870</v>
      </c>
      <c r="J3310" s="10" t="s">
        <v>40</v>
      </c>
      <c r="K3310" s="10" t="s">
        <v>10871</v>
      </c>
      <c r="L3310" s="10" t="s">
        <v>10872</v>
      </c>
      <c r="M3310" s="12" t="s">
        <v>10099</v>
      </c>
    </row>
    <row r="3311" s="3" customFormat="1" ht="40.5" spans="1:13">
      <c r="A3311" s="8">
        <v>3309</v>
      </c>
      <c r="B3311" s="10" t="s">
        <v>10873</v>
      </c>
      <c r="C3311" s="10" t="s">
        <v>37</v>
      </c>
      <c r="D3311" s="10" t="s">
        <v>10874</v>
      </c>
      <c r="E3311" s="10" t="s">
        <v>19</v>
      </c>
      <c r="F3311" s="11">
        <v>2</v>
      </c>
      <c r="G3311" s="11" t="s">
        <v>633</v>
      </c>
      <c r="H3311" s="10" t="s">
        <v>19</v>
      </c>
      <c r="I3311" s="10" t="s">
        <v>10875</v>
      </c>
      <c r="J3311" s="10" t="s">
        <v>40</v>
      </c>
      <c r="K3311" s="10" t="s">
        <v>10876</v>
      </c>
      <c r="L3311" s="10" t="s">
        <v>10877</v>
      </c>
      <c r="M3311" s="12" t="s">
        <v>10099</v>
      </c>
    </row>
    <row r="3312" s="3" customFormat="1" spans="1:13">
      <c r="A3312" s="8">
        <v>3310</v>
      </c>
      <c r="B3312" s="10" t="s">
        <v>10878</v>
      </c>
      <c r="C3312" s="10" t="s">
        <v>37</v>
      </c>
      <c r="D3312" s="10" t="s">
        <v>10879</v>
      </c>
      <c r="E3312" s="10" t="s">
        <v>37</v>
      </c>
      <c r="F3312" s="11">
        <v>2</v>
      </c>
      <c r="G3312" s="11" t="s">
        <v>633</v>
      </c>
      <c r="H3312" s="10" t="s">
        <v>19</v>
      </c>
      <c r="I3312" s="10" t="s">
        <v>10880</v>
      </c>
      <c r="J3312" s="10" t="s">
        <v>40</v>
      </c>
      <c r="K3312" s="10" t="s">
        <v>10881</v>
      </c>
      <c r="L3312" s="10" t="s">
        <v>10882</v>
      </c>
      <c r="M3312" s="12" t="s">
        <v>10099</v>
      </c>
    </row>
    <row r="3313" s="3" customFormat="1" ht="27" spans="1:13">
      <c r="A3313" s="8">
        <v>3311</v>
      </c>
      <c r="B3313" s="9" t="s">
        <v>10883</v>
      </c>
      <c r="C3313" s="9" t="s">
        <v>141</v>
      </c>
      <c r="D3313" s="9" t="s">
        <v>10416</v>
      </c>
      <c r="E3313" s="9" t="s">
        <v>137</v>
      </c>
      <c r="F3313" s="8">
        <v>1</v>
      </c>
      <c r="G3313" s="8" t="s">
        <v>18</v>
      </c>
      <c r="H3313" s="9" t="s">
        <v>19</v>
      </c>
      <c r="I3313" s="9" t="s">
        <v>10884</v>
      </c>
      <c r="J3313" s="9" t="s">
        <v>59</v>
      </c>
      <c r="K3313" s="9" t="s">
        <v>10885</v>
      </c>
      <c r="L3313" s="9" t="str">
        <f>"13394172009"</f>
        <v>13394172009</v>
      </c>
      <c r="M3313" s="12" t="s">
        <v>10099</v>
      </c>
    </row>
    <row r="3314" s="3" customFormat="1" ht="54" spans="1:13">
      <c r="A3314" s="8">
        <v>3312</v>
      </c>
      <c r="B3314" s="10" t="s">
        <v>10886</v>
      </c>
      <c r="C3314" s="10" t="s">
        <v>141</v>
      </c>
      <c r="D3314" s="10" t="s">
        <v>10279</v>
      </c>
      <c r="E3314" s="10" t="s">
        <v>119</v>
      </c>
      <c r="F3314" s="11">
        <v>1</v>
      </c>
      <c r="G3314" s="11" t="s">
        <v>43</v>
      </c>
      <c r="H3314" s="10" t="s">
        <v>19</v>
      </c>
      <c r="I3314" s="10" t="s">
        <v>10887</v>
      </c>
      <c r="J3314" s="10" t="s">
        <v>70</v>
      </c>
      <c r="K3314" s="10" t="s">
        <v>10888</v>
      </c>
      <c r="L3314" s="10" t="s">
        <v>10889</v>
      </c>
      <c r="M3314" s="12" t="s">
        <v>10099</v>
      </c>
    </row>
    <row r="3315" s="3" customFormat="1" spans="1:13">
      <c r="A3315" s="8">
        <v>3313</v>
      </c>
      <c r="B3315" s="9" t="s">
        <v>10890</v>
      </c>
      <c r="C3315" s="9" t="s">
        <v>135</v>
      </c>
      <c r="D3315" s="9" t="s">
        <v>10891</v>
      </c>
      <c r="E3315" s="9" t="s">
        <v>1724</v>
      </c>
      <c r="F3315" s="8">
        <v>2</v>
      </c>
      <c r="G3315" s="8" t="s">
        <v>18</v>
      </c>
      <c r="H3315" s="9" t="s">
        <v>19</v>
      </c>
      <c r="I3315" s="9" t="s">
        <v>10892</v>
      </c>
      <c r="J3315" s="9" t="s">
        <v>70</v>
      </c>
      <c r="K3315" s="9" t="s">
        <v>10893</v>
      </c>
      <c r="L3315" s="9" t="s">
        <v>10894</v>
      </c>
      <c r="M3315" s="12" t="s">
        <v>10099</v>
      </c>
    </row>
    <row r="3316" s="3" customFormat="1" spans="1:13">
      <c r="A3316" s="8">
        <v>3314</v>
      </c>
      <c r="B3316" s="10" t="s">
        <v>10895</v>
      </c>
      <c r="C3316" s="10" t="s">
        <v>37</v>
      </c>
      <c r="D3316" s="10" t="s">
        <v>10896</v>
      </c>
      <c r="E3316" s="10" t="s">
        <v>8562</v>
      </c>
      <c r="F3316" s="11">
        <v>1</v>
      </c>
      <c r="G3316" s="11" t="s">
        <v>633</v>
      </c>
      <c r="H3316" s="10" t="s">
        <v>19</v>
      </c>
      <c r="I3316" s="10" t="s">
        <v>10897</v>
      </c>
      <c r="J3316" s="10" t="s">
        <v>40</v>
      </c>
      <c r="K3316" s="10" t="s">
        <v>10898</v>
      </c>
      <c r="L3316" s="10" t="s">
        <v>10899</v>
      </c>
      <c r="M3316" s="12" t="s">
        <v>10099</v>
      </c>
    </row>
    <row r="3317" s="3" customFormat="1" spans="1:13">
      <c r="A3317" s="8">
        <v>3315</v>
      </c>
      <c r="B3317" s="10" t="s">
        <v>10900</v>
      </c>
      <c r="C3317" s="10" t="s">
        <v>66</v>
      </c>
      <c r="D3317" s="10" t="s">
        <v>10901</v>
      </c>
      <c r="E3317" s="10" t="s">
        <v>19</v>
      </c>
      <c r="F3317" s="11">
        <v>3</v>
      </c>
      <c r="G3317" s="11" t="s">
        <v>43</v>
      </c>
      <c r="H3317" s="10" t="s">
        <v>19</v>
      </c>
      <c r="I3317" s="10" t="s">
        <v>10902</v>
      </c>
      <c r="J3317" s="10" t="s">
        <v>40</v>
      </c>
      <c r="K3317" s="10" t="s">
        <v>10903</v>
      </c>
      <c r="L3317" s="10" t="s">
        <v>10904</v>
      </c>
      <c r="M3317" s="12" t="s">
        <v>10099</v>
      </c>
    </row>
    <row r="3318" s="3" customFormat="1" ht="27" spans="1:13">
      <c r="A3318" s="8">
        <v>3316</v>
      </c>
      <c r="B3318" s="10" t="s">
        <v>10905</v>
      </c>
      <c r="C3318" s="10" t="s">
        <v>37</v>
      </c>
      <c r="D3318" s="10" t="s">
        <v>782</v>
      </c>
      <c r="E3318" s="10" t="s">
        <v>37</v>
      </c>
      <c r="F3318" s="11">
        <v>1</v>
      </c>
      <c r="G3318" s="11" t="s">
        <v>633</v>
      </c>
      <c r="H3318" s="10" t="s">
        <v>19</v>
      </c>
      <c r="I3318" s="10" t="s">
        <v>782</v>
      </c>
      <c r="J3318" s="10" t="s">
        <v>70</v>
      </c>
      <c r="K3318" s="10" t="s">
        <v>10906</v>
      </c>
      <c r="L3318" s="10" t="s">
        <v>10907</v>
      </c>
      <c r="M3318" s="12" t="s">
        <v>10099</v>
      </c>
    </row>
    <row r="3319" s="3" customFormat="1" ht="27" spans="1:13">
      <c r="A3319" s="8">
        <v>3317</v>
      </c>
      <c r="B3319" s="10" t="s">
        <v>10908</v>
      </c>
      <c r="C3319" s="10" t="s">
        <v>37</v>
      </c>
      <c r="D3319" s="10" t="s">
        <v>10909</v>
      </c>
      <c r="E3319" s="10" t="s">
        <v>32</v>
      </c>
      <c r="F3319" s="11">
        <v>2</v>
      </c>
      <c r="G3319" s="11" t="s">
        <v>633</v>
      </c>
      <c r="H3319" s="10" t="s">
        <v>19</v>
      </c>
      <c r="I3319" s="10" t="s">
        <v>10910</v>
      </c>
      <c r="J3319" s="10" t="s">
        <v>40</v>
      </c>
      <c r="K3319" s="10" t="s">
        <v>10911</v>
      </c>
      <c r="L3319" s="10" t="s">
        <v>10912</v>
      </c>
      <c r="M3319" s="12" t="s">
        <v>10099</v>
      </c>
    </row>
    <row r="3320" s="3" customFormat="1" ht="94.5" spans="1:13">
      <c r="A3320" s="8">
        <v>3318</v>
      </c>
      <c r="B3320" s="10" t="s">
        <v>10908</v>
      </c>
      <c r="C3320" s="10" t="s">
        <v>37</v>
      </c>
      <c r="D3320" s="10" t="s">
        <v>10913</v>
      </c>
      <c r="E3320" s="10" t="s">
        <v>1630</v>
      </c>
      <c r="F3320" s="11">
        <v>1</v>
      </c>
      <c r="G3320" s="11" t="s">
        <v>43</v>
      </c>
      <c r="H3320" s="10" t="s">
        <v>19</v>
      </c>
      <c r="I3320" s="10" t="s">
        <v>10914</v>
      </c>
      <c r="J3320" s="10" t="s">
        <v>70</v>
      </c>
      <c r="K3320" s="10" t="s">
        <v>10911</v>
      </c>
      <c r="L3320" s="10" t="s">
        <v>10912</v>
      </c>
      <c r="M3320" s="12" t="s">
        <v>10099</v>
      </c>
    </row>
    <row r="3321" s="3" customFormat="1" ht="121.5" spans="1:13">
      <c r="A3321" s="8">
        <v>3319</v>
      </c>
      <c r="B3321" s="9" t="s">
        <v>10908</v>
      </c>
      <c r="C3321" s="9" t="s">
        <v>37</v>
      </c>
      <c r="D3321" s="9" t="s">
        <v>10915</v>
      </c>
      <c r="E3321" s="9" t="s">
        <v>176</v>
      </c>
      <c r="F3321" s="8">
        <v>1</v>
      </c>
      <c r="G3321" s="8" t="s">
        <v>18</v>
      </c>
      <c r="H3321" s="9" t="s">
        <v>19</v>
      </c>
      <c r="I3321" s="9" t="s">
        <v>10916</v>
      </c>
      <c r="J3321" s="9" t="s">
        <v>59</v>
      </c>
      <c r="K3321" s="9" t="s">
        <v>10911</v>
      </c>
      <c r="L3321" s="9" t="s">
        <v>10912</v>
      </c>
      <c r="M3321" s="12" t="s">
        <v>10099</v>
      </c>
    </row>
    <row r="3322" s="3" customFormat="1" ht="27" spans="1:13">
      <c r="A3322" s="8">
        <v>3320</v>
      </c>
      <c r="B3322" s="10" t="s">
        <v>10917</v>
      </c>
      <c r="C3322" s="10" t="s">
        <v>66</v>
      </c>
      <c r="D3322" s="10" t="s">
        <v>8014</v>
      </c>
      <c r="E3322" s="10" t="s">
        <v>19</v>
      </c>
      <c r="F3322" s="11">
        <v>1</v>
      </c>
      <c r="G3322" s="11" t="s">
        <v>43</v>
      </c>
      <c r="H3322" s="10" t="s">
        <v>19</v>
      </c>
      <c r="I3322" s="10" t="s">
        <v>10918</v>
      </c>
      <c r="J3322" s="10" t="s">
        <v>70</v>
      </c>
      <c r="K3322" s="10" t="s">
        <v>10919</v>
      </c>
      <c r="L3322" s="10" t="s">
        <v>10920</v>
      </c>
      <c r="M3322" s="12" t="s">
        <v>10099</v>
      </c>
    </row>
    <row r="3323" s="3" customFormat="1" ht="40.5" spans="1:13">
      <c r="A3323" s="8">
        <v>3321</v>
      </c>
      <c r="B3323" s="10" t="s">
        <v>10921</v>
      </c>
      <c r="C3323" s="10" t="s">
        <v>1302</v>
      </c>
      <c r="D3323" s="10" t="s">
        <v>10922</v>
      </c>
      <c r="E3323" s="10" t="s">
        <v>590</v>
      </c>
      <c r="F3323" s="11">
        <v>1</v>
      </c>
      <c r="G3323" s="11" t="s">
        <v>43</v>
      </c>
      <c r="H3323" s="10" t="s">
        <v>19</v>
      </c>
      <c r="I3323" s="10" t="s">
        <v>10280</v>
      </c>
      <c r="J3323" s="10" t="s">
        <v>70</v>
      </c>
      <c r="K3323" s="10" t="s">
        <v>10482</v>
      </c>
      <c r="L3323" s="10" t="s">
        <v>10483</v>
      </c>
      <c r="M3323" s="12" t="s">
        <v>10099</v>
      </c>
    </row>
    <row r="3324" s="3" customFormat="1" ht="27" spans="1:13">
      <c r="A3324" s="8">
        <v>3322</v>
      </c>
      <c r="B3324" s="10" t="s">
        <v>10923</v>
      </c>
      <c r="C3324" s="10" t="s">
        <v>675</v>
      </c>
      <c r="D3324" s="10" t="s">
        <v>10323</v>
      </c>
      <c r="E3324" s="10" t="s">
        <v>37</v>
      </c>
      <c r="F3324" s="11">
        <v>1</v>
      </c>
      <c r="G3324" s="11" t="s">
        <v>43</v>
      </c>
      <c r="H3324" s="10" t="s">
        <v>19</v>
      </c>
      <c r="I3324" s="10" t="s">
        <v>10924</v>
      </c>
      <c r="J3324" s="10" t="s">
        <v>70</v>
      </c>
      <c r="K3324" s="10" t="s">
        <v>10925</v>
      </c>
      <c r="L3324" s="10" t="s">
        <v>10926</v>
      </c>
      <c r="M3324" s="12" t="s">
        <v>10099</v>
      </c>
    </row>
    <row r="3325" s="3" customFormat="1" ht="54" spans="1:13">
      <c r="A3325" s="8">
        <v>3323</v>
      </c>
      <c r="B3325" s="9" t="s">
        <v>10927</v>
      </c>
      <c r="C3325" s="9" t="s">
        <v>66</v>
      </c>
      <c r="D3325" s="9" t="s">
        <v>10928</v>
      </c>
      <c r="E3325" s="9" t="s">
        <v>119</v>
      </c>
      <c r="F3325" s="8">
        <v>5</v>
      </c>
      <c r="G3325" s="8" t="s">
        <v>18</v>
      </c>
      <c r="H3325" s="9" t="s">
        <v>19</v>
      </c>
      <c r="I3325" s="9" t="s">
        <v>10929</v>
      </c>
      <c r="J3325" s="9" t="s">
        <v>40</v>
      </c>
      <c r="K3325" s="9" t="s">
        <v>10615</v>
      </c>
      <c r="L3325" s="9" t="str">
        <f>"15041712379"</f>
        <v>15041712379</v>
      </c>
      <c r="M3325" s="12" t="s">
        <v>10099</v>
      </c>
    </row>
    <row r="3326" s="3" customFormat="1" ht="27" spans="1:13">
      <c r="A3326" s="8">
        <v>3324</v>
      </c>
      <c r="B3326" s="10" t="s">
        <v>10930</v>
      </c>
      <c r="C3326" s="10" t="s">
        <v>37</v>
      </c>
      <c r="D3326" s="10" t="s">
        <v>10931</v>
      </c>
      <c r="E3326" s="10" t="s">
        <v>19</v>
      </c>
      <c r="F3326" s="11">
        <v>5</v>
      </c>
      <c r="G3326" s="11" t="s">
        <v>633</v>
      </c>
      <c r="H3326" s="10" t="s">
        <v>19</v>
      </c>
      <c r="I3326" s="10" t="s">
        <v>10932</v>
      </c>
      <c r="J3326" s="10" t="s">
        <v>59</v>
      </c>
      <c r="K3326" s="10" t="s">
        <v>10933</v>
      </c>
      <c r="L3326" s="10" t="s">
        <v>10934</v>
      </c>
      <c r="M3326" s="12" t="s">
        <v>10099</v>
      </c>
    </row>
    <row r="3327" s="3" customFormat="1" ht="27" spans="1:13">
      <c r="A3327" s="8">
        <v>3325</v>
      </c>
      <c r="B3327" s="10" t="s">
        <v>10930</v>
      </c>
      <c r="C3327" s="10" t="s">
        <v>141</v>
      </c>
      <c r="D3327" s="10" t="s">
        <v>10935</v>
      </c>
      <c r="E3327" s="10" t="s">
        <v>19</v>
      </c>
      <c r="F3327" s="11">
        <v>20</v>
      </c>
      <c r="G3327" s="11" t="s">
        <v>39</v>
      </c>
      <c r="H3327" s="10" t="s">
        <v>19</v>
      </c>
      <c r="I3327" s="10" t="s">
        <v>10936</v>
      </c>
      <c r="J3327" s="10" t="s">
        <v>34</v>
      </c>
      <c r="K3327" s="10" t="s">
        <v>10933</v>
      </c>
      <c r="L3327" s="10" t="s">
        <v>10934</v>
      </c>
      <c r="M3327" s="12" t="s">
        <v>10099</v>
      </c>
    </row>
    <row r="3328" s="3" customFormat="1" ht="40.5" spans="1:13">
      <c r="A3328" s="8">
        <v>3326</v>
      </c>
      <c r="B3328" s="10" t="s">
        <v>10937</v>
      </c>
      <c r="C3328" s="10" t="s">
        <v>37</v>
      </c>
      <c r="D3328" s="10" t="s">
        <v>10938</v>
      </c>
      <c r="E3328" s="10" t="s">
        <v>32</v>
      </c>
      <c r="F3328" s="11">
        <v>2</v>
      </c>
      <c r="G3328" s="11" t="s">
        <v>43</v>
      </c>
      <c r="H3328" s="10" t="s">
        <v>19</v>
      </c>
      <c r="I3328" s="10" t="s">
        <v>10939</v>
      </c>
      <c r="J3328" s="10" t="s">
        <v>40</v>
      </c>
      <c r="K3328" s="10" t="s">
        <v>10940</v>
      </c>
      <c r="L3328" s="10" t="s">
        <v>10941</v>
      </c>
      <c r="M3328" s="12" t="s">
        <v>10099</v>
      </c>
    </row>
    <row r="3329" s="3" customFormat="1" ht="40.5" spans="1:13">
      <c r="A3329" s="8">
        <v>3327</v>
      </c>
      <c r="B3329" s="10" t="s">
        <v>10942</v>
      </c>
      <c r="C3329" s="10" t="s">
        <v>66</v>
      </c>
      <c r="D3329" s="10" t="s">
        <v>10943</v>
      </c>
      <c r="E3329" s="10" t="s">
        <v>68</v>
      </c>
      <c r="F3329" s="11">
        <v>1</v>
      </c>
      <c r="G3329" s="11" t="s">
        <v>43</v>
      </c>
      <c r="H3329" s="10" t="s">
        <v>19</v>
      </c>
      <c r="I3329" s="10" t="s">
        <v>10944</v>
      </c>
      <c r="J3329" s="10" t="s">
        <v>70</v>
      </c>
      <c r="K3329" s="10" t="s">
        <v>10945</v>
      </c>
      <c r="L3329" s="10" t="s">
        <v>10946</v>
      </c>
      <c r="M3329" s="12" t="s">
        <v>10099</v>
      </c>
    </row>
    <row r="3330" s="3" customFormat="1" ht="27" spans="1:13">
      <c r="A3330" s="8">
        <v>3328</v>
      </c>
      <c r="B3330" s="10" t="s">
        <v>10942</v>
      </c>
      <c r="C3330" s="10" t="s">
        <v>4550</v>
      </c>
      <c r="D3330" s="10" t="s">
        <v>10947</v>
      </c>
      <c r="E3330" s="10" t="s">
        <v>19</v>
      </c>
      <c r="F3330" s="11">
        <v>5</v>
      </c>
      <c r="G3330" s="11" t="s">
        <v>633</v>
      </c>
      <c r="H3330" s="10" t="s">
        <v>19</v>
      </c>
      <c r="I3330" s="10" t="s">
        <v>10948</v>
      </c>
      <c r="J3330" s="10" t="s">
        <v>40</v>
      </c>
      <c r="K3330" s="10" t="s">
        <v>10945</v>
      </c>
      <c r="L3330" s="10" t="s">
        <v>10946</v>
      </c>
      <c r="M3330" s="12" t="s">
        <v>10099</v>
      </c>
    </row>
    <row r="3331" s="3" customFormat="1" ht="67.5" spans="1:13">
      <c r="A3331" s="8">
        <v>3329</v>
      </c>
      <c r="B3331" s="10" t="s">
        <v>10949</v>
      </c>
      <c r="C3331" s="10" t="s">
        <v>711</v>
      </c>
      <c r="D3331" s="10" t="s">
        <v>10950</v>
      </c>
      <c r="E3331" s="10" t="s">
        <v>99</v>
      </c>
      <c r="F3331" s="11">
        <v>2</v>
      </c>
      <c r="G3331" s="11" t="s">
        <v>43</v>
      </c>
      <c r="H3331" s="10" t="s">
        <v>19</v>
      </c>
      <c r="I3331" s="10" t="s">
        <v>10951</v>
      </c>
      <c r="J3331" s="10" t="s">
        <v>40</v>
      </c>
      <c r="K3331" s="10" t="s">
        <v>2613</v>
      </c>
      <c r="L3331" s="10" t="s">
        <v>10630</v>
      </c>
      <c r="M3331" s="12" t="s">
        <v>10099</v>
      </c>
    </row>
    <row r="3332" s="3" customFormat="1" ht="27" spans="1:13">
      <c r="A3332" s="8">
        <v>3330</v>
      </c>
      <c r="B3332" s="9" t="s">
        <v>10952</v>
      </c>
      <c r="C3332" s="9" t="s">
        <v>675</v>
      </c>
      <c r="D3332" s="9" t="s">
        <v>10608</v>
      </c>
      <c r="E3332" s="9" t="s">
        <v>350</v>
      </c>
      <c r="F3332" s="8">
        <v>2</v>
      </c>
      <c r="G3332" s="8" t="s">
        <v>18</v>
      </c>
      <c r="H3332" s="9" t="s">
        <v>19</v>
      </c>
      <c r="I3332" s="9" t="s">
        <v>10953</v>
      </c>
      <c r="J3332" s="9" t="s">
        <v>40</v>
      </c>
      <c r="K3332" s="9" t="s">
        <v>8773</v>
      </c>
      <c r="L3332" s="9" t="s">
        <v>10954</v>
      </c>
      <c r="M3332" s="12" t="s">
        <v>10099</v>
      </c>
    </row>
    <row r="3333" s="3" customFormat="1" ht="54" spans="1:13">
      <c r="A3333" s="8">
        <v>3331</v>
      </c>
      <c r="B3333" s="9" t="s">
        <v>10955</v>
      </c>
      <c r="C3333" s="9" t="s">
        <v>30</v>
      </c>
      <c r="D3333" s="9" t="s">
        <v>10956</v>
      </c>
      <c r="E3333" s="9" t="s">
        <v>119</v>
      </c>
      <c r="F3333" s="8">
        <v>3</v>
      </c>
      <c r="G3333" s="8" t="s">
        <v>18</v>
      </c>
      <c r="H3333" s="9" t="s">
        <v>19</v>
      </c>
      <c r="I3333" s="9" t="s">
        <v>10957</v>
      </c>
      <c r="J3333" s="9" t="s">
        <v>59</v>
      </c>
      <c r="K3333" s="9" t="s">
        <v>10958</v>
      </c>
      <c r="L3333" s="9" t="s">
        <v>10959</v>
      </c>
      <c r="M3333" s="12" t="s">
        <v>10099</v>
      </c>
    </row>
    <row r="3334" s="3" customFormat="1" ht="40.5" spans="1:13">
      <c r="A3334" s="8">
        <v>3332</v>
      </c>
      <c r="B3334" s="10" t="s">
        <v>10960</v>
      </c>
      <c r="C3334" s="10" t="s">
        <v>1302</v>
      </c>
      <c r="D3334" s="10" t="s">
        <v>10961</v>
      </c>
      <c r="E3334" s="10" t="s">
        <v>19</v>
      </c>
      <c r="F3334" s="11">
        <v>5</v>
      </c>
      <c r="G3334" s="11" t="s">
        <v>43</v>
      </c>
      <c r="H3334" s="10" t="s">
        <v>19</v>
      </c>
      <c r="I3334" s="10" t="s">
        <v>434</v>
      </c>
      <c r="J3334" s="10" t="s">
        <v>59</v>
      </c>
      <c r="K3334" s="10" t="s">
        <v>10962</v>
      </c>
      <c r="L3334" s="10" t="s">
        <v>10963</v>
      </c>
      <c r="M3334" s="12" t="s">
        <v>10099</v>
      </c>
    </row>
    <row r="3335" s="3" customFormat="1" ht="27" spans="1:13">
      <c r="A3335" s="8">
        <v>3333</v>
      </c>
      <c r="B3335" s="10" t="s">
        <v>10964</v>
      </c>
      <c r="C3335" s="10" t="s">
        <v>37</v>
      </c>
      <c r="D3335" s="10" t="s">
        <v>1429</v>
      </c>
      <c r="E3335" s="10" t="s">
        <v>37</v>
      </c>
      <c r="F3335" s="11">
        <v>3</v>
      </c>
      <c r="G3335" s="11" t="s">
        <v>633</v>
      </c>
      <c r="H3335" s="10" t="s">
        <v>19</v>
      </c>
      <c r="I3335" s="10" t="s">
        <v>1429</v>
      </c>
      <c r="J3335" s="10" t="s">
        <v>40</v>
      </c>
      <c r="K3335" s="10" t="s">
        <v>10965</v>
      </c>
      <c r="L3335" s="10" t="s">
        <v>10966</v>
      </c>
      <c r="M3335" s="12" t="s">
        <v>10099</v>
      </c>
    </row>
    <row r="3336" s="3" customFormat="1" ht="27" spans="1:13">
      <c r="A3336" s="8">
        <v>3334</v>
      </c>
      <c r="B3336" s="10" t="s">
        <v>10967</v>
      </c>
      <c r="C3336" s="10" t="s">
        <v>37</v>
      </c>
      <c r="D3336" s="10" t="s">
        <v>10968</v>
      </c>
      <c r="E3336" s="10" t="s">
        <v>1241</v>
      </c>
      <c r="F3336" s="11">
        <v>1</v>
      </c>
      <c r="G3336" s="11" t="s">
        <v>633</v>
      </c>
      <c r="H3336" s="10" t="s">
        <v>19</v>
      </c>
      <c r="I3336" s="10" t="s">
        <v>9514</v>
      </c>
      <c r="J3336" s="10" t="s">
        <v>591</v>
      </c>
      <c r="K3336" s="10" t="s">
        <v>10969</v>
      </c>
      <c r="L3336" s="10" t="s">
        <v>10970</v>
      </c>
      <c r="M3336" s="12" t="s">
        <v>10099</v>
      </c>
    </row>
    <row r="3337" s="3" customFormat="1" ht="27" spans="1:13">
      <c r="A3337" s="8">
        <v>3335</v>
      </c>
      <c r="B3337" s="10" t="s">
        <v>10967</v>
      </c>
      <c r="C3337" s="10" t="s">
        <v>37</v>
      </c>
      <c r="D3337" s="10" t="s">
        <v>10971</v>
      </c>
      <c r="E3337" s="10" t="s">
        <v>1241</v>
      </c>
      <c r="F3337" s="11">
        <v>1</v>
      </c>
      <c r="G3337" s="11" t="s">
        <v>633</v>
      </c>
      <c r="H3337" s="10" t="s">
        <v>19</v>
      </c>
      <c r="I3337" s="10" t="s">
        <v>10972</v>
      </c>
      <c r="J3337" s="10" t="s">
        <v>591</v>
      </c>
      <c r="K3337" s="10" t="s">
        <v>10969</v>
      </c>
      <c r="L3337" s="10" t="s">
        <v>10970</v>
      </c>
      <c r="M3337" s="12" t="s">
        <v>10099</v>
      </c>
    </row>
    <row r="3338" s="3" customFormat="1" ht="27" spans="1:13">
      <c r="A3338" s="8">
        <v>3336</v>
      </c>
      <c r="B3338" s="10" t="s">
        <v>10967</v>
      </c>
      <c r="C3338" s="10" t="s">
        <v>37</v>
      </c>
      <c r="D3338" s="10" t="s">
        <v>10973</v>
      </c>
      <c r="E3338" s="10" t="s">
        <v>1241</v>
      </c>
      <c r="F3338" s="11">
        <v>5</v>
      </c>
      <c r="G3338" s="11" t="s">
        <v>633</v>
      </c>
      <c r="H3338" s="10" t="s">
        <v>19</v>
      </c>
      <c r="I3338" s="10" t="s">
        <v>10974</v>
      </c>
      <c r="J3338" s="10" t="s">
        <v>40</v>
      </c>
      <c r="K3338" s="10" t="s">
        <v>10969</v>
      </c>
      <c r="L3338" s="10" t="s">
        <v>10970</v>
      </c>
      <c r="M3338" s="12" t="s">
        <v>10099</v>
      </c>
    </row>
    <row r="3339" s="3" customFormat="1" spans="1:13">
      <c r="A3339" s="8">
        <v>3337</v>
      </c>
      <c r="B3339" s="10" t="s">
        <v>10975</v>
      </c>
      <c r="C3339" s="10" t="s">
        <v>37</v>
      </c>
      <c r="D3339" s="10" t="s">
        <v>10976</v>
      </c>
      <c r="E3339" s="10" t="s">
        <v>19</v>
      </c>
      <c r="F3339" s="11">
        <v>1</v>
      </c>
      <c r="G3339" s="11" t="s">
        <v>43</v>
      </c>
      <c r="H3339" s="10" t="s">
        <v>19</v>
      </c>
      <c r="I3339" s="10" t="s">
        <v>10977</v>
      </c>
      <c r="J3339" s="10" t="s">
        <v>70</v>
      </c>
      <c r="K3339" s="10" t="s">
        <v>10978</v>
      </c>
      <c r="L3339" s="10" t="s">
        <v>10979</v>
      </c>
      <c r="M3339" s="12" t="s">
        <v>10099</v>
      </c>
    </row>
    <row r="3340" s="3" customFormat="1" ht="27" spans="1:13">
      <c r="A3340" s="8">
        <v>3338</v>
      </c>
      <c r="B3340" s="10" t="s">
        <v>10980</v>
      </c>
      <c r="C3340" s="10" t="s">
        <v>150</v>
      </c>
      <c r="D3340" s="10" t="s">
        <v>10981</v>
      </c>
      <c r="E3340" s="10" t="s">
        <v>1988</v>
      </c>
      <c r="F3340" s="11">
        <v>2</v>
      </c>
      <c r="G3340" s="11" t="s">
        <v>43</v>
      </c>
      <c r="H3340" s="10" t="s">
        <v>19</v>
      </c>
      <c r="I3340" s="10" t="s">
        <v>10982</v>
      </c>
      <c r="J3340" s="10" t="s">
        <v>70</v>
      </c>
      <c r="K3340" s="10" t="s">
        <v>10983</v>
      </c>
      <c r="L3340" s="10" t="s">
        <v>10984</v>
      </c>
      <c r="M3340" s="12" t="s">
        <v>10099</v>
      </c>
    </row>
    <row r="3341" s="3" customFormat="1" spans="1:13">
      <c r="A3341" s="8">
        <v>3339</v>
      </c>
      <c r="B3341" s="10" t="s">
        <v>10985</v>
      </c>
      <c r="C3341" s="10" t="s">
        <v>37</v>
      </c>
      <c r="D3341" s="10" t="s">
        <v>10986</v>
      </c>
      <c r="E3341" s="10" t="s">
        <v>37</v>
      </c>
      <c r="F3341" s="11">
        <v>1</v>
      </c>
      <c r="G3341" s="11" t="s">
        <v>633</v>
      </c>
      <c r="H3341" s="10" t="s">
        <v>19</v>
      </c>
      <c r="I3341" s="10" t="s">
        <v>8464</v>
      </c>
      <c r="J3341" s="10" t="s">
        <v>70</v>
      </c>
      <c r="K3341" s="10" t="s">
        <v>10987</v>
      </c>
      <c r="L3341" s="10" t="s">
        <v>10988</v>
      </c>
      <c r="M3341" s="12" t="s">
        <v>10099</v>
      </c>
    </row>
    <row r="3342" s="3" customFormat="1" spans="1:13">
      <c r="A3342" s="8">
        <v>3340</v>
      </c>
      <c r="B3342" s="10" t="s">
        <v>10985</v>
      </c>
      <c r="C3342" s="10" t="s">
        <v>37</v>
      </c>
      <c r="D3342" s="10" t="s">
        <v>10989</v>
      </c>
      <c r="E3342" s="10" t="s">
        <v>37</v>
      </c>
      <c r="F3342" s="11">
        <v>1</v>
      </c>
      <c r="G3342" s="11" t="s">
        <v>39</v>
      </c>
      <c r="H3342" s="10" t="s">
        <v>19</v>
      </c>
      <c r="I3342" s="10" t="s">
        <v>10990</v>
      </c>
      <c r="J3342" s="10" t="s">
        <v>70</v>
      </c>
      <c r="K3342" s="10" t="s">
        <v>10987</v>
      </c>
      <c r="L3342" s="10" t="s">
        <v>10988</v>
      </c>
      <c r="M3342" s="12" t="s">
        <v>10099</v>
      </c>
    </row>
    <row r="3343" s="3" customFormat="1" ht="54" spans="1:13">
      <c r="A3343" s="8">
        <v>3341</v>
      </c>
      <c r="B3343" s="10" t="s">
        <v>10991</v>
      </c>
      <c r="C3343" s="10" t="s">
        <v>66</v>
      </c>
      <c r="D3343" s="10" t="s">
        <v>10992</v>
      </c>
      <c r="E3343" s="10" t="s">
        <v>119</v>
      </c>
      <c r="F3343" s="11">
        <v>1</v>
      </c>
      <c r="G3343" s="11" t="s">
        <v>43</v>
      </c>
      <c r="H3343" s="10" t="s">
        <v>19</v>
      </c>
      <c r="I3343" s="10" t="s">
        <v>10993</v>
      </c>
      <c r="J3343" s="10" t="s">
        <v>34</v>
      </c>
      <c r="K3343" s="10" t="s">
        <v>10994</v>
      </c>
      <c r="L3343" s="10" t="s">
        <v>10995</v>
      </c>
      <c r="M3343" s="12" t="s">
        <v>10099</v>
      </c>
    </row>
    <row r="3344" s="3" customFormat="1" ht="54" spans="1:13">
      <c r="A3344" s="8">
        <v>3342</v>
      </c>
      <c r="B3344" s="10" t="s">
        <v>10996</v>
      </c>
      <c r="C3344" s="10" t="s">
        <v>150</v>
      </c>
      <c r="D3344" s="10" t="s">
        <v>10997</v>
      </c>
      <c r="E3344" s="10" t="s">
        <v>32</v>
      </c>
      <c r="F3344" s="11">
        <v>5</v>
      </c>
      <c r="G3344" s="11" t="s">
        <v>39</v>
      </c>
      <c r="H3344" s="10" t="s">
        <v>19</v>
      </c>
      <c r="I3344" s="10" t="s">
        <v>10998</v>
      </c>
      <c r="J3344" s="10" t="s">
        <v>59</v>
      </c>
      <c r="K3344" s="10" t="s">
        <v>10999</v>
      </c>
      <c r="L3344" s="10" t="s">
        <v>11000</v>
      </c>
      <c r="M3344" s="12" t="s">
        <v>10099</v>
      </c>
    </row>
    <row r="3345" s="3" customFormat="1" ht="94.5" spans="1:13">
      <c r="A3345" s="8">
        <v>3343</v>
      </c>
      <c r="B3345" s="10" t="s">
        <v>10996</v>
      </c>
      <c r="C3345" s="10" t="s">
        <v>256</v>
      </c>
      <c r="D3345" s="10" t="s">
        <v>11001</v>
      </c>
      <c r="E3345" s="10" t="s">
        <v>258</v>
      </c>
      <c r="F3345" s="11">
        <v>5</v>
      </c>
      <c r="G3345" s="11" t="s">
        <v>43</v>
      </c>
      <c r="H3345" s="10" t="s">
        <v>19</v>
      </c>
      <c r="I3345" s="10" t="s">
        <v>11002</v>
      </c>
      <c r="J3345" s="10" t="s">
        <v>59</v>
      </c>
      <c r="K3345" s="10" t="s">
        <v>10999</v>
      </c>
      <c r="L3345" s="10" t="s">
        <v>11000</v>
      </c>
      <c r="M3345" s="12" t="s">
        <v>10099</v>
      </c>
    </row>
    <row r="3346" s="3" customFormat="1" ht="54" spans="1:13">
      <c r="A3346" s="8">
        <v>3344</v>
      </c>
      <c r="B3346" s="9" t="s">
        <v>11003</v>
      </c>
      <c r="C3346" s="9" t="s">
        <v>1302</v>
      </c>
      <c r="D3346" s="9" t="s">
        <v>11004</v>
      </c>
      <c r="E3346" s="9" t="s">
        <v>2638</v>
      </c>
      <c r="F3346" s="8">
        <v>2</v>
      </c>
      <c r="G3346" s="8" t="s">
        <v>18</v>
      </c>
      <c r="H3346" s="9" t="s">
        <v>76</v>
      </c>
      <c r="I3346" s="9" t="s">
        <v>11005</v>
      </c>
      <c r="J3346" s="9" t="s">
        <v>40</v>
      </c>
      <c r="K3346" s="9" t="s">
        <v>8773</v>
      </c>
      <c r="L3346" s="9" t="str">
        <f>"15124248161"</f>
        <v>15124248161</v>
      </c>
      <c r="M3346" s="12" t="s">
        <v>10099</v>
      </c>
    </row>
    <row r="3347" s="3" customFormat="1" ht="40.5" spans="1:13">
      <c r="A3347" s="8">
        <v>3345</v>
      </c>
      <c r="B3347" s="9" t="s">
        <v>11006</v>
      </c>
      <c r="C3347" s="9" t="s">
        <v>150</v>
      </c>
      <c r="D3347" s="9" t="s">
        <v>11007</v>
      </c>
      <c r="E3347" s="9" t="s">
        <v>32</v>
      </c>
      <c r="F3347" s="8">
        <v>1</v>
      </c>
      <c r="G3347" s="8" t="s">
        <v>18</v>
      </c>
      <c r="H3347" s="9" t="s">
        <v>19</v>
      </c>
      <c r="I3347" s="9" t="s">
        <v>11008</v>
      </c>
      <c r="J3347" s="9" t="s">
        <v>70</v>
      </c>
      <c r="K3347" s="9" t="s">
        <v>11009</v>
      </c>
      <c r="L3347" s="9" t="s">
        <v>11010</v>
      </c>
      <c r="M3347" s="12" t="s">
        <v>10099</v>
      </c>
    </row>
    <row r="3348" s="3" customFormat="1" spans="1:13">
      <c r="A3348" s="8">
        <v>3346</v>
      </c>
      <c r="B3348" s="10" t="s">
        <v>11011</v>
      </c>
      <c r="C3348" s="10" t="s">
        <v>37</v>
      </c>
      <c r="D3348" s="10" t="s">
        <v>11012</v>
      </c>
      <c r="E3348" s="10" t="s">
        <v>19</v>
      </c>
      <c r="F3348" s="11">
        <v>2</v>
      </c>
      <c r="G3348" s="11" t="s">
        <v>633</v>
      </c>
      <c r="H3348" s="10" t="s">
        <v>19</v>
      </c>
      <c r="I3348" s="10" t="s">
        <v>867</v>
      </c>
      <c r="J3348" s="10" t="s">
        <v>70</v>
      </c>
      <c r="K3348" s="10" t="s">
        <v>11013</v>
      </c>
      <c r="L3348" s="10" t="s">
        <v>11014</v>
      </c>
      <c r="M3348" s="12" t="s">
        <v>10099</v>
      </c>
    </row>
    <row r="3349" s="3" customFormat="1" ht="54" spans="1:13">
      <c r="A3349" s="8">
        <v>3347</v>
      </c>
      <c r="B3349" s="10" t="s">
        <v>11015</v>
      </c>
      <c r="C3349" s="10" t="s">
        <v>135</v>
      </c>
      <c r="D3349" s="10" t="s">
        <v>11016</v>
      </c>
      <c r="E3349" s="10" t="s">
        <v>119</v>
      </c>
      <c r="F3349" s="11">
        <v>1</v>
      </c>
      <c r="G3349" s="11" t="s">
        <v>43</v>
      </c>
      <c r="H3349" s="10" t="s">
        <v>19</v>
      </c>
      <c r="I3349" s="10" t="s">
        <v>11017</v>
      </c>
      <c r="J3349" s="10" t="s">
        <v>34</v>
      </c>
      <c r="K3349" s="10" t="s">
        <v>10994</v>
      </c>
      <c r="L3349" s="10" t="s">
        <v>10995</v>
      </c>
      <c r="M3349" s="12" t="s">
        <v>10099</v>
      </c>
    </row>
    <row r="3350" s="3" customFormat="1" ht="40.5" spans="1:13">
      <c r="A3350" s="8">
        <v>3348</v>
      </c>
      <c r="B3350" s="10" t="s">
        <v>11018</v>
      </c>
      <c r="C3350" s="10" t="s">
        <v>2595</v>
      </c>
      <c r="D3350" s="10" t="s">
        <v>11019</v>
      </c>
      <c r="E3350" s="10" t="s">
        <v>2793</v>
      </c>
      <c r="F3350" s="11">
        <v>2</v>
      </c>
      <c r="G3350" s="11" t="s">
        <v>43</v>
      </c>
      <c r="H3350" s="10" t="s">
        <v>19</v>
      </c>
      <c r="I3350" s="10" t="s">
        <v>11020</v>
      </c>
      <c r="J3350" s="10" t="s">
        <v>40</v>
      </c>
      <c r="K3350" s="10" t="s">
        <v>11021</v>
      </c>
      <c r="L3350" s="10" t="s">
        <v>11022</v>
      </c>
      <c r="M3350" s="12" t="s">
        <v>10099</v>
      </c>
    </row>
    <row r="3351" s="3" customFormat="1" spans="1:13">
      <c r="A3351" s="8">
        <v>3349</v>
      </c>
      <c r="B3351" s="10" t="s">
        <v>11023</v>
      </c>
      <c r="C3351" s="10" t="s">
        <v>37</v>
      </c>
      <c r="D3351" s="10" t="s">
        <v>11024</v>
      </c>
      <c r="E3351" s="10" t="s">
        <v>19</v>
      </c>
      <c r="F3351" s="11">
        <v>15</v>
      </c>
      <c r="G3351" s="11" t="s">
        <v>633</v>
      </c>
      <c r="H3351" s="10" t="s">
        <v>19</v>
      </c>
      <c r="I3351" s="10" t="s">
        <v>11025</v>
      </c>
      <c r="J3351" s="10" t="s">
        <v>40</v>
      </c>
      <c r="K3351" s="10" t="s">
        <v>11026</v>
      </c>
      <c r="L3351" s="10" t="s">
        <v>11027</v>
      </c>
      <c r="M3351" s="12" t="s">
        <v>10099</v>
      </c>
    </row>
    <row r="3352" s="3" customFormat="1" ht="40.5" spans="1:13">
      <c r="A3352" s="8">
        <v>3350</v>
      </c>
      <c r="B3352" s="10" t="s">
        <v>11028</v>
      </c>
      <c r="C3352" s="10" t="s">
        <v>37</v>
      </c>
      <c r="D3352" s="10" t="s">
        <v>11029</v>
      </c>
      <c r="E3352" s="10" t="s">
        <v>19</v>
      </c>
      <c r="F3352" s="11">
        <v>5</v>
      </c>
      <c r="G3352" s="11" t="s">
        <v>633</v>
      </c>
      <c r="H3352" s="10" t="s">
        <v>19</v>
      </c>
      <c r="I3352" s="10" t="s">
        <v>1429</v>
      </c>
      <c r="J3352" s="10" t="s">
        <v>40</v>
      </c>
      <c r="K3352" s="10" t="s">
        <v>11030</v>
      </c>
      <c r="L3352" s="10" t="s">
        <v>11031</v>
      </c>
      <c r="M3352" s="12" t="s">
        <v>10099</v>
      </c>
    </row>
    <row r="3353" s="3" customFormat="1" ht="27" spans="1:13">
      <c r="A3353" s="8">
        <v>3351</v>
      </c>
      <c r="B3353" s="10" t="s">
        <v>11032</v>
      </c>
      <c r="C3353" s="10" t="s">
        <v>961</v>
      </c>
      <c r="D3353" s="10" t="s">
        <v>11033</v>
      </c>
      <c r="E3353" s="10" t="s">
        <v>37</v>
      </c>
      <c r="F3353" s="11">
        <v>3</v>
      </c>
      <c r="G3353" s="11" t="s">
        <v>633</v>
      </c>
      <c r="H3353" s="10" t="s">
        <v>19</v>
      </c>
      <c r="I3353" s="10" t="s">
        <v>11034</v>
      </c>
      <c r="J3353" s="10" t="s">
        <v>40</v>
      </c>
      <c r="K3353" s="10" t="s">
        <v>11035</v>
      </c>
      <c r="L3353" s="10" t="s">
        <v>11036</v>
      </c>
      <c r="M3353" s="12" t="s">
        <v>10099</v>
      </c>
    </row>
    <row r="3354" s="3" customFormat="1" spans="1:13">
      <c r="A3354" s="8">
        <v>3352</v>
      </c>
      <c r="B3354" s="10" t="s">
        <v>11032</v>
      </c>
      <c r="C3354" s="10" t="s">
        <v>37</v>
      </c>
      <c r="D3354" s="10" t="s">
        <v>10410</v>
      </c>
      <c r="E3354" s="10" t="s">
        <v>19</v>
      </c>
      <c r="F3354" s="11">
        <v>10</v>
      </c>
      <c r="G3354" s="11" t="s">
        <v>633</v>
      </c>
      <c r="H3354" s="10" t="s">
        <v>19</v>
      </c>
      <c r="I3354" s="10" t="s">
        <v>434</v>
      </c>
      <c r="J3354" s="10" t="s">
        <v>40</v>
      </c>
      <c r="K3354" s="10" t="s">
        <v>11035</v>
      </c>
      <c r="L3354" s="10" t="s">
        <v>11036</v>
      </c>
      <c r="M3354" s="12" t="s">
        <v>10099</v>
      </c>
    </row>
    <row r="3355" s="3" customFormat="1" spans="1:13">
      <c r="A3355" s="8">
        <v>3353</v>
      </c>
      <c r="B3355" s="10" t="s">
        <v>11037</v>
      </c>
      <c r="C3355" s="10" t="s">
        <v>37</v>
      </c>
      <c r="D3355" s="10" t="s">
        <v>11038</v>
      </c>
      <c r="E3355" s="10" t="s">
        <v>1724</v>
      </c>
      <c r="F3355" s="11">
        <v>2</v>
      </c>
      <c r="G3355" s="11" t="s">
        <v>633</v>
      </c>
      <c r="H3355" s="10" t="s">
        <v>19</v>
      </c>
      <c r="I3355" s="10" t="s">
        <v>19</v>
      </c>
      <c r="J3355" s="10" t="s">
        <v>40</v>
      </c>
      <c r="K3355" s="10" t="s">
        <v>5057</v>
      </c>
      <c r="L3355" s="10" t="s">
        <v>11039</v>
      </c>
      <c r="M3355" s="12" t="s">
        <v>10099</v>
      </c>
    </row>
    <row r="3356" s="3" customFormat="1" ht="27" spans="1:13">
      <c r="A3356" s="8">
        <v>3354</v>
      </c>
      <c r="B3356" s="9" t="s">
        <v>11040</v>
      </c>
      <c r="C3356" s="9" t="s">
        <v>167</v>
      </c>
      <c r="D3356" s="9" t="s">
        <v>11041</v>
      </c>
      <c r="E3356" s="9" t="s">
        <v>469</v>
      </c>
      <c r="F3356" s="8">
        <v>5</v>
      </c>
      <c r="G3356" s="8" t="s">
        <v>18</v>
      </c>
      <c r="H3356" s="9" t="s">
        <v>19</v>
      </c>
      <c r="I3356" s="9" t="s">
        <v>11042</v>
      </c>
      <c r="J3356" s="9" t="s">
        <v>59</v>
      </c>
      <c r="K3356" s="9" t="s">
        <v>11043</v>
      </c>
      <c r="L3356" s="9" t="str">
        <f>"15134256520"</f>
        <v>15134256520</v>
      </c>
      <c r="M3356" s="12" t="s">
        <v>10099</v>
      </c>
    </row>
    <row r="3357" s="3" customFormat="1" ht="27" spans="1:13">
      <c r="A3357" s="8">
        <v>3355</v>
      </c>
      <c r="B3357" s="9" t="s">
        <v>11040</v>
      </c>
      <c r="C3357" s="9" t="s">
        <v>150</v>
      </c>
      <c r="D3357" s="9" t="s">
        <v>11044</v>
      </c>
      <c r="E3357" s="9" t="s">
        <v>364</v>
      </c>
      <c r="F3357" s="8">
        <v>2</v>
      </c>
      <c r="G3357" s="8" t="s">
        <v>18</v>
      </c>
      <c r="H3357" s="9" t="s">
        <v>19</v>
      </c>
      <c r="I3357" s="9" t="s">
        <v>11045</v>
      </c>
      <c r="J3357" s="9" t="s">
        <v>59</v>
      </c>
      <c r="K3357" s="9" t="s">
        <v>11043</v>
      </c>
      <c r="L3357" s="9" t="str">
        <f>"15134256520"</f>
        <v>15134256520</v>
      </c>
      <c r="M3357" s="12" t="s">
        <v>10099</v>
      </c>
    </row>
    <row r="3358" s="3" customFormat="1" ht="27" spans="1:13">
      <c r="A3358" s="8">
        <v>3356</v>
      </c>
      <c r="B3358" s="10" t="s">
        <v>11046</v>
      </c>
      <c r="C3358" s="10" t="s">
        <v>37</v>
      </c>
      <c r="D3358" s="10" t="s">
        <v>10866</v>
      </c>
      <c r="E3358" s="10" t="s">
        <v>19</v>
      </c>
      <c r="F3358" s="11">
        <v>1</v>
      </c>
      <c r="G3358" s="11" t="s">
        <v>633</v>
      </c>
      <c r="H3358" s="10" t="s">
        <v>19</v>
      </c>
      <c r="I3358" s="10" t="s">
        <v>3448</v>
      </c>
      <c r="J3358" s="10" t="s">
        <v>40</v>
      </c>
      <c r="K3358" s="10" t="s">
        <v>4215</v>
      </c>
      <c r="L3358" s="10" t="s">
        <v>11047</v>
      </c>
      <c r="M3358" s="12" t="s">
        <v>10099</v>
      </c>
    </row>
    <row r="3359" s="3" customFormat="1" ht="27" spans="1:13">
      <c r="A3359" s="8">
        <v>3357</v>
      </c>
      <c r="B3359" s="10" t="s">
        <v>11048</v>
      </c>
      <c r="C3359" s="10" t="s">
        <v>66</v>
      </c>
      <c r="D3359" s="10" t="s">
        <v>11049</v>
      </c>
      <c r="E3359" s="10" t="s">
        <v>19</v>
      </c>
      <c r="F3359" s="11">
        <v>10</v>
      </c>
      <c r="G3359" s="11" t="s">
        <v>43</v>
      </c>
      <c r="H3359" s="10" t="s">
        <v>19</v>
      </c>
      <c r="I3359" s="10" t="s">
        <v>11050</v>
      </c>
      <c r="J3359" s="10" t="s">
        <v>70</v>
      </c>
      <c r="K3359" s="10" t="s">
        <v>11051</v>
      </c>
      <c r="L3359" s="10" t="s">
        <v>11052</v>
      </c>
      <c r="M3359" s="12" t="s">
        <v>10099</v>
      </c>
    </row>
    <row r="3360" s="3" customFormat="1" ht="27" spans="1:13">
      <c r="A3360" s="8">
        <v>3358</v>
      </c>
      <c r="B3360" s="9" t="s">
        <v>11053</v>
      </c>
      <c r="C3360" s="9" t="s">
        <v>485</v>
      </c>
      <c r="D3360" s="9" t="s">
        <v>11054</v>
      </c>
      <c r="E3360" s="9" t="s">
        <v>47</v>
      </c>
      <c r="F3360" s="8">
        <v>5</v>
      </c>
      <c r="G3360" s="8" t="s">
        <v>18</v>
      </c>
      <c r="H3360" s="9" t="s">
        <v>19</v>
      </c>
      <c r="I3360" s="9" t="s">
        <v>11055</v>
      </c>
      <c r="J3360" s="9" t="s">
        <v>70</v>
      </c>
      <c r="K3360" s="9" t="s">
        <v>11056</v>
      </c>
      <c r="L3360" s="9" t="s">
        <v>11057</v>
      </c>
      <c r="M3360" s="12" t="s">
        <v>10099</v>
      </c>
    </row>
    <row r="3361" s="3" customFormat="1" ht="27" spans="1:13">
      <c r="A3361" s="8">
        <v>3359</v>
      </c>
      <c r="B3361" s="9" t="s">
        <v>11053</v>
      </c>
      <c r="C3361" s="9" t="s">
        <v>485</v>
      </c>
      <c r="D3361" s="9" t="s">
        <v>11058</v>
      </c>
      <c r="E3361" s="9" t="s">
        <v>47</v>
      </c>
      <c r="F3361" s="8">
        <v>5</v>
      </c>
      <c r="G3361" s="8" t="s">
        <v>18</v>
      </c>
      <c r="H3361" s="9" t="s">
        <v>19</v>
      </c>
      <c r="I3361" s="9" t="s">
        <v>11059</v>
      </c>
      <c r="J3361" s="9" t="s">
        <v>70</v>
      </c>
      <c r="K3361" s="9" t="s">
        <v>11056</v>
      </c>
      <c r="L3361" s="9" t="s">
        <v>11057</v>
      </c>
      <c r="M3361" s="12" t="s">
        <v>10099</v>
      </c>
    </row>
    <row r="3362" s="3" customFormat="1" ht="94.5" spans="1:13">
      <c r="A3362" s="8">
        <v>3360</v>
      </c>
      <c r="B3362" s="9" t="s">
        <v>11060</v>
      </c>
      <c r="C3362" s="9" t="s">
        <v>167</v>
      </c>
      <c r="D3362" s="9" t="s">
        <v>11061</v>
      </c>
      <c r="E3362" s="9" t="s">
        <v>81</v>
      </c>
      <c r="F3362" s="8">
        <v>2</v>
      </c>
      <c r="G3362" s="8" t="s">
        <v>18</v>
      </c>
      <c r="H3362" s="9" t="s">
        <v>19</v>
      </c>
      <c r="I3362" s="9" t="s">
        <v>11062</v>
      </c>
      <c r="J3362" s="9" t="s">
        <v>40</v>
      </c>
      <c r="K3362" s="9" t="s">
        <v>11063</v>
      </c>
      <c r="L3362" s="9" t="s">
        <v>11064</v>
      </c>
      <c r="M3362" s="12" t="s">
        <v>10099</v>
      </c>
    </row>
    <row r="3363" s="3" customFormat="1" ht="40.5" spans="1:13">
      <c r="A3363" s="8">
        <v>3361</v>
      </c>
      <c r="B3363" s="9" t="s">
        <v>11065</v>
      </c>
      <c r="C3363" s="9" t="s">
        <v>150</v>
      </c>
      <c r="D3363" s="9" t="s">
        <v>11066</v>
      </c>
      <c r="E3363" s="9" t="s">
        <v>32</v>
      </c>
      <c r="F3363" s="8">
        <v>2</v>
      </c>
      <c r="G3363" s="8" t="s">
        <v>18</v>
      </c>
      <c r="H3363" s="9" t="s">
        <v>1950</v>
      </c>
      <c r="I3363" s="9" t="s">
        <v>11067</v>
      </c>
      <c r="J3363" s="9" t="s">
        <v>34</v>
      </c>
      <c r="K3363" s="9" t="s">
        <v>11068</v>
      </c>
      <c r="L3363" s="9" t="s">
        <v>11069</v>
      </c>
      <c r="M3363" s="12" t="s">
        <v>10099</v>
      </c>
    </row>
    <row r="3364" s="4" customFormat="1" ht="27" spans="1:13">
      <c r="A3364" s="8">
        <v>3362</v>
      </c>
      <c r="B3364" s="9" t="s">
        <v>11070</v>
      </c>
      <c r="C3364" s="9" t="s">
        <v>83</v>
      </c>
      <c r="D3364" s="9" t="s">
        <v>10230</v>
      </c>
      <c r="E3364" s="9" t="s">
        <v>19</v>
      </c>
      <c r="F3364" s="8">
        <v>1</v>
      </c>
      <c r="G3364" s="8" t="s">
        <v>18</v>
      </c>
      <c r="H3364" s="9" t="s">
        <v>19</v>
      </c>
      <c r="I3364" s="9" t="s">
        <v>11071</v>
      </c>
      <c r="J3364" s="9" t="s">
        <v>70</v>
      </c>
      <c r="K3364" s="9" t="s">
        <v>11072</v>
      </c>
      <c r="L3364" s="9" t="s">
        <v>11073</v>
      </c>
      <c r="M3364" s="12" t="s">
        <v>10099</v>
      </c>
    </row>
    <row r="3365" s="4" customFormat="1" spans="1:13">
      <c r="A3365" s="8">
        <v>3363</v>
      </c>
      <c r="B3365" s="10" t="s">
        <v>11074</v>
      </c>
      <c r="C3365" s="10" t="s">
        <v>37</v>
      </c>
      <c r="D3365" s="10" t="s">
        <v>11075</v>
      </c>
      <c r="E3365" s="10" t="s">
        <v>19</v>
      </c>
      <c r="F3365" s="11">
        <v>18</v>
      </c>
      <c r="G3365" s="11" t="s">
        <v>633</v>
      </c>
      <c r="H3365" s="10" t="s">
        <v>19</v>
      </c>
      <c r="I3365" s="10" t="s">
        <v>11076</v>
      </c>
      <c r="J3365" s="10" t="s">
        <v>70</v>
      </c>
      <c r="K3365" s="10" t="s">
        <v>11077</v>
      </c>
      <c r="L3365" s="10" t="s">
        <v>11078</v>
      </c>
      <c r="M3365" s="12" t="s">
        <v>10099</v>
      </c>
    </row>
    <row r="3366" s="4" customFormat="1" ht="27" spans="1:13">
      <c r="A3366" s="8">
        <v>3364</v>
      </c>
      <c r="B3366" s="10" t="s">
        <v>11079</v>
      </c>
      <c r="C3366" s="10" t="s">
        <v>37</v>
      </c>
      <c r="D3366" s="10" t="s">
        <v>11080</v>
      </c>
      <c r="E3366" s="10" t="s">
        <v>32</v>
      </c>
      <c r="F3366" s="11">
        <v>1</v>
      </c>
      <c r="G3366" s="11" t="s">
        <v>43</v>
      </c>
      <c r="H3366" s="10" t="s">
        <v>19</v>
      </c>
      <c r="I3366" s="10" t="s">
        <v>11081</v>
      </c>
      <c r="J3366" s="10" t="s">
        <v>59</v>
      </c>
      <c r="K3366" s="10" t="s">
        <v>11082</v>
      </c>
      <c r="L3366" s="10" t="s">
        <v>11083</v>
      </c>
      <c r="M3366" s="12" t="s">
        <v>10099</v>
      </c>
    </row>
    <row r="3367" s="4" customFormat="1" spans="1:13">
      <c r="A3367" s="8">
        <v>3365</v>
      </c>
      <c r="B3367" s="10" t="s">
        <v>11084</v>
      </c>
      <c r="C3367" s="10" t="s">
        <v>37</v>
      </c>
      <c r="D3367" s="10" t="s">
        <v>11085</v>
      </c>
      <c r="E3367" s="10" t="s">
        <v>19</v>
      </c>
      <c r="F3367" s="11">
        <v>5</v>
      </c>
      <c r="G3367" s="11" t="s">
        <v>633</v>
      </c>
      <c r="H3367" s="10" t="s">
        <v>19</v>
      </c>
      <c r="I3367" s="10" t="s">
        <v>9514</v>
      </c>
      <c r="J3367" s="10" t="s">
        <v>70</v>
      </c>
      <c r="K3367" s="10" t="s">
        <v>11086</v>
      </c>
      <c r="L3367" s="10" t="s">
        <v>11087</v>
      </c>
      <c r="M3367" s="12" t="s">
        <v>10099</v>
      </c>
    </row>
    <row r="3368" s="4" customFormat="1" ht="54" spans="1:13">
      <c r="A3368" s="8">
        <v>3366</v>
      </c>
      <c r="B3368" s="10" t="s">
        <v>11084</v>
      </c>
      <c r="C3368" s="10" t="s">
        <v>66</v>
      </c>
      <c r="D3368" s="10" t="s">
        <v>11088</v>
      </c>
      <c r="E3368" s="10" t="s">
        <v>119</v>
      </c>
      <c r="F3368" s="11">
        <v>2</v>
      </c>
      <c r="G3368" s="11" t="s">
        <v>43</v>
      </c>
      <c r="H3368" s="10" t="s">
        <v>19</v>
      </c>
      <c r="I3368" s="10" t="s">
        <v>11089</v>
      </c>
      <c r="J3368" s="10" t="s">
        <v>70</v>
      </c>
      <c r="K3368" s="10" t="s">
        <v>11086</v>
      </c>
      <c r="L3368" s="10" t="s">
        <v>11087</v>
      </c>
      <c r="M3368" s="12" t="s">
        <v>10099</v>
      </c>
    </row>
    <row r="3369" s="4" customFormat="1" spans="1:13">
      <c r="A3369" s="8">
        <v>3367</v>
      </c>
      <c r="B3369" s="9" t="s">
        <v>11090</v>
      </c>
      <c r="C3369" s="9" t="s">
        <v>37</v>
      </c>
      <c r="D3369" s="9" t="s">
        <v>782</v>
      </c>
      <c r="E3369" s="9" t="s">
        <v>19</v>
      </c>
      <c r="F3369" s="8">
        <v>1</v>
      </c>
      <c r="G3369" s="8" t="s">
        <v>18</v>
      </c>
      <c r="H3369" s="9" t="s">
        <v>19</v>
      </c>
      <c r="I3369" s="9" t="s">
        <v>19</v>
      </c>
      <c r="J3369" s="9" t="s">
        <v>70</v>
      </c>
      <c r="K3369" s="9" t="s">
        <v>10146</v>
      </c>
      <c r="L3369" s="9" t="s">
        <v>10147</v>
      </c>
      <c r="M3369" s="12" t="s">
        <v>10099</v>
      </c>
    </row>
    <row r="3370" s="4" customFormat="1" ht="54" spans="1:13">
      <c r="A3370" s="8">
        <v>3368</v>
      </c>
      <c r="B3370" s="9" t="s">
        <v>11091</v>
      </c>
      <c r="C3370" s="9" t="s">
        <v>344</v>
      </c>
      <c r="D3370" s="9" t="s">
        <v>11092</v>
      </c>
      <c r="E3370" s="9" t="s">
        <v>119</v>
      </c>
      <c r="F3370" s="8">
        <v>1</v>
      </c>
      <c r="G3370" s="8" t="s">
        <v>18</v>
      </c>
      <c r="H3370" s="9" t="s">
        <v>1950</v>
      </c>
      <c r="I3370" s="9" t="s">
        <v>11093</v>
      </c>
      <c r="J3370" s="9" t="s">
        <v>34</v>
      </c>
      <c r="K3370" s="9" t="s">
        <v>11094</v>
      </c>
      <c r="L3370" s="9" t="str">
        <f>"18341788263"</f>
        <v>18341788263</v>
      </c>
      <c r="M3370" s="12" t="s">
        <v>10099</v>
      </c>
    </row>
    <row r="3371" s="4" customFormat="1" ht="27" spans="1:13">
      <c r="A3371" s="8">
        <v>3369</v>
      </c>
      <c r="B3371" s="10" t="s">
        <v>11095</v>
      </c>
      <c r="C3371" s="10" t="s">
        <v>574</v>
      </c>
      <c r="D3371" s="10" t="s">
        <v>11096</v>
      </c>
      <c r="E3371" s="10" t="s">
        <v>19</v>
      </c>
      <c r="F3371" s="11">
        <v>1</v>
      </c>
      <c r="G3371" s="11" t="s">
        <v>39</v>
      </c>
      <c r="H3371" s="10" t="s">
        <v>19</v>
      </c>
      <c r="I3371" s="10" t="s">
        <v>11097</v>
      </c>
      <c r="J3371" s="10" t="s">
        <v>70</v>
      </c>
      <c r="K3371" s="10" t="s">
        <v>11098</v>
      </c>
      <c r="L3371" s="10" t="s">
        <v>11099</v>
      </c>
      <c r="M3371" s="12" t="s">
        <v>10099</v>
      </c>
    </row>
    <row r="3372" s="4" customFormat="1" ht="81" spans="1:13">
      <c r="A3372" s="8">
        <v>3370</v>
      </c>
      <c r="B3372" s="9" t="s">
        <v>11100</v>
      </c>
      <c r="C3372" s="9" t="s">
        <v>150</v>
      </c>
      <c r="D3372" s="9" t="s">
        <v>11101</v>
      </c>
      <c r="E3372" s="9" t="s">
        <v>176</v>
      </c>
      <c r="F3372" s="8">
        <v>8</v>
      </c>
      <c r="G3372" s="8" t="s">
        <v>18</v>
      </c>
      <c r="H3372" s="9" t="s">
        <v>1950</v>
      </c>
      <c r="I3372" s="9" t="s">
        <v>11102</v>
      </c>
      <c r="J3372" s="9" t="s">
        <v>40</v>
      </c>
      <c r="K3372" s="9" t="s">
        <v>11103</v>
      </c>
      <c r="L3372" s="9" t="str">
        <f>"15041730102"</f>
        <v>15041730102</v>
      </c>
      <c r="M3372" s="12" t="s">
        <v>10099</v>
      </c>
    </row>
    <row r="3373" s="4" customFormat="1" ht="40.5" spans="1:13">
      <c r="A3373" s="8">
        <v>3371</v>
      </c>
      <c r="B3373" s="9" t="s">
        <v>11104</v>
      </c>
      <c r="C3373" s="9" t="s">
        <v>37</v>
      </c>
      <c r="D3373" s="9" t="s">
        <v>11105</v>
      </c>
      <c r="E3373" s="9" t="s">
        <v>19</v>
      </c>
      <c r="F3373" s="8">
        <v>1</v>
      </c>
      <c r="G3373" s="8" t="s">
        <v>18</v>
      </c>
      <c r="H3373" s="9" t="s">
        <v>19</v>
      </c>
      <c r="I3373" s="9" t="s">
        <v>11106</v>
      </c>
      <c r="J3373" s="9" t="s">
        <v>40</v>
      </c>
      <c r="K3373" s="9" t="s">
        <v>11107</v>
      </c>
      <c r="L3373" s="9" t="str">
        <f>"13604172392"</f>
        <v>13604172392</v>
      </c>
      <c r="M3373" s="12" t="s">
        <v>10099</v>
      </c>
    </row>
    <row r="3374" s="4" customFormat="1" ht="40.5" spans="1:13">
      <c r="A3374" s="8">
        <v>3372</v>
      </c>
      <c r="B3374" s="10" t="s">
        <v>11108</v>
      </c>
      <c r="C3374" s="10" t="s">
        <v>37</v>
      </c>
      <c r="D3374" s="10" t="s">
        <v>11109</v>
      </c>
      <c r="E3374" s="10" t="s">
        <v>364</v>
      </c>
      <c r="F3374" s="11">
        <v>4</v>
      </c>
      <c r="G3374" s="11" t="s">
        <v>39</v>
      </c>
      <c r="H3374" s="10" t="s">
        <v>76</v>
      </c>
      <c r="I3374" s="10" t="s">
        <v>7198</v>
      </c>
      <c r="J3374" s="10" t="s">
        <v>40</v>
      </c>
      <c r="K3374" s="10" t="s">
        <v>11110</v>
      </c>
      <c r="L3374" s="10" t="s">
        <v>11111</v>
      </c>
      <c r="M3374" s="12" t="s">
        <v>10099</v>
      </c>
    </row>
    <row r="3375" s="4" customFormat="1" ht="27" spans="1:13">
      <c r="A3375" s="8">
        <v>3373</v>
      </c>
      <c r="B3375" s="10" t="s">
        <v>11112</v>
      </c>
      <c r="C3375" s="10" t="s">
        <v>37</v>
      </c>
      <c r="D3375" s="10" t="s">
        <v>11113</v>
      </c>
      <c r="E3375" s="10" t="s">
        <v>19</v>
      </c>
      <c r="F3375" s="11">
        <v>2</v>
      </c>
      <c r="G3375" s="11" t="s">
        <v>39</v>
      </c>
      <c r="H3375" s="10" t="s">
        <v>19</v>
      </c>
      <c r="I3375" s="10" t="s">
        <v>3461</v>
      </c>
      <c r="J3375" s="10" t="s">
        <v>40</v>
      </c>
      <c r="K3375" s="10" t="s">
        <v>11114</v>
      </c>
      <c r="L3375" s="10" t="s">
        <v>11115</v>
      </c>
      <c r="M3375" s="12" t="s">
        <v>10099</v>
      </c>
    </row>
    <row r="3376" s="4" customFormat="1" ht="27" spans="1:13">
      <c r="A3376" s="8">
        <v>3374</v>
      </c>
      <c r="B3376" s="10" t="s">
        <v>11112</v>
      </c>
      <c r="C3376" s="10" t="s">
        <v>37</v>
      </c>
      <c r="D3376" s="10" t="s">
        <v>11116</v>
      </c>
      <c r="E3376" s="10" t="s">
        <v>19</v>
      </c>
      <c r="F3376" s="11">
        <v>2</v>
      </c>
      <c r="G3376" s="11" t="s">
        <v>39</v>
      </c>
      <c r="H3376" s="10" t="s">
        <v>19</v>
      </c>
      <c r="I3376" s="10" t="s">
        <v>7645</v>
      </c>
      <c r="J3376" s="10" t="s">
        <v>40</v>
      </c>
      <c r="K3376" s="10" t="s">
        <v>11114</v>
      </c>
      <c r="L3376" s="10" t="s">
        <v>11115</v>
      </c>
      <c r="M3376" s="12" t="s">
        <v>10099</v>
      </c>
    </row>
    <row r="3377" s="4" customFormat="1" ht="27" spans="1:13">
      <c r="A3377" s="8">
        <v>3375</v>
      </c>
      <c r="B3377" s="10" t="s">
        <v>11112</v>
      </c>
      <c r="C3377" s="10" t="s">
        <v>37</v>
      </c>
      <c r="D3377" s="10" t="s">
        <v>11117</v>
      </c>
      <c r="E3377" s="10" t="s">
        <v>19</v>
      </c>
      <c r="F3377" s="11">
        <v>2</v>
      </c>
      <c r="G3377" s="11" t="s">
        <v>39</v>
      </c>
      <c r="H3377" s="10" t="s">
        <v>19</v>
      </c>
      <c r="I3377" s="10" t="s">
        <v>11118</v>
      </c>
      <c r="J3377" s="10" t="s">
        <v>59</v>
      </c>
      <c r="K3377" s="10" t="s">
        <v>11114</v>
      </c>
      <c r="L3377" s="10" t="s">
        <v>11115</v>
      </c>
      <c r="M3377" s="12" t="s">
        <v>10099</v>
      </c>
    </row>
    <row r="3378" s="4" customFormat="1" ht="27" spans="1:13">
      <c r="A3378" s="8">
        <v>3376</v>
      </c>
      <c r="B3378" s="10" t="s">
        <v>11112</v>
      </c>
      <c r="C3378" s="10" t="s">
        <v>37</v>
      </c>
      <c r="D3378" s="10" t="s">
        <v>11119</v>
      </c>
      <c r="E3378" s="10" t="s">
        <v>19</v>
      </c>
      <c r="F3378" s="11">
        <v>2</v>
      </c>
      <c r="G3378" s="11" t="s">
        <v>39</v>
      </c>
      <c r="H3378" s="10" t="s">
        <v>19</v>
      </c>
      <c r="I3378" s="10" t="s">
        <v>11120</v>
      </c>
      <c r="J3378" s="10" t="s">
        <v>40</v>
      </c>
      <c r="K3378" s="10" t="s">
        <v>11114</v>
      </c>
      <c r="L3378" s="10" t="s">
        <v>11115</v>
      </c>
      <c r="M3378" s="12" t="s">
        <v>10099</v>
      </c>
    </row>
    <row r="3379" s="4" customFormat="1" ht="27" spans="1:13">
      <c r="A3379" s="8">
        <v>3377</v>
      </c>
      <c r="B3379" s="10" t="s">
        <v>11121</v>
      </c>
      <c r="C3379" s="10" t="s">
        <v>37</v>
      </c>
      <c r="D3379" s="10" t="s">
        <v>11122</v>
      </c>
      <c r="E3379" s="10" t="s">
        <v>19</v>
      </c>
      <c r="F3379" s="11">
        <v>1</v>
      </c>
      <c r="G3379" s="11" t="s">
        <v>633</v>
      </c>
      <c r="H3379" s="10" t="s">
        <v>19</v>
      </c>
      <c r="I3379" s="10" t="s">
        <v>11123</v>
      </c>
      <c r="J3379" s="10" t="s">
        <v>40</v>
      </c>
      <c r="K3379" s="10" t="s">
        <v>11124</v>
      </c>
      <c r="L3379" s="10" t="s">
        <v>11125</v>
      </c>
      <c r="M3379" s="12" t="s">
        <v>10099</v>
      </c>
    </row>
    <row r="3380" s="4" customFormat="1" ht="40.5" spans="1:13">
      <c r="A3380" s="8">
        <v>3378</v>
      </c>
      <c r="B3380" s="10" t="s">
        <v>11126</v>
      </c>
      <c r="C3380" s="10" t="s">
        <v>2833</v>
      </c>
      <c r="D3380" s="10" t="s">
        <v>11127</v>
      </c>
      <c r="E3380" s="10" t="s">
        <v>19</v>
      </c>
      <c r="F3380" s="11">
        <v>1</v>
      </c>
      <c r="G3380" s="11" t="s">
        <v>39</v>
      </c>
      <c r="H3380" s="10" t="s">
        <v>19</v>
      </c>
      <c r="I3380" s="10" t="s">
        <v>11128</v>
      </c>
      <c r="J3380" s="10" t="s">
        <v>40</v>
      </c>
      <c r="K3380" s="10" t="s">
        <v>11129</v>
      </c>
      <c r="L3380" s="10" t="s">
        <v>11130</v>
      </c>
      <c r="M3380" s="12" t="s">
        <v>10099</v>
      </c>
    </row>
    <row r="3381" s="4" customFormat="1" ht="27" spans="1:13">
      <c r="A3381" s="8">
        <v>3379</v>
      </c>
      <c r="B3381" s="10" t="s">
        <v>11131</v>
      </c>
      <c r="C3381" s="10" t="s">
        <v>37</v>
      </c>
      <c r="D3381" s="10" t="s">
        <v>1429</v>
      </c>
      <c r="E3381" s="10" t="s">
        <v>37</v>
      </c>
      <c r="F3381" s="11">
        <v>3</v>
      </c>
      <c r="G3381" s="11" t="s">
        <v>633</v>
      </c>
      <c r="H3381" s="10" t="s">
        <v>19</v>
      </c>
      <c r="I3381" s="10" t="s">
        <v>1429</v>
      </c>
      <c r="J3381" s="10" t="s">
        <v>40</v>
      </c>
      <c r="K3381" s="10" t="s">
        <v>11132</v>
      </c>
      <c r="L3381" s="10" t="s">
        <v>11133</v>
      </c>
      <c r="M3381" s="12" t="s">
        <v>10099</v>
      </c>
    </row>
    <row r="3382" s="4" customFormat="1" ht="54" spans="1:13">
      <c r="A3382" s="8">
        <v>3380</v>
      </c>
      <c r="B3382" s="9" t="s">
        <v>11134</v>
      </c>
      <c r="C3382" s="9" t="s">
        <v>37</v>
      </c>
      <c r="D3382" s="9" t="s">
        <v>11135</v>
      </c>
      <c r="E3382" s="9" t="s">
        <v>251</v>
      </c>
      <c r="F3382" s="8">
        <v>1</v>
      </c>
      <c r="G3382" s="8" t="s">
        <v>18</v>
      </c>
      <c r="H3382" s="9" t="s">
        <v>19</v>
      </c>
      <c r="I3382" s="9" t="s">
        <v>11136</v>
      </c>
      <c r="J3382" s="9" t="s">
        <v>59</v>
      </c>
      <c r="K3382" s="9" t="s">
        <v>11137</v>
      </c>
      <c r="L3382" s="9" t="str">
        <f>"18624178996"</f>
        <v>18624178996</v>
      </c>
      <c r="M3382" s="12" t="s">
        <v>10099</v>
      </c>
    </row>
    <row r="3383" s="4" customFormat="1" ht="27" spans="1:13">
      <c r="A3383" s="8">
        <v>3381</v>
      </c>
      <c r="B3383" s="10" t="s">
        <v>11138</v>
      </c>
      <c r="C3383" s="10" t="s">
        <v>799</v>
      </c>
      <c r="D3383" s="10" t="s">
        <v>782</v>
      </c>
      <c r="E3383" s="10" t="s">
        <v>359</v>
      </c>
      <c r="F3383" s="11">
        <v>1</v>
      </c>
      <c r="G3383" s="11" t="s">
        <v>43</v>
      </c>
      <c r="H3383" s="10" t="s">
        <v>19</v>
      </c>
      <c r="I3383" s="10" t="s">
        <v>782</v>
      </c>
      <c r="J3383" s="10" t="s">
        <v>40</v>
      </c>
      <c r="K3383" s="10" t="s">
        <v>11139</v>
      </c>
      <c r="L3383" s="10" t="s">
        <v>11140</v>
      </c>
      <c r="M3383" s="12" t="s">
        <v>10099</v>
      </c>
    </row>
    <row r="3384" s="4" customFormat="1" spans="1:13">
      <c r="A3384" s="8">
        <v>3382</v>
      </c>
      <c r="B3384" s="9" t="s">
        <v>11141</v>
      </c>
      <c r="C3384" s="9" t="s">
        <v>150</v>
      </c>
      <c r="D3384" s="9" t="s">
        <v>8464</v>
      </c>
      <c r="E3384" s="9" t="s">
        <v>2840</v>
      </c>
      <c r="F3384" s="8">
        <v>1</v>
      </c>
      <c r="G3384" s="8" t="s">
        <v>18</v>
      </c>
      <c r="H3384" s="9" t="s">
        <v>1950</v>
      </c>
      <c r="I3384" s="9" t="s">
        <v>8464</v>
      </c>
      <c r="J3384" s="9" t="s">
        <v>40</v>
      </c>
      <c r="K3384" s="9" t="s">
        <v>11142</v>
      </c>
      <c r="L3384" s="9" t="str">
        <f>"13464711523"</f>
        <v>13464711523</v>
      </c>
      <c r="M3384" s="12" t="s">
        <v>10099</v>
      </c>
    </row>
    <row r="3385" s="4" customFormat="1" spans="1:13">
      <c r="A3385" s="8">
        <v>3383</v>
      </c>
      <c r="B3385" s="10" t="s">
        <v>11143</v>
      </c>
      <c r="C3385" s="10" t="s">
        <v>150</v>
      </c>
      <c r="D3385" s="10" t="s">
        <v>11144</v>
      </c>
      <c r="E3385" s="10" t="s">
        <v>19</v>
      </c>
      <c r="F3385" s="11">
        <v>2</v>
      </c>
      <c r="G3385" s="11" t="s">
        <v>39</v>
      </c>
      <c r="H3385" s="10" t="s">
        <v>19</v>
      </c>
      <c r="I3385" s="10" t="s">
        <v>1400</v>
      </c>
      <c r="J3385" s="10" t="s">
        <v>40</v>
      </c>
      <c r="K3385" s="10" t="s">
        <v>11145</v>
      </c>
      <c r="L3385" s="10" t="s">
        <v>11146</v>
      </c>
      <c r="M3385" s="12" t="s">
        <v>10099</v>
      </c>
    </row>
    <row r="3386" s="4" customFormat="1" ht="135" spans="1:13">
      <c r="A3386" s="8">
        <v>3384</v>
      </c>
      <c r="B3386" s="10" t="s">
        <v>11147</v>
      </c>
      <c r="C3386" s="10" t="s">
        <v>37</v>
      </c>
      <c r="D3386" s="10" t="s">
        <v>11148</v>
      </c>
      <c r="E3386" s="10" t="s">
        <v>32</v>
      </c>
      <c r="F3386" s="11">
        <v>1</v>
      </c>
      <c r="G3386" s="11" t="s">
        <v>39</v>
      </c>
      <c r="H3386" s="10" t="s">
        <v>19</v>
      </c>
      <c r="I3386" s="10" t="s">
        <v>11149</v>
      </c>
      <c r="J3386" s="10" t="s">
        <v>59</v>
      </c>
      <c r="K3386" s="10" t="s">
        <v>11150</v>
      </c>
      <c r="L3386" s="10" t="s">
        <v>11151</v>
      </c>
      <c r="M3386" s="12" t="s">
        <v>10099</v>
      </c>
    </row>
    <row r="3387" s="4" customFormat="1" ht="148.5" spans="1:13">
      <c r="A3387" s="8">
        <v>3385</v>
      </c>
      <c r="B3387" s="10" t="s">
        <v>11147</v>
      </c>
      <c r="C3387" s="10" t="s">
        <v>37</v>
      </c>
      <c r="D3387" s="10" t="s">
        <v>11152</v>
      </c>
      <c r="E3387" s="10" t="s">
        <v>32</v>
      </c>
      <c r="F3387" s="11">
        <v>1</v>
      </c>
      <c r="G3387" s="11" t="s">
        <v>39</v>
      </c>
      <c r="H3387" s="10" t="s">
        <v>19</v>
      </c>
      <c r="I3387" s="10" t="s">
        <v>11153</v>
      </c>
      <c r="J3387" s="10" t="s">
        <v>59</v>
      </c>
      <c r="K3387" s="10" t="s">
        <v>11150</v>
      </c>
      <c r="L3387" s="10" t="s">
        <v>11151</v>
      </c>
      <c r="M3387" s="12" t="s">
        <v>10099</v>
      </c>
    </row>
    <row r="3388" s="4" customFormat="1" spans="1:13">
      <c r="A3388" s="8">
        <v>3386</v>
      </c>
      <c r="B3388" s="10" t="s">
        <v>11154</v>
      </c>
      <c r="C3388" s="10" t="s">
        <v>37</v>
      </c>
      <c r="D3388" s="10" t="s">
        <v>11155</v>
      </c>
      <c r="E3388" s="10" t="s">
        <v>19</v>
      </c>
      <c r="F3388" s="11">
        <v>20</v>
      </c>
      <c r="G3388" s="11" t="s">
        <v>633</v>
      </c>
      <c r="H3388" s="10" t="s">
        <v>19</v>
      </c>
      <c r="I3388" s="10" t="s">
        <v>782</v>
      </c>
      <c r="J3388" s="10" t="s">
        <v>59</v>
      </c>
      <c r="K3388" s="10" t="s">
        <v>11156</v>
      </c>
      <c r="L3388" s="10" t="s">
        <v>11157</v>
      </c>
      <c r="M3388" s="12" t="s">
        <v>10099</v>
      </c>
    </row>
    <row r="3389" s="4" customFormat="1" spans="1:13">
      <c r="A3389" s="8">
        <v>3387</v>
      </c>
      <c r="B3389" s="10" t="s">
        <v>11154</v>
      </c>
      <c r="C3389" s="10" t="s">
        <v>37</v>
      </c>
      <c r="D3389" s="10" t="s">
        <v>782</v>
      </c>
      <c r="E3389" s="10" t="s">
        <v>19</v>
      </c>
      <c r="F3389" s="11">
        <v>20</v>
      </c>
      <c r="G3389" s="11" t="s">
        <v>633</v>
      </c>
      <c r="H3389" s="10" t="s">
        <v>19</v>
      </c>
      <c r="I3389" s="10" t="s">
        <v>782</v>
      </c>
      <c r="J3389" s="10" t="s">
        <v>70</v>
      </c>
      <c r="K3389" s="10" t="s">
        <v>11156</v>
      </c>
      <c r="L3389" s="10" t="s">
        <v>11157</v>
      </c>
      <c r="M3389" s="12" t="s">
        <v>10099</v>
      </c>
    </row>
    <row r="3390" s="4" customFormat="1" ht="27" spans="1:13">
      <c r="A3390" s="8">
        <v>3388</v>
      </c>
      <c r="B3390" s="10" t="s">
        <v>11158</v>
      </c>
      <c r="C3390" s="10" t="s">
        <v>37</v>
      </c>
      <c r="D3390" s="10" t="s">
        <v>11159</v>
      </c>
      <c r="E3390" s="10" t="s">
        <v>19</v>
      </c>
      <c r="F3390" s="11">
        <v>1</v>
      </c>
      <c r="G3390" s="11" t="s">
        <v>633</v>
      </c>
      <c r="H3390" s="10" t="s">
        <v>19</v>
      </c>
      <c r="I3390" s="10" t="s">
        <v>11160</v>
      </c>
      <c r="J3390" s="10" t="s">
        <v>40</v>
      </c>
      <c r="K3390" s="10" t="s">
        <v>11161</v>
      </c>
      <c r="L3390" s="10" t="s">
        <v>11162</v>
      </c>
      <c r="M3390" s="12" t="s">
        <v>10099</v>
      </c>
    </row>
    <row r="3391" s="4" customFormat="1" ht="27" spans="1:13">
      <c r="A3391" s="8">
        <v>3389</v>
      </c>
      <c r="B3391" s="10" t="s">
        <v>11158</v>
      </c>
      <c r="C3391" s="10" t="s">
        <v>37</v>
      </c>
      <c r="D3391" s="10" t="s">
        <v>11163</v>
      </c>
      <c r="E3391" s="10" t="s">
        <v>19</v>
      </c>
      <c r="F3391" s="11">
        <v>2</v>
      </c>
      <c r="G3391" s="11" t="s">
        <v>633</v>
      </c>
      <c r="H3391" s="10" t="s">
        <v>19</v>
      </c>
      <c r="I3391" s="10" t="s">
        <v>11164</v>
      </c>
      <c r="J3391" s="10" t="s">
        <v>59</v>
      </c>
      <c r="K3391" s="10" t="s">
        <v>11161</v>
      </c>
      <c r="L3391" s="10" t="s">
        <v>11162</v>
      </c>
      <c r="M3391" s="12" t="s">
        <v>10099</v>
      </c>
    </row>
    <row r="3392" s="4" customFormat="1" ht="40.5" spans="1:13">
      <c r="A3392" s="8">
        <v>3390</v>
      </c>
      <c r="B3392" s="10" t="s">
        <v>11158</v>
      </c>
      <c r="C3392" s="10" t="s">
        <v>37</v>
      </c>
      <c r="D3392" s="10" t="s">
        <v>11165</v>
      </c>
      <c r="E3392" s="10" t="s">
        <v>19</v>
      </c>
      <c r="F3392" s="11">
        <v>2</v>
      </c>
      <c r="G3392" s="11" t="s">
        <v>633</v>
      </c>
      <c r="H3392" s="10" t="s">
        <v>19</v>
      </c>
      <c r="I3392" s="10" t="s">
        <v>11166</v>
      </c>
      <c r="J3392" s="10" t="s">
        <v>34</v>
      </c>
      <c r="K3392" s="10" t="s">
        <v>11161</v>
      </c>
      <c r="L3392" s="10" t="s">
        <v>11162</v>
      </c>
      <c r="M3392" s="12" t="s">
        <v>10099</v>
      </c>
    </row>
    <row r="3393" s="4" customFormat="1" ht="40.5" spans="1:13">
      <c r="A3393" s="8">
        <v>3391</v>
      </c>
      <c r="B3393" s="9" t="s">
        <v>11158</v>
      </c>
      <c r="C3393" s="9" t="s">
        <v>37</v>
      </c>
      <c r="D3393" s="9" t="s">
        <v>11167</v>
      </c>
      <c r="E3393" s="9" t="s">
        <v>19</v>
      </c>
      <c r="F3393" s="8">
        <v>1</v>
      </c>
      <c r="G3393" s="8" t="s">
        <v>18</v>
      </c>
      <c r="H3393" s="9" t="s">
        <v>76</v>
      </c>
      <c r="I3393" s="9" t="s">
        <v>11168</v>
      </c>
      <c r="J3393" s="9" t="s">
        <v>59</v>
      </c>
      <c r="K3393" s="9" t="s">
        <v>11161</v>
      </c>
      <c r="L3393" s="9" t="str">
        <f>"13941726164"</f>
        <v>13941726164</v>
      </c>
      <c r="M3393" s="12" t="s">
        <v>10099</v>
      </c>
    </row>
    <row r="3394" s="4" customFormat="1" spans="1:13">
      <c r="A3394" s="8">
        <v>3392</v>
      </c>
      <c r="B3394" s="10" t="s">
        <v>11169</v>
      </c>
      <c r="C3394" s="10" t="s">
        <v>37</v>
      </c>
      <c r="D3394" s="10" t="s">
        <v>11170</v>
      </c>
      <c r="E3394" s="10" t="s">
        <v>37</v>
      </c>
      <c r="F3394" s="11">
        <v>3</v>
      </c>
      <c r="G3394" s="11" t="s">
        <v>39</v>
      </c>
      <c r="H3394" s="10" t="s">
        <v>19</v>
      </c>
      <c r="I3394" s="10" t="s">
        <v>3448</v>
      </c>
      <c r="J3394" s="10" t="s">
        <v>40</v>
      </c>
      <c r="K3394" s="10" t="s">
        <v>11171</v>
      </c>
      <c r="L3394" s="10" t="s">
        <v>11172</v>
      </c>
      <c r="M3394" s="12" t="s">
        <v>10099</v>
      </c>
    </row>
    <row r="3395" s="4" customFormat="1" spans="1:13">
      <c r="A3395" s="8">
        <v>3393</v>
      </c>
      <c r="B3395" s="10" t="s">
        <v>11169</v>
      </c>
      <c r="C3395" s="10" t="s">
        <v>37</v>
      </c>
      <c r="D3395" s="10" t="s">
        <v>11173</v>
      </c>
      <c r="E3395" s="10" t="s">
        <v>37</v>
      </c>
      <c r="F3395" s="11">
        <v>5</v>
      </c>
      <c r="G3395" s="11" t="s">
        <v>39</v>
      </c>
      <c r="H3395" s="10" t="s">
        <v>19</v>
      </c>
      <c r="I3395" s="10" t="s">
        <v>7856</v>
      </c>
      <c r="J3395" s="10" t="s">
        <v>40</v>
      </c>
      <c r="K3395" s="10" t="s">
        <v>11171</v>
      </c>
      <c r="L3395" s="10" t="s">
        <v>11172</v>
      </c>
      <c r="M3395" s="12" t="s">
        <v>10099</v>
      </c>
    </row>
    <row r="3396" s="4" customFormat="1" spans="1:13">
      <c r="A3396" s="8">
        <v>3394</v>
      </c>
      <c r="B3396" s="10" t="s">
        <v>11169</v>
      </c>
      <c r="C3396" s="10" t="s">
        <v>66</v>
      </c>
      <c r="D3396" s="10" t="s">
        <v>11174</v>
      </c>
      <c r="E3396" s="10" t="s">
        <v>37</v>
      </c>
      <c r="F3396" s="11">
        <v>2</v>
      </c>
      <c r="G3396" s="11" t="s">
        <v>39</v>
      </c>
      <c r="H3396" s="10" t="s">
        <v>19</v>
      </c>
      <c r="I3396" s="10" t="s">
        <v>8291</v>
      </c>
      <c r="J3396" s="10" t="s">
        <v>70</v>
      </c>
      <c r="K3396" s="10" t="s">
        <v>11171</v>
      </c>
      <c r="L3396" s="10" t="s">
        <v>11172</v>
      </c>
      <c r="M3396" s="12" t="s">
        <v>10099</v>
      </c>
    </row>
    <row r="3397" s="4" customFormat="1" ht="27" spans="1:13">
      <c r="A3397" s="8">
        <v>3395</v>
      </c>
      <c r="B3397" s="9" t="s">
        <v>11169</v>
      </c>
      <c r="C3397" s="9" t="s">
        <v>37</v>
      </c>
      <c r="D3397" s="9" t="s">
        <v>11175</v>
      </c>
      <c r="E3397" s="9" t="s">
        <v>2638</v>
      </c>
      <c r="F3397" s="8">
        <v>3</v>
      </c>
      <c r="G3397" s="8" t="s">
        <v>18</v>
      </c>
      <c r="H3397" s="9" t="s">
        <v>19</v>
      </c>
      <c r="I3397" s="9" t="s">
        <v>3448</v>
      </c>
      <c r="J3397" s="9" t="s">
        <v>40</v>
      </c>
      <c r="K3397" s="9" t="s">
        <v>11171</v>
      </c>
      <c r="L3397" s="9" t="str">
        <f>"15941780966"</f>
        <v>15941780966</v>
      </c>
      <c r="M3397" s="12" t="s">
        <v>10099</v>
      </c>
    </row>
    <row r="3398" s="4" customFormat="1" ht="108" spans="1:13">
      <c r="A3398" s="8">
        <v>3396</v>
      </c>
      <c r="B3398" s="9" t="s">
        <v>11176</v>
      </c>
      <c r="C3398" s="9" t="s">
        <v>37</v>
      </c>
      <c r="D3398" s="9" t="s">
        <v>11177</v>
      </c>
      <c r="E3398" s="9" t="s">
        <v>5740</v>
      </c>
      <c r="F3398" s="8">
        <v>2</v>
      </c>
      <c r="G3398" s="8" t="s">
        <v>18</v>
      </c>
      <c r="H3398" s="9" t="s">
        <v>19</v>
      </c>
      <c r="I3398" s="9" t="s">
        <v>11177</v>
      </c>
      <c r="J3398" s="9" t="s">
        <v>40</v>
      </c>
      <c r="K3398" s="9" t="s">
        <v>11178</v>
      </c>
      <c r="L3398" s="9" t="str">
        <f>"15566362702"</f>
        <v>15566362702</v>
      </c>
      <c r="M3398" s="12" t="s">
        <v>10099</v>
      </c>
    </row>
    <row r="3399" s="4" customFormat="1" ht="27" spans="1:13">
      <c r="A3399" s="8">
        <v>3397</v>
      </c>
      <c r="B3399" s="10" t="s">
        <v>11179</v>
      </c>
      <c r="C3399" s="10" t="s">
        <v>37</v>
      </c>
      <c r="D3399" s="10" t="s">
        <v>11180</v>
      </c>
      <c r="E3399" s="10" t="s">
        <v>19</v>
      </c>
      <c r="F3399" s="11">
        <v>2</v>
      </c>
      <c r="G3399" s="11" t="s">
        <v>633</v>
      </c>
      <c r="H3399" s="10" t="s">
        <v>19</v>
      </c>
      <c r="I3399" s="10" t="s">
        <v>11181</v>
      </c>
      <c r="J3399" s="10" t="s">
        <v>59</v>
      </c>
      <c r="K3399" s="10" t="s">
        <v>11182</v>
      </c>
      <c r="L3399" s="10" t="s">
        <v>11183</v>
      </c>
      <c r="M3399" s="12" t="s">
        <v>10099</v>
      </c>
    </row>
    <row r="3400" s="4" customFormat="1" spans="1:13">
      <c r="A3400" s="8">
        <v>3398</v>
      </c>
      <c r="B3400" s="10" t="s">
        <v>11179</v>
      </c>
      <c r="C3400" s="10" t="s">
        <v>37</v>
      </c>
      <c r="D3400" s="10" t="s">
        <v>11184</v>
      </c>
      <c r="E3400" s="10" t="s">
        <v>19</v>
      </c>
      <c r="F3400" s="11">
        <v>20</v>
      </c>
      <c r="G3400" s="11" t="s">
        <v>633</v>
      </c>
      <c r="H3400" s="10" t="s">
        <v>19</v>
      </c>
      <c r="I3400" s="10" t="s">
        <v>9514</v>
      </c>
      <c r="J3400" s="10" t="s">
        <v>59</v>
      </c>
      <c r="K3400" s="10" t="s">
        <v>11182</v>
      </c>
      <c r="L3400" s="10" t="s">
        <v>11183</v>
      </c>
      <c r="M3400" s="12" t="s">
        <v>10099</v>
      </c>
    </row>
    <row r="3401" s="4" customFormat="1" ht="27" spans="1:13">
      <c r="A3401" s="8">
        <v>3399</v>
      </c>
      <c r="B3401" s="10" t="s">
        <v>11179</v>
      </c>
      <c r="C3401" s="10" t="s">
        <v>30</v>
      </c>
      <c r="D3401" s="10" t="s">
        <v>11185</v>
      </c>
      <c r="E3401" s="10" t="s">
        <v>3884</v>
      </c>
      <c r="F3401" s="11">
        <v>2</v>
      </c>
      <c r="G3401" s="11" t="s">
        <v>43</v>
      </c>
      <c r="H3401" s="10" t="s">
        <v>19</v>
      </c>
      <c r="I3401" s="10" t="s">
        <v>11186</v>
      </c>
      <c r="J3401" s="10" t="s">
        <v>70</v>
      </c>
      <c r="K3401" s="10" t="s">
        <v>11182</v>
      </c>
      <c r="L3401" s="10" t="s">
        <v>11183</v>
      </c>
      <c r="M3401" s="12" t="s">
        <v>10099</v>
      </c>
    </row>
    <row r="3402" s="4" customFormat="1" spans="1:13">
      <c r="A3402" s="8">
        <v>3400</v>
      </c>
      <c r="B3402" s="10" t="s">
        <v>11187</v>
      </c>
      <c r="C3402" s="10" t="s">
        <v>66</v>
      </c>
      <c r="D3402" s="10" t="s">
        <v>11188</v>
      </c>
      <c r="E3402" s="10" t="s">
        <v>19</v>
      </c>
      <c r="F3402" s="11">
        <v>2</v>
      </c>
      <c r="G3402" s="11" t="s">
        <v>43</v>
      </c>
      <c r="H3402" s="10" t="s">
        <v>19</v>
      </c>
      <c r="I3402" s="10" t="s">
        <v>11189</v>
      </c>
      <c r="J3402" s="10" t="s">
        <v>40</v>
      </c>
      <c r="K3402" s="10" t="s">
        <v>11190</v>
      </c>
      <c r="L3402" s="10" t="s">
        <v>11191</v>
      </c>
      <c r="M3402" s="12" t="s">
        <v>10099</v>
      </c>
    </row>
    <row r="3403" s="4" customFormat="1" spans="1:13">
      <c r="A3403" s="8">
        <v>3401</v>
      </c>
      <c r="B3403" s="10" t="s">
        <v>11192</v>
      </c>
      <c r="C3403" s="10" t="s">
        <v>2440</v>
      </c>
      <c r="D3403" s="10" t="s">
        <v>11193</v>
      </c>
      <c r="E3403" s="10" t="s">
        <v>37</v>
      </c>
      <c r="F3403" s="11">
        <v>5</v>
      </c>
      <c r="G3403" s="11" t="s">
        <v>633</v>
      </c>
      <c r="H3403" s="10" t="s">
        <v>19</v>
      </c>
      <c r="I3403" s="10" t="s">
        <v>11194</v>
      </c>
      <c r="J3403" s="10" t="s">
        <v>59</v>
      </c>
      <c r="K3403" s="10" t="s">
        <v>229</v>
      </c>
      <c r="L3403" s="10" t="s">
        <v>11195</v>
      </c>
      <c r="M3403" s="12" t="s">
        <v>10099</v>
      </c>
    </row>
    <row r="3404" s="4" customFormat="1" spans="1:13">
      <c r="A3404" s="8">
        <v>3402</v>
      </c>
      <c r="B3404" s="10" t="s">
        <v>11196</v>
      </c>
      <c r="C3404" s="10" t="s">
        <v>37</v>
      </c>
      <c r="D3404" s="10" t="s">
        <v>11197</v>
      </c>
      <c r="E3404" s="10" t="s">
        <v>19</v>
      </c>
      <c r="F3404" s="11">
        <v>10</v>
      </c>
      <c r="G3404" s="11" t="s">
        <v>633</v>
      </c>
      <c r="H3404" s="10" t="s">
        <v>19</v>
      </c>
      <c r="I3404" s="10" t="s">
        <v>11198</v>
      </c>
      <c r="J3404" s="10" t="s">
        <v>40</v>
      </c>
      <c r="K3404" s="10" t="s">
        <v>11199</v>
      </c>
      <c r="L3404" s="10" t="s">
        <v>11200</v>
      </c>
      <c r="M3404" s="12" t="s">
        <v>10099</v>
      </c>
    </row>
    <row r="3405" s="4" customFormat="1" ht="67.5" spans="1:13">
      <c r="A3405" s="8">
        <v>3403</v>
      </c>
      <c r="B3405" s="9" t="s">
        <v>11201</v>
      </c>
      <c r="C3405" s="9" t="s">
        <v>711</v>
      </c>
      <c r="D3405" s="9" t="s">
        <v>11202</v>
      </c>
      <c r="E3405" s="9" t="s">
        <v>37</v>
      </c>
      <c r="F3405" s="8">
        <v>1</v>
      </c>
      <c r="G3405" s="8" t="s">
        <v>18</v>
      </c>
      <c r="H3405" s="9" t="s">
        <v>19</v>
      </c>
      <c r="I3405" s="9" t="s">
        <v>11203</v>
      </c>
      <c r="J3405" s="9" t="s">
        <v>40</v>
      </c>
      <c r="K3405" s="9" t="s">
        <v>11204</v>
      </c>
      <c r="L3405" s="9" t="str">
        <f>"13704977142"</f>
        <v>13704977142</v>
      </c>
      <c r="M3405" s="12" t="s">
        <v>10099</v>
      </c>
    </row>
    <row r="3406" s="4" customFormat="1" spans="1:13">
      <c r="A3406" s="8">
        <v>3404</v>
      </c>
      <c r="B3406" s="10" t="s">
        <v>11205</v>
      </c>
      <c r="C3406" s="10" t="s">
        <v>37</v>
      </c>
      <c r="D3406" s="10" t="s">
        <v>10663</v>
      </c>
      <c r="E3406" s="10" t="s">
        <v>19</v>
      </c>
      <c r="F3406" s="11">
        <v>2</v>
      </c>
      <c r="G3406" s="11" t="s">
        <v>39</v>
      </c>
      <c r="H3406" s="10" t="s">
        <v>19</v>
      </c>
      <c r="I3406" s="10" t="s">
        <v>11206</v>
      </c>
      <c r="J3406" s="10" t="s">
        <v>40</v>
      </c>
      <c r="K3406" s="10" t="s">
        <v>11207</v>
      </c>
      <c r="L3406" s="10" t="s">
        <v>11208</v>
      </c>
      <c r="M3406" s="12" t="s">
        <v>10099</v>
      </c>
    </row>
    <row r="3407" s="4" customFormat="1" ht="27" spans="1:13">
      <c r="A3407" s="8">
        <v>3405</v>
      </c>
      <c r="B3407" s="9" t="s">
        <v>11209</v>
      </c>
      <c r="C3407" s="9" t="s">
        <v>150</v>
      </c>
      <c r="D3407" s="9" t="s">
        <v>11210</v>
      </c>
      <c r="E3407" s="9" t="s">
        <v>3031</v>
      </c>
      <c r="F3407" s="8">
        <v>2</v>
      </c>
      <c r="G3407" s="8" t="s">
        <v>18</v>
      </c>
      <c r="H3407" s="9" t="s">
        <v>19</v>
      </c>
      <c r="I3407" s="9" t="s">
        <v>11211</v>
      </c>
      <c r="J3407" s="9" t="s">
        <v>40</v>
      </c>
      <c r="K3407" s="9" t="s">
        <v>11212</v>
      </c>
      <c r="L3407" s="9" t="str">
        <f>"18241729088"</f>
        <v>18241729088</v>
      </c>
      <c r="M3407" s="12" t="s">
        <v>10099</v>
      </c>
    </row>
    <row r="3408" s="4" customFormat="1" ht="40.5" spans="1:13">
      <c r="A3408" s="8">
        <v>3406</v>
      </c>
      <c r="B3408" s="10" t="s">
        <v>11213</v>
      </c>
      <c r="C3408" s="10" t="s">
        <v>448</v>
      </c>
      <c r="D3408" s="10" t="s">
        <v>11214</v>
      </c>
      <c r="E3408" s="10" t="s">
        <v>32</v>
      </c>
      <c r="F3408" s="11">
        <v>8</v>
      </c>
      <c r="G3408" s="11" t="s">
        <v>43</v>
      </c>
      <c r="H3408" s="10" t="s">
        <v>19</v>
      </c>
      <c r="I3408" s="10" t="s">
        <v>11215</v>
      </c>
      <c r="J3408" s="10" t="s">
        <v>70</v>
      </c>
      <c r="K3408" s="10" t="s">
        <v>11216</v>
      </c>
      <c r="L3408" s="10" t="s">
        <v>11217</v>
      </c>
      <c r="M3408" s="12" t="s">
        <v>10099</v>
      </c>
    </row>
    <row r="3409" s="4" customFormat="1" ht="54" spans="1:13">
      <c r="A3409" s="8">
        <v>3407</v>
      </c>
      <c r="B3409" s="10" t="s">
        <v>11213</v>
      </c>
      <c r="C3409" s="10" t="s">
        <v>66</v>
      </c>
      <c r="D3409" s="10" t="s">
        <v>11218</v>
      </c>
      <c r="E3409" s="10" t="s">
        <v>119</v>
      </c>
      <c r="F3409" s="11">
        <v>10</v>
      </c>
      <c r="G3409" s="11" t="s">
        <v>43</v>
      </c>
      <c r="H3409" s="10" t="s">
        <v>19</v>
      </c>
      <c r="I3409" s="10" t="s">
        <v>11219</v>
      </c>
      <c r="J3409" s="10" t="s">
        <v>70</v>
      </c>
      <c r="K3409" s="10" t="s">
        <v>11216</v>
      </c>
      <c r="L3409" s="10" t="s">
        <v>11217</v>
      </c>
      <c r="M3409" s="12" t="s">
        <v>10099</v>
      </c>
    </row>
    <row r="3410" s="4" customFormat="1" ht="108" spans="1:13">
      <c r="A3410" s="8">
        <v>3408</v>
      </c>
      <c r="B3410" s="10" t="s">
        <v>11220</v>
      </c>
      <c r="C3410" s="10" t="s">
        <v>30</v>
      </c>
      <c r="D3410" s="10" t="s">
        <v>11221</v>
      </c>
      <c r="E3410" s="10" t="s">
        <v>119</v>
      </c>
      <c r="F3410" s="11">
        <v>3</v>
      </c>
      <c r="G3410" s="11" t="s">
        <v>43</v>
      </c>
      <c r="H3410" s="10" t="s">
        <v>19</v>
      </c>
      <c r="I3410" s="10" t="s">
        <v>11222</v>
      </c>
      <c r="J3410" s="10" t="s">
        <v>40</v>
      </c>
      <c r="K3410" s="10" t="s">
        <v>11223</v>
      </c>
      <c r="L3410" s="10" t="s">
        <v>11224</v>
      </c>
      <c r="M3410" s="12" t="s">
        <v>10099</v>
      </c>
    </row>
    <row r="3411" s="4" customFormat="1" ht="67.5" spans="1:13">
      <c r="A3411" s="8">
        <v>3409</v>
      </c>
      <c r="B3411" s="10" t="s">
        <v>11220</v>
      </c>
      <c r="C3411" s="10" t="s">
        <v>842</v>
      </c>
      <c r="D3411" s="10" t="s">
        <v>11225</v>
      </c>
      <c r="E3411" s="10" t="s">
        <v>350</v>
      </c>
      <c r="F3411" s="11">
        <v>1</v>
      </c>
      <c r="G3411" s="11" t="s">
        <v>43</v>
      </c>
      <c r="H3411" s="10" t="s">
        <v>19</v>
      </c>
      <c r="I3411" s="10" t="s">
        <v>11226</v>
      </c>
      <c r="J3411" s="10" t="s">
        <v>40</v>
      </c>
      <c r="K3411" s="10" t="s">
        <v>11223</v>
      </c>
      <c r="L3411" s="10" t="s">
        <v>11224</v>
      </c>
      <c r="M3411" s="12" t="s">
        <v>10099</v>
      </c>
    </row>
    <row r="3412" s="4" customFormat="1" ht="148.5" spans="1:13">
      <c r="A3412" s="8">
        <v>3410</v>
      </c>
      <c r="B3412" s="10" t="s">
        <v>11220</v>
      </c>
      <c r="C3412" s="10" t="s">
        <v>135</v>
      </c>
      <c r="D3412" s="10" t="s">
        <v>11227</v>
      </c>
      <c r="E3412" s="10" t="s">
        <v>598</v>
      </c>
      <c r="F3412" s="11">
        <v>2</v>
      </c>
      <c r="G3412" s="11" t="s">
        <v>43</v>
      </c>
      <c r="H3412" s="10" t="s">
        <v>19</v>
      </c>
      <c r="I3412" s="10" t="s">
        <v>11228</v>
      </c>
      <c r="J3412" s="10" t="s">
        <v>34</v>
      </c>
      <c r="K3412" s="10" t="s">
        <v>11223</v>
      </c>
      <c r="L3412" s="10" t="s">
        <v>11224</v>
      </c>
      <c r="M3412" s="12" t="s">
        <v>10099</v>
      </c>
    </row>
    <row r="3413" s="4" customFormat="1" ht="81" spans="1:13">
      <c r="A3413" s="8">
        <v>3411</v>
      </c>
      <c r="B3413" s="10" t="s">
        <v>11220</v>
      </c>
      <c r="C3413" s="10" t="s">
        <v>150</v>
      </c>
      <c r="D3413" s="10" t="s">
        <v>11229</v>
      </c>
      <c r="E3413" s="10" t="s">
        <v>4241</v>
      </c>
      <c r="F3413" s="11">
        <v>2</v>
      </c>
      <c r="G3413" s="11" t="s">
        <v>43</v>
      </c>
      <c r="H3413" s="10" t="s">
        <v>76</v>
      </c>
      <c r="I3413" s="10" t="s">
        <v>11230</v>
      </c>
      <c r="J3413" s="10" t="s">
        <v>34</v>
      </c>
      <c r="K3413" s="10" t="s">
        <v>11223</v>
      </c>
      <c r="L3413" s="10" t="s">
        <v>11224</v>
      </c>
      <c r="M3413" s="12" t="s">
        <v>10099</v>
      </c>
    </row>
    <row r="3414" s="4" customFormat="1" ht="81" spans="1:13">
      <c r="A3414" s="8">
        <v>3412</v>
      </c>
      <c r="B3414" s="10" t="s">
        <v>11220</v>
      </c>
      <c r="C3414" s="10" t="s">
        <v>167</v>
      </c>
      <c r="D3414" s="10" t="s">
        <v>11231</v>
      </c>
      <c r="E3414" s="10" t="s">
        <v>1872</v>
      </c>
      <c r="F3414" s="11">
        <v>2</v>
      </c>
      <c r="G3414" s="11" t="s">
        <v>43</v>
      </c>
      <c r="H3414" s="10" t="s">
        <v>76</v>
      </c>
      <c r="I3414" s="10" t="s">
        <v>11232</v>
      </c>
      <c r="J3414" s="10" t="s">
        <v>34</v>
      </c>
      <c r="K3414" s="10" t="s">
        <v>11223</v>
      </c>
      <c r="L3414" s="10" t="s">
        <v>11224</v>
      </c>
      <c r="M3414" s="12" t="s">
        <v>10099</v>
      </c>
    </row>
    <row r="3415" s="4" customFormat="1" ht="27" spans="1:13">
      <c r="A3415" s="8">
        <v>3413</v>
      </c>
      <c r="B3415" s="10" t="s">
        <v>11233</v>
      </c>
      <c r="C3415" s="10" t="s">
        <v>37</v>
      </c>
      <c r="D3415" s="10" t="s">
        <v>11234</v>
      </c>
      <c r="E3415" s="10" t="s">
        <v>19</v>
      </c>
      <c r="F3415" s="11">
        <v>1</v>
      </c>
      <c r="G3415" s="11" t="s">
        <v>633</v>
      </c>
      <c r="H3415" s="10" t="s">
        <v>19</v>
      </c>
      <c r="I3415" s="10" t="s">
        <v>11235</v>
      </c>
      <c r="J3415" s="10" t="s">
        <v>591</v>
      </c>
      <c r="K3415" s="10" t="s">
        <v>11236</v>
      </c>
      <c r="L3415" s="10" t="s">
        <v>11237</v>
      </c>
      <c r="M3415" s="12" t="s">
        <v>10099</v>
      </c>
    </row>
    <row r="3416" s="4" customFormat="1" ht="54" spans="1:13">
      <c r="A3416" s="8">
        <v>3414</v>
      </c>
      <c r="B3416" s="10" t="s">
        <v>11233</v>
      </c>
      <c r="C3416" s="10" t="s">
        <v>37</v>
      </c>
      <c r="D3416" s="10" t="s">
        <v>11238</v>
      </c>
      <c r="E3416" s="10" t="s">
        <v>19</v>
      </c>
      <c r="F3416" s="11">
        <v>1</v>
      </c>
      <c r="G3416" s="11" t="s">
        <v>39</v>
      </c>
      <c r="H3416" s="10" t="s">
        <v>19</v>
      </c>
      <c r="I3416" s="10" t="s">
        <v>11239</v>
      </c>
      <c r="J3416" s="10" t="s">
        <v>40</v>
      </c>
      <c r="K3416" s="10" t="s">
        <v>11236</v>
      </c>
      <c r="L3416" s="10" t="s">
        <v>11237</v>
      </c>
      <c r="M3416" s="12" t="s">
        <v>10099</v>
      </c>
    </row>
    <row r="3417" s="4" customFormat="1" ht="40.5" spans="1:13">
      <c r="A3417" s="8">
        <v>3415</v>
      </c>
      <c r="B3417" s="10" t="s">
        <v>11233</v>
      </c>
      <c r="C3417" s="10" t="s">
        <v>37</v>
      </c>
      <c r="D3417" s="10" t="s">
        <v>11240</v>
      </c>
      <c r="E3417" s="10" t="s">
        <v>19</v>
      </c>
      <c r="F3417" s="11">
        <v>2</v>
      </c>
      <c r="G3417" s="11" t="s">
        <v>633</v>
      </c>
      <c r="H3417" s="10" t="s">
        <v>19</v>
      </c>
      <c r="I3417" s="10" t="s">
        <v>11241</v>
      </c>
      <c r="J3417" s="10" t="s">
        <v>40</v>
      </c>
      <c r="K3417" s="10" t="s">
        <v>11236</v>
      </c>
      <c r="L3417" s="10" t="s">
        <v>11237</v>
      </c>
      <c r="M3417" s="12" t="s">
        <v>10099</v>
      </c>
    </row>
    <row r="3418" s="4" customFormat="1" ht="40.5" spans="1:13">
      <c r="A3418" s="8">
        <v>3416</v>
      </c>
      <c r="B3418" s="10" t="s">
        <v>11233</v>
      </c>
      <c r="C3418" s="10" t="s">
        <v>37</v>
      </c>
      <c r="D3418" s="10" t="s">
        <v>11240</v>
      </c>
      <c r="E3418" s="10" t="s">
        <v>19</v>
      </c>
      <c r="F3418" s="11">
        <v>1</v>
      </c>
      <c r="G3418" s="11" t="s">
        <v>633</v>
      </c>
      <c r="H3418" s="10" t="s">
        <v>19</v>
      </c>
      <c r="I3418" s="10" t="s">
        <v>11242</v>
      </c>
      <c r="J3418" s="10" t="s">
        <v>40</v>
      </c>
      <c r="K3418" s="10" t="s">
        <v>11236</v>
      </c>
      <c r="L3418" s="10" t="s">
        <v>11237</v>
      </c>
      <c r="M3418" s="12" t="s">
        <v>10099</v>
      </c>
    </row>
    <row r="3419" s="4" customFormat="1" ht="40.5" spans="1:13">
      <c r="A3419" s="8">
        <v>3417</v>
      </c>
      <c r="B3419" s="10" t="s">
        <v>11233</v>
      </c>
      <c r="C3419" s="10" t="s">
        <v>37</v>
      </c>
      <c r="D3419" s="10" t="s">
        <v>11243</v>
      </c>
      <c r="E3419" s="10" t="s">
        <v>19</v>
      </c>
      <c r="F3419" s="11">
        <v>4</v>
      </c>
      <c r="G3419" s="11" t="s">
        <v>39</v>
      </c>
      <c r="H3419" s="10" t="s">
        <v>19</v>
      </c>
      <c r="I3419" s="10" t="s">
        <v>11242</v>
      </c>
      <c r="J3419" s="10" t="s">
        <v>59</v>
      </c>
      <c r="K3419" s="10" t="s">
        <v>11236</v>
      </c>
      <c r="L3419" s="10" t="s">
        <v>11237</v>
      </c>
      <c r="M3419" s="12" t="s">
        <v>10099</v>
      </c>
    </row>
    <row r="3420" s="4" customFormat="1" ht="40.5" spans="1:13">
      <c r="A3420" s="8">
        <v>3418</v>
      </c>
      <c r="B3420" s="10" t="s">
        <v>11233</v>
      </c>
      <c r="C3420" s="10" t="s">
        <v>37</v>
      </c>
      <c r="D3420" s="10" t="s">
        <v>11240</v>
      </c>
      <c r="E3420" s="10" t="s">
        <v>19</v>
      </c>
      <c r="F3420" s="11">
        <v>2</v>
      </c>
      <c r="G3420" s="11" t="s">
        <v>633</v>
      </c>
      <c r="H3420" s="10" t="s">
        <v>19</v>
      </c>
      <c r="I3420" s="10" t="s">
        <v>11242</v>
      </c>
      <c r="J3420" s="10" t="s">
        <v>59</v>
      </c>
      <c r="K3420" s="10" t="s">
        <v>11236</v>
      </c>
      <c r="L3420" s="10" t="s">
        <v>11237</v>
      </c>
      <c r="M3420" s="12" t="s">
        <v>10099</v>
      </c>
    </row>
    <row r="3421" s="4" customFormat="1" ht="40.5" spans="1:13">
      <c r="A3421" s="8">
        <v>3419</v>
      </c>
      <c r="B3421" s="10" t="s">
        <v>11233</v>
      </c>
      <c r="C3421" s="10" t="s">
        <v>37</v>
      </c>
      <c r="D3421" s="10" t="s">
        <v>11244</v>
      </c>
      <c r="E3421" s="10" t="s">
        <v>19</v>
      </c>
      <c r="F3421" s="11">
        <v>6</v>
      </c>
      <c r="G3421" s="11" t="s">
        <v>633</v>
      </c>
      <c r="H3421" s="10" t="s">
        <v>19</v>
      </c>
      <c r="I3421" s="10" t="s">
        <v>11245</v>
      </c>
      <c r="J3421" s="10" t="s">
        <v>59</v>
      </c>
      <c r="K3421" s="10" t="s">
        <v>11236</v>
      </c>
      <c r="L3421" s="10" t="s">
        <v>11237</v>
      </c>
      <c r="M3421" s="12" t="s">
        <v>10099</v>
      </c>
    </row>
    <row r="3422" s="4" customFormat="1" ht="40.5" spans="1:13">
      <c r="A3422" s="8">
        <v>3420</v>
      </c>
      <c r="B3422" s="10" t="s">
        <v>11233</v>
      </c>
      <c r="C3422" s="10" t="s">
        <v>37</v>
      </c>
      <c r="D3422" s="10" t="s">
        <v>11246</v>
      </c>
      <c r="E3422" s="10" t="s">
        <v>19</v>
      </c>
      <c r="F3422" s="11">
        <v>10</v>
      </c>
      <c r="G3422" s="11" t="s">
        <v>633</v>
      </c>
      <c r="H3422" s="10" t="s">
        <v>19</v>
      </c>
      <c r="I3422" s="10" t="s">
        <v>19</v>
      </c>
      <c r="J3422" s="10" t="s">
        <v>40</v>
      </c>
      <c r="K3422" s="10" t="s">
        <v>11236</v>
      </c>
      <c r="L3422" s="10" t="s">
        <v>11237</v>
      </c>
      <c r="M3422" s="12" t="s">
        <v>10099</v>
      </c>
    </row>
    <row r="3423" s="4" customFormat="1" ht="27" spans="1:13">
      <c r="A3423" s="8">
        <v>3421</v>
      </c>
      <c r="B3423" s="9" t="s">
        <v>11233</v>
      </c>
      <c r="C3423" s="9" t="s">
        <v>150</v>
      </c>
      <c r="D3423" s="9" t="s">
        <v>11247</v>
      </c>
      <c r="E3423" s="9" t="s">
        <v>19</v>
      </c>
      <c r="F3423" s="8">
        <v>1</v>
      </c>
      <c r="G3423" s="8" t="s">
        <v>18</v>
      </c>
      <c r="H3423" s="9" t="s">
        <v>19</v>
      </c>
      <c r="I3423" s="9" t="s">
        <v>11248</v>
      </c>
      <c r="J3423" s="9" t="s">
        <v>59</v>
      </c>
      <c r="K3423" s="9" t="s">
        <v>11236</v>
      </c>
      <c r="L3423" s="9" t="str">
        <f>"18941773330"</f>
        <v>18941773330</v>
      </c>
      <c r="M3423" s="12" t="s">
        <v>10099</v>
      </c>
    </row>
    <row r="3424" s="4" customFormat="1" ht="54" spans="1:13">
      <c r="A3424" s="8">
        <v>3422</v>
      </c>
      <c r="B3424" s="10" t="s">
        <v>11249</v>
      </c>
      <c r="C3424" s="10" t="s">
        <v>37</v>
      </c>
      <c r="D3424" s="10" t="s">
        <v>11250</v>
      </c>
      <c r="E3424" s="10" t="s">
        <v>119</v>
      </c>
      <c r="F3424" s="11">
        <v>1</v>
      </c>
      <c r="G3424" s="11" t="s">
        <v>43</v>
      </c>
      <c r="H3424" s="10" t="s">
        <v>19</v>
      </c>
      <c r="I3424" s="10" t="s">
        <v>11251</v>
      </c>
      <c r="J3424" s="10" t="s">
        <v>40</v>
      </c>
      <c r="K3424" s="10" t="s">
        <v>11252</v>
      </c>
      <c r="L3424" s="10" t="s">
        <v>11253</v>
      </c>
      <c r="M3424" s="12" t="s">
        <v>10099</v>
      </c>
    </row>
    <row r="3425" s="4" customFormat="1" spans="1:13">
      <c r="A3425" s="8">
        <v>3423</v>
      </c>
      <c r="B3425" s="10" t="s">
        <v>11249</v>
      </c>
      <c r="C3425" s="10" t="s">
        <v>37</v>
      </c>
      <c r="D3425" s="10" t="s">
        <v>11254</v>
      </c>
      <c r="E3425" s="10" t="s">
        <v>176</v>
      </c>
      <c r="F3425" s="11">
        <v>1</v>
      </c>
      <c r="G3425" s="11" t="s">
        <v>43</v>
      </c>
      <c r="H3425" s="10" t="s">
        <v>19</v>
      </c>
      <c r="I3425" s="10" t="s">
        <v>11255</v>
      </c>
      <c r="J3425" s="10" t="s">
        <v>40</v>
      </c>
      <c r="K3425" s="10" t="s">
        <v>11252</v>
      </c>
      <c r="L3425" s="10" t="s">
        <v>11253</v>
      </c>
      <c r="M3425" s="12" t="s">
        <v>10099</v>
      </c>
    </row>
    <row r="3426" s="4" customFormat="1" ht="27" spans="1:13">
      <c r="A3426" s="8">
        <v>3424</v>
      </c>
      <c r="B3426" s="10" t="s">
        <v>11249</v>
      </c>
      <c r="C3426" s="10" t="s">
        <v>37</v>
      </c>
      <c r="D3426" s="10" t="s">
        <v>11256</v>
      </c>
      <c r="E3426" s="10" t="s">
        <v>1772</v>
      </c>
      <c r="F3426" s="11">
        <v>6</v>
      </c>
      <c r="G3426" s="11" t="s">
        <v>43</v>
      </c>
      <c r="H3426" s="10" t="s">
        <v>19</v>
      </c>
      <c r="I3426" s="10" t="s">
        <v>11257</v>
      </c>
      <c r="J3426" s="10" t="s">
        <v>40</v>
      </c>
      <c r="K3426" s="10" t="s">
        <v>11252</v>
      </c>
      <c r="L3426" s="10" t="s">
        <v>11253</v>
      </c>
      <c r="M3426" s="12" t="s">
        <v>10099</v>
      </c>
    </row>
    <row r="3427" s="4" customFormat="1" ht="40.5" spans="1:13">
      <c r="A3427" s="8">
        <v>3425</v>
      </c>
      <c r="B3427" s="10" t="s">
        <v>11258</v>
      </c>
      <c r="C3427" s="10" t="s">
        <v>37</v>
      </c>
      <c r="D3427" s="10" t="s">
        <v>11259</v>
      </c>
      <c r="E3427" s="10" t="s">
        <v>19</v>
      </c>
      <c r="F3427" s="11">
        <v>30</v>
      </c>
      <c r="G3427" s="11" t="s">
        <v>633</v>
      </c>
      <c r="H3427" s="10" t="s">
        <v>19</v>
      </c>
      <c r="I3427" s="10" t="s">
        <v>11260</v>
      </c>
      <c r="J3427" s="10" t="s">
        <v>59</v>
      </c>
      <c r="K3427" s="10" t="s">
        <v>11261</v>
      </c>
      <c r="L3427" s="10" t="s">
        <v>11262</v>
      </c>
      <c r="M3427" s="12" t="s">
        <v>10099</v>
      </c>
    </row>
    <row r="3428" s="4" customFormat="1" spans="1:13">
      <c r="A3428" s="8">
        <v>3426</v>
      </c>
      <c r="B3428" s="10" t="s">
        <v>11263</v>
      </c>
      <c r="C3428" s="10" t="s">
        <v>37</v>
      </c>
      <c r="D3428" s="10" t="s">
        <v>11264</v>
      </c>
      <c r="E3428" s="10" t="s">
        <v>37</v>
      </c>
      <c r="F3428" s="11">
        <v>5</v>
      </c>
      <c r="G3428" s="11" t="s">
        <v>39</v>
      </c>
      <c r="H3428" s="10" t="s">
        <v>19</v>
      </c>
      <c r="I3428" s="10" t="s">
        <v>11265</v>
      </c>
      <c r="J3428" s="10" t="s">
        <v>70</v>
      </c>
      <c r="K3428" s="10" t="s">
        <v>11266</v>
      </c>
      <c r="L3428" s="10" t="s">
        <v>11267</v>
      </c>
      <c r="M3428" s="12" t="s">
        <v>10099</v>
      </c>
    </row>
    <row r="3429" s="4" customFormat="1" ht="27" spans="1:13">
      <c r="A3429" s="8">
        <v>3427</v>
      </c>
      <c r="B3429" s="9" t="s">
        <v>11268</v>
      </c>
      <c r="C3429" s="9" t="s">
        <v>4851</v>
      </c>
      <c r="D3429" s="9" t="s">
        <v>11269</v>
      </c>
      <c r="E3429" s="9" t="s">
        <v>350</v>
      </c>
      <c r="F3429" s="8">
        <v>10</v>
      </c>
      <c r="G3429" s="8" t="s">
        <v>18</v>
      </c>
      <c r="H3429" s="9" t="s">
        <v>19</v>
      </c>
      <c r="I3429" s="9" t="s">
        <v>2968</v>
      </c>
      <c r="J3429" s="9" t="s">
        <v>70</v>
      </c>
      <c r="K3429" s="9" t="s">
        <v>11270</v>
      </c>
      <c r="L3429" s="9" t="s">
        <v>11271</v>
      </c>
      <c r="M3429" s="12" t="s">
        <v>10099</v>
      </c>
    </row>
    <row r="3430" s="4" customFormat="1" ht="27" spans="1:13">
      <c r="A3430" s="8">
        <v>3428</v>
      </c>
      <c r="B3430" s="10" t="s">
        <v>11272</v>
      </c>
      <c r="C3430" s="10" t="s">
        <v>37</v>
      </c>
      <c r="D3430" s="10" t="s">
        <v>11273</v>
      </c>
      <c r="E3430" s="10" t="s">
        <v>19</v>
      </c>
      <c r="F3430" s="11">
        <v>10</v>
      </c>
      <c r="G3430" s="11" t="s">
        <v>43</v>
      </c>
      <c r="H3430" s="10" t="s">
        <v>19</v>
      </c>
      <c r="I3430" s="10" t="s">
        <v>11274</v>
      </c>
      <c r="J3430" s="10" t="s">
        <v>59</v>
      </c>
      <c r="K3430" s="10" t="s">
        <v>11275</v>
      </c>
      <c r="L3430" s="10" t="s">
        <v>11276</v>
      </c>
      <c r="M3430" s="12" t="s">
        <v>10099</v>
      </c>
    </row>
    <row r="3431" s="4" customFormat="1" ht="27" spans="1:13">
      <c r="A3431" s="8">
        <v>3429</v>
      </c>
      <c r="B3431" s="10" t="s">
        <v>11272</v>
      </c>
      <c r="C3431" s="10" t="s">
        <v>66</v>
      </c>
      <c r="D3431" s="10" t="s">
        <v>11277</v>
      </c>
      <c r="E3431" s="10" t="s">
        <v>19</v>
      </c>
      <c r="F3431" s="11">
        <v>10</v>
      </c>
      <c r="G3431" s="11" t="s">
        <v>43</v>
      </c>
      <c r="H3431" s="10" t="s">
        <v>19</v>
      </c>
      <c r="I3431" s="10" t="s">
        <v>11274</v>
      </c>
      <c r="J3431" s="10" t="s">
        <v>59</v>
      </c>
      <c r="K3431" s="10" t="s">
        <v>11275</v>
      </c>
      <c r="L3431" s="10" t="s">
        <v>11276</v>
      </c>
      <c r="M3431" s="12" t="s">
        <v>10099</v>
      </c>
    </row>
    <row r="3432" s="4" customFormat="1" ht="27" spans="1:13">
      <c r="A3432" s="8">
        <v>3430</v>
      </c>
      <c r="B3432" s="10" t="s">
        <v>11278</v>
      </c>
      <c r="C3432" s="10" t="s">
        <v>66</v>
      </c>
      <c r="D3432" s="10" t="s">
        <v>11279</v>
      </c>
      <c r="E3432" s="10" t="s">
        <v>37</v>
      </c>
      <c r="F3432" s="11">
        <v>5</v>
      </c>
      <c r="G3432" s="11" t="s">
        <v>39</v>
      </c>
      <c r="H3432" s="10" t="s">
        <v>19</v>
      </c>
      <c r="I3432" s="10" t="s">
        <v>11280</v>
      </c>
      <c r="J3432" s="10" t="s">
        <v>40</v>
      </c>
      <c r="K3432" s="10" t="s">
        <v>11281</v>
      </c>
      <c r="L3432" s="10" t="s">
        <v>11282</v>
      </c>
      <c r="M3432" s="12" t="s">
        <v>10099</v>
      </c>
    </row>
    <row r="3433" s="4" customFormat="1" ht="54" spans="1:13">
      <c r="A3433" s="8">
        <v>3431</v>
      </c>
      <c r="B3433" s="9" t="s">
        <v>11283</v>
      </c>
      <c r="C3433" s="9" t="s">
        <v>141</v>
      </c>
      <c r="D3433" s="9" t="s">
        <v>11284</v>
      </c>
      <c r="E3433" s="9" t="s">
        <v>119</v>
      </c>
      <c r="F3433" s="8">
        <v>1</v>
      </c>
      <c r="G3433" s="8" t="s">
        <v>18</v>
      </c>
      <c r="H3433" s="9" t="s">
        <v>76</v>
      </c>
      <c r="I3433" s="9" t="s">
        <v>11285</v>
      </c>
      <c r="J3433" s="9" t="s">
        <v>40</v>
      </c>
      <c r="K3433" s="9" t="s">
        <v>11286</v>
      </c>
      <c r="L3433" s="9" t="str">
        <f>"13841711171"</f>
        <v>13841711171</v>
      </c>
      <c r="M3433" s="12" t="s">
        <v>10099</v>
      </c>
    </row>
    <row r="3434" s="4" customFormat="1" ht="27" spans="1:13">
      <c r="A3434" s="8">
        <v>3432</v>
      </c>
      <c r="B3434" s="10" t="s">
        <v>11287</v>
      </c>
      <c r="C3434" s="10" t="s">
        <v>150</v>
      </c>
      <c r="D3434" s="10" t="s">
        <v>11288</v>
      </c>
      <c r="E3434" s="10" t="s">
        <v>364</v>
      </c>
      <c r="F3434" s="11">
        <v>5</v>
      </c>
      <c r="G3434" s="11" t="s">
        <v>43</v>
      </c>
      <c r="H3434" s="10" t="s">
        <v>19</v>
      </c>
      <c r="I3434" s="10" t="s">
        <v>11289</v>
      </c>
      <c r="J3434" s="10" t="s">
        <v>70</v>
      </c>
      <c r="K3434" s="10" t="s">
        <v>10254</v>
      </c>
      <c r="L3434" s="10" t="s">
        <v>11290</v>
      </c>
      <c r="M3434" s="12" t="s">
        <v>10099</v>
      </c>
    </row>
    <row r="3435" s="4" customFormat="1" ht="67.5" spans="1:13">
      <c r="A3435" s="8">
        <v>3433</v>
      </c>
      <c r="B3435" s="9" t="s">
        <v>11291</v>
      </c>
      <c r="C3435" s="9" t="s">
        <v>150</v>
      </c>
      <c r="D3435" s="9" t="s">
        <v>11292</v>
      </c>
      <c r="E3435" s="9" t="s">
        <v>32</v>
      </c>
      <c r="F3435" s="8">
        <v>2</v>
      </c>
      <c r="G3435" s="8" t="s">
        <v>18</v>
      </c>
      <c r="H3435" s="9" t="s">
        <v>19</v>
      </c>
      <c r="I3435" s="9" t="s">
        <v>11293</v>
      </c>
      <c r="J3435" s="9" t="s">
        <v>59</v>
      </c>
      <c r="K3435" s="9" t="s">
        <v>11294</v>
      </c>
      <c r="L3435" s="9" t="str">
        <f>"13940796990"</f>
        <v>13940796990</v>
      </c>
      <c r="M3435" s="12" t="s">
        <v>10099</v>
      </c>
    </row>
    <row r="3436" s="4" customFormat="1" ht="27" spans="1:13">
      <c r="A3436" s="8">
        <v>3434</v>
      </c>
      <c r="B3436" s="10" t="s">
        <v>11295</v>
      </c>
      <c r="C3436" s="10" t="s">
        <v>37</v>
      </c>
      <c r="D3436" s="10" t="s">
        <v>11296</v>
      </c>
      <c r="E3436" s="10" t="s">
        <v>32</v>
      </c>
      <c r="F3436" s="11">
        <v>7</v>
      </c>
      <c r="G3436" s="11" t="s">
        <v>39</v>
      </c>
      <c r="H3436" s="10" t="s">
        <v>19</v>
      </c>
      <c r="I3436" s="10" t="s">
        <v>11297</v>
      </c>
      <c r="J3436" s="10" t="s">
        <v>40</v>
      </c>
      <c r="K3436" s="10" t="s">
        <v>11298</v>
      </c>
      <c r="L3436" s="10" t="s">
        <v>11299</v>
      </c>
      <c r="M3436" s="12" t="s">
        <v>11300</v>
      </c>
    </row>
    <row r="3437" s="4" customFormat="1" ht="94.5" spans="1:13">
      <c r="A3437" s="8">
        <v>3435</v>
      </c>
      <c r="B3437" s="10" t="s">
        <v>11301</v>
      </c>
      <c r="C3437" s="10" t="s">
        <v>37</v>
      </c>
      <c r="D3437" s="10" t="s">
        <v>11302</v>
      </c>
      <c r="E3437" s="10" t="s">
        <v>32</v>
      </c>
      <c r="F3437" s="11">
        <v>3</v>
      </c>
      <c r="G3437" s="11" t="s">
        <v>43</v>
      </c>
      <c r="H3437" s="10" t="s">
        <v>19</v>
      </c>
      <c r="I3437" s="10" t="s">
        <v>11303</v>
      </c>
      <c r="J3437" s="10" t="s">
        <v>59</v>
      </c>
      <c r="K3437" s="10" t="s">
        <v>11304</v>
      </c>
      <c r="L3437" s="10" t="s">
        <v>11305</v>
      </c>
      <c r="M3437" s="12" t="s">
        <v>11300</v>
      </c>
    </row>
    <row r="3438" s="4" customFormat="1" ht="40.5" spans="1:13">
      <c r="A3438" s="8">
        <v>3436</v>
      </c>
      <c r="B3438" s="10" t="s">
        <v>11301</v>
      </c>
      <c r="C3438" s="10" t="s">
        <v>37</v>
      </c>
      <c r="D3438" s="10" t="s">
        <v>11306</v>
      </c>
      <c r="E3438" s="10" t="s">
        <v>19</v>
      </c>
      <c r="F3438" s="11">
        <v>2</v>
      </c>
      <c r="G3438" s="11" t="s">
        <v>39</v>
      </c>
      <c r="H3438" s="10" t="s">
        <v>19</v>
      </c>
      <c r="I3438" s="10" t="s">
        <v>11307</v>
      </c>
      <c r="J3438" s="10" t="s">
        <v>40</v>
      </c>
      <c r="K3438" s="10" t="s">
        <v>11304</v>
      </c>
      <c r="L3438" s="10" t="s">
        <v>11305</v>
      </c>
      <c r="M3438" s="12" t="s">
        <v>11300</v>
      </c>
    </row>
    <row r="3439" s="4" customFormat="1" ht="67.5" spans="1:13">
      <c r="A3439" s="8">
        <v>3437</v>
      </c>
      <c r="B3439" s="10" t="s">
        <v>11301</v>
      </c>
      <c r="C3439" s="10" t="s">
        <v>37</v>
      </c>
      <c r="D3439" s="10" t="s">
        <v>11308</v>
      </c>
      <c r="E3439" s="10" t="s">
        <v>19</v>
      </c>
      <c r="F3439" s="11">
        <v>2</v>
      </c>
      <c r="G3439" s="11" t="s">
        <v>39</v>
      </c>
      <c r="H3439" s="10" t="s">
        <v>19</v>
      </c>
      <c r="I3439" s="10" t="s">
        <v>11309</v>
      </c>
      <c r="J3439" s="10" t="s">
        <v>40</v>
      </c>
      <c r="K3439" s="10" t="s">
        <v>11304</v>
      </c>
      <c r="L3439" s="10" t="s">
        <v>11305</v>
      </c>
      <c r="M3439" s="12" t="s">
        <v>11300</v>
      </c>
    </row>
    <row r="3440" s="4" customFormat="1" ht="94.5" spans="1:13">
      <c r="A3440" s="8">
        <v>3438</v>
      </c>
      <c r="B3440" s="10" t="s">
        <v>11301</v>
      </c>
      <c r="C3440" s="10" t="s">
        <v>37</v>
      </c>
      <c r="D3440" s="10" t="s">
        <v>11310</v>
      </c>
      <c r="E3440" s="10" t="s">
        <v>19</v>
      </c>
      <c r="F3440" s="11">
        <v>3</v>
      </c>
      <c r="G3440" s="11" t="s">
        <v>43</v>
      </c>
      <c r="H3440" s="10" t="s">
        <v>19</v>
      </c>
      <c r="I3440" s="10" t="s">
        <v>11311</v>
      </c>
      <c r="J3440" s="10" t="s">
        <v>40</v>
      </c>
      <c r="K3440" s="10" t="s">
        <v>11304</v>
      </c>
      <c r="L3440" s="10" t="s">
        <v>11305</v>
      </c>
      <c r="M3440" s="12" t="s">
        <v>11300</v>
      </c>
    </row>
    <row r="3441" s="4" customFormat="1" ht="54" spans="1:13">
      <c r="A3441" s="8">
        <v>3439</v>
      </c>
      <c r="B3441" s="10" t="s">
        <v>11301</v>
      </c>
      <c r="C3441" s="10" t="s">
        <v>37</v>
      </c>
      <c r="D3441" s="10" t="s">
        <v>11312</v>
      </c>
      <c r="E3441" s="10" t="s">
        <v>32</v>
      </c>
      <c r="F3441" s="11">
        <v>5</v>
      </c>
      <c r="G3441" s="11" t="s">
        <v>43</v>
      </c>
      <c r="H3441" s="10" t="s">
        <v>19</v>
      </c>
      <c r="I3441" s="10" t="s">
        <v>11313</v>
      </c>
      <c r="J3441" s="10" t="s">
        <v>40</v>
      </c>
      <c r="K3441" s="10" t="s">
        <v>11304</v>
      </c>
      <c r="L3441" s="10" t="s">
        <v>11305</v>
      </c>
      <c r="M3441" s="12" t="s">
        <v>11300</v>
      </c>
    </row>
    <row r="3442" s="4" customFormat="1" ht="121.5" spans="1:13">
      <c r="A3442" s="8">
        <v>3440</v>
      </c>
      <c r="B3442" s="10" t="s">
        <v>11301</v>
      </c>
      <c r="C3442" s="10" t="s">
        <v>37</v>
      </c>
      <c r="D3442" s="10" t="s">
        <v>11314</v>
      </c>
      <c r="E3442" s="10" t="s">
        <v>32</v>
      </c>
      <c r="F3442" s="11">
        <v>3</v>
      </c>
      <c r="G3442" s="11" t="s">
        <v>43</v>
      </c>
      <c r="H3442" s="10" t="s">
        <v>19</v>
      </c>
      <c r="I3442" s="10" t="s">
        <v>11315</v>
      </c>
      <c r="J3442" s="10" t="s">
        <v>40</v>
      </c>
      <c r="K3442" s="10" t="s">
        <v>11304</v>
      </c>
      <c r="L3442" s="10" t="s">
        <v>11305</v>
      </c>
      <c r="M3442" s="12" t="s">
        <v>11300</v>
      </c>
    </row>
    <row r="3443" s="4" customFormat="1" ht="135" spans="1:13">
      <c r="A3443" s="8">
        <v>3441</v>
      </c>
      <c r="B3443" s="10" t="s">
        <v>11301</v>
      </c>
      <c r="C3443" s="10" t="s">
        <v>37</v>
      </c>
      <c r="D3443" s="10" t="s">
        <v>11316</v>
      </c>
      <c r="E3443" s="10" t="s">
        <v>32</v>
      </c>
      <c r="F3443" s="11">
        <v>5</v>
      </c>
      <c r="G3443" s="11" t="s">
        <v>43</v>
      </c>
      <c r="H3443" s="10" t="s">
        <v>19</v>
      </c>
      <c r="I3443" s="10" t="s">
        <v>11317</v>
      </c>
      <c r="J3443" s="10" t="s">
        <v>40</v>
      </c>
      <c r="K3443" s="10" t="s">
        <v>11304</v>
      </c>
      <c r="L3443" s="10" t="s">
        <v>11305</v>
      </c>
      <c r="M3443" s="12" t="s">
        <v>11300</v>
      </c>
    </row>
    <row r="3444" s="4" customFormat="1" ht="94.5" spans="1:13">
      <c r="A3444" s="8">
        <v>3442</v>
      </c>
      <c r="B3444" s="10" t="s">
        <v>11301</v>
      </c>
      <c r="C3444" s="10" t="s">
        <v>37</v>
      </c>
      <c r="D3444" s="10" t="s">
        <v>11318</v>
      </c>
      <c r="E3444" s="10" t="s">
        <v>32</v>
      </c>
      <c r="F3444" s="11">
        <v>2</v>
      </c>
      <c r="G3444" s="11" t="s">
        <v>43</v>
      </c>
      <c r="H3444" s="10" t="s">
        <v>19</v>
      </c>
      <c r="I3444" s="10" t="s">
        <v>11319</v>
      </c>
      <c r="J3444" s="10" t="s">
        <v>59</v>
      </c>
      <c r="K3444" s="10" t="s">
        <v>11304</v>
      </c>
      <c r="L3444" s="10" t="s">
        <v>11305</v>
      </c>
      <c r="M3444" s="12" t="s">
        <v>11300</v>
      </c>
    </row>
    <row r="3445" s="4" customFormat="1" ht="81" spans="1:13">
      <c r="A3445" s="8">
        <v>3443</v>
      </c>
      <c r="B3445" s="9" t="s">
        <v>11301</v>
      </c>
      <c r="C3445" s="9" t="s">
        <v>37</v>
      </c>
      <c r="D3445" s="9" t="s">
        <v>11320</v>
      </c>
      <c r="E3445" s="9" t="s">
        <v>32</v>
      </c>
      <c r="F3445" s="8">
        <v>2</v>
      </c>
      <c r="G3445" s="8" t="s">
        <v>18</v>
      </c>
      <c r="H3445" s="9" t="s">
        <v>19</v>
      </c>
      <c r="I3445" s="9" t="s">
        <v>11321</v>
      </c>
      <c r="J3445" s="9" t="s">
        <v>40</v>
      </c>
      <c r="K3445" s="9" t="s">
        <v>11304</v>
      </c>
      <c r="L3445" s="9" t="str">
        <f>"13065321173"</f>
        <v>13065321173</v>
      </c>
      <c r="M3445" s="12" t="s">
        <v>11300</v>
      </c>
    </row>
    <row r="3446" s="4" customFormat="1" ht="121.5" spans="1:13">
      <c r="A3446" s="8">
        <v>3444</v>
      </c>
      <c r="B3446" s="9" t="s">
        <v>11301</v>
      </c>
      <c r="C3446" s="9" t="s">
        <v>167</v>
      </c>
      <c r="D3446" s="9" t="s">
        <v>11322</v>
      </c>
      <c r="E3446" s="9" t="s">
        <v>176</v>
      </c>
      <c r="F3446" s="8">
        <v>2</v>
      </c>
      <c r="G3446" s="8" t="s">
        <v>18</v>
      </c>
      <c r="H3446" s="9" t="s">
        <v>19</v>
      </c>
      <c r="I3446" s="9" t="s">
        <v>11323</v>
      </c>
      <c r="J3446" s="9" t="s">
        <v>40</v>
      </c>
      <c r="K3446" s="9" t="s">
        <v>11304</v>
      </c>
      <c r="L3446" s="9" t="str">
        <f>"13065321173"</f>
        <v>13065321173</v>
      </c>
      <c r="M3446" s="12" t="s">
        <v>11300</v>
      </c>
    </row>
    <row r="3447" s="4" customFormat="1" ht="27" spans="1:13">
      <c r="A3447" s="8">
        <v>3445</v>
      </c>
      <c r="B3447" s="10" t="s">
        <v>11324</v>
      </c>
      <c r="C3447" s="10" t="s">
        <v>37</v>
      </c>
      <c r="D3447" s="10" t="s">
        <v>11325</v>
      </c>
      <c r="E3447" s="10" t="s">
        <v>32</v>
      </c>
      <c r="F3447" s="11">
        <v>5</v>
      </c>
      <c r="G3447" s="11" t="s">
        <v>39</v>
      </c>
      <c r="H3447" s="10" t="s">
        <v>19</v>
      </c>
      <c r="I3447" s="10" t="s">
        <v>782</v>
      </c>
      <c r="J3447" s="10" t="s">
        <v>591</v>
      </c>
      <c r="K3447" s="10" t="s">
        <v>6298</v>
      </c>
      <c r="L3447" s="10" t="s">
        <v>11326</v>
      </c>
      <c r="M3447" s="12" t="s">
        <v>11300</v>
      </c>
    </row>
    <row r="3448" s="4" customFormat="1" ht="27" spans="1:13">
      <c r="A3448" s="8">
        <v>3446</v>
      </c>
      <c r="B3448" s="10" t="s">
        <v>11324</v>
      </c>
      <c r="C3448" s="10" t="s">
        <v>37</v>
      </c>
      <c r="D3448" s="10" t="s">
        <v>11327</v>
      </c>
      <c r="E3448" s="10" t="s">
        <v>3894</v>
      </c>
      <c r="F3448" s="11">
        <v>3</v>
      </c>
      <c r="G3448" s="11" t="s">
        <v>39</v>
      </c>
      <c r="H3448" s="10" t="s">
        <v>19</v>
      </c>
      <c r="I3448" s="10" t="s">
        <v>11328</v>
      </c>
      <c r="J3448" s="10" t="s">
        <v>40</v>
      </c>
      <c r="K3448" s="10" t="s">
        <v>6298</v>
      </c>
      <c r="L3448" s="10" t="s">
        <v>11326</v>
      </c>
      <c r="M3448" s="12" t="s">
        <v>11300</v>
      </c>
    </row>
    <row r="3449" s="4" customFormat="1" ht="27" spans="1:13">
      <c r="A3449" s="8">
        <v>3447</v>
      </c>
      <c r="B3449" s="10" t="s">
        <v>11324</v>
      </c>
      <c r="C3449" s="10" t="s">
        <v>37</v>
      </c>
      <c r="D3449" s="10" t="s">
        <v>11329</v>
      </c>
      <c r="E3449" s="10" t="s">
        <v>32</v>
      </c>
      <c r="F3449" s="11">
        <v>3</v>
      </c>
      <c r="G3449" s="11" t="s">
        <v>39</v>
      </c>
      <c r="H3449" s="10" t="s">
        <v>19</v>
      </c>
      <c r="I3449" s="10" t="s">
        <v>11330</v>
      </c>
      <c r="J3449" s="10" t="s">
        <v>40</v>
      </c>
      <c r="K3449" s="10" t="s">
        <v>6298</v>
      </c>
      <c r="L3449" s="10" t="s">
        <v>11326</v>
      </c>
      <c r="M3449" s="12" t="s">
        <v>11300</v>
      </c>
    </row>
    <row r="3450" s="4" customFormat="1" ht="27" spans="1:13">
      <c r="A3450" s="8">
        <v>3448</v>
      </c>
      <c r="B3450" s="10" t="s">
        <v>11324</v>
      </c>
      <c r="C3450" s="10" t="s">
        <v>37</v>
      </c>
      <c r="D3450" s="10" t="s">
        <v>11331</v>
      </c>
      <c r="E3450" s="10" t="s">
        <v>32</v>
      </c>
      <c r="F3450" s="11">
        <v>3</v>
      </c>
      <c r="G3450" s="11" t="s">
        <v>39</v>
      </c>
      <c r="H3450" s="10" t="s">
        <v>19</v>
      </c>
      <c r="I3450" s="10" t="s">
        <v>11330</v>
      </c>
      <c r="J3450" s="10" t="s">
        <v>40</v>
      </c>
      <c r="K3450" s="10" t="s">
        <v>6298</v>
      </c>
      <c r="L3450" s="10" t="s">
        <v>11326</v>
      </c>
      <c r="M3450" s="12" t="s">
        <v>11300</v>
      </c>
    </row>
    <row r="3451" s="4" customFormat="1" ht="40.5" spans="1:13">
      <c r="A3451" s="8">
        <v>3449</v>
      </c>
      <c r="B3451" s="10" t="s">
        <v>11324</v>
      </c>
      <c r="C3451" s="10" t="s">
        <v>37</v>
      </c>
      <c r="D3451" s="10" t="s">
        <v>4145</v>
      </c>
      <c r="E3451" s="10" t="s">
        <v>32</v>
      </c>
      <c r="F3451" s="11">
        <v>5</v>
      </c>
      <c r="G3451" s="11" t="s">
        <v>43</v>
      </c>
      <c r="H3451" s="10" t="s">
        <v>19</v>
      </c>
      <c r="I3451" s="10" t="s">
        <v>11332</v>
      </c>
      <c r="J3451" s="10" t="s">
        <v>59</v>
      </c>
      <c r="K3451" s="10" t="s">
        <v>6298</v>
      </c>
      <c r="L3451" s="10" t="s">
        <v>11326</v>
      </c>
      <c r="M3451" s="12" t="s">
        <v>11300</v>
      </c>
    </row>
    <row r="3452" s="4" customFormat="1" ht="40.5" spans="1:13">
      <c r="A3452" s="8">
        <v>3450</v>
      </c>
      <c r="B3452" s="10" t="s">
        <v>11324</v>
      </c>
      <c r="C3452" s="10" t="s">
        <v>37</v>
      </c>
      <c r="D3452" s="10" t="s">
        <v>11333</v>
      </c>
      <c r="E3452" s="10" t="s">
        <v>32</v>
      </c>
      <c r="F3452" s="11">
        <v>5</v>
      </c>
      <c r="G3452" s="11" t="s">
        <v>39</v>
      </c>
      <c r="H3452" s="10" t="s">
        <v>19</v>
      </c>
      <c r="I3452" s="10" t="s">
        <v>11332</v>
      </c>
      <c r="J3452" s="10" t="s">
        <v>59</v>
      </c>
      <c r="K3452" s="10" t="s">
        <v>6298</v>
      </c>
      <c r="L3452" s="10" t="s">
        <v>11326</v>
      </c>
      <c r="M3452" s="12" t="s">
        <v>11300</v>
      </c>
    </row>
    <row r="3453" s="4" customFormat="1" ht="40.5" spans="1:13">
      <c r="A3453" s="8">
        <v>3451</v>
      </c>
      <c r="B3453" s="9" t="s">
        <v>11334</v>
      </c>
      <c r="C3453" s="9" t="s">
        <v>37</v>
      </c>
      <c r="D3453" s="9" t="s">
        <v>11335</v>
      </c>
      <c r="E3453" s="9" t="s">
        <v>214</v>
      </c>
      <c r="F3453" s="8">
        <v>10</v>
      </c>
      <c r="G3453" s="8" t="s">
        <v>18</v>
      </c>
      <c r="H3453" s="9" t="s">
        <v>19</v>
      </c>
      <c r="I3453" s="9" t="s">
        <v>11336</v>
      </c>
      <c r="J3453" s="9" t="s">
        <v>59</v>
      </c>
      <c r="K3453" s="9" t="s">
        <v>11337</v>
      </c>
      <c r="L3453" s="9" t="s">
        <v>11338</v>
      </c>
      <c r="M3453" s="12" t="s">
        <v>11300</v>
      </c>
    </row>
    <row r="3454" s="4" customFormat="1" ht="27" spans="1:13">
      <c r="A3454" s="8">
        <v>3452</v>
      </c>
      <c r="B3454" s="10" t="s">
        <v>11339</v>
      </c>
      <c r="C3454" s="10" t="s">
        <v>135</v>
      </c>
      <c r="D3454" s="10" t="s">
        <v>11340</v>
      </c>
      <c r="E3454" s="10" t="s">
        <v>32</v>
      </c>
      <c r="F3454" s="11">
        <v>2</v>
      </c>
      <c r="G3454" s="11" t="s">
        <v>43</v>
      </c>
      <c r="H3454" s="10" t="s">
        <v>19</v>
      </c>
      <c r="I3454" s="10" t="s">
        <v>11341</v>
      </c>
      <c r="J3454" s="10" t="s">
        <v>59</v>
      </c>
      <c r="K3454" s="10" t="s">
        <v>11342</v>
      </c>
      <c r="L3454" s="10" t="s">
        <v>11343</v>
      </c>
      <c r="M3454" s="12" t="s">
        <v>11300</v>
      </c>
    </row>
    <row r="3455" s="4" customFormat="1" ht="27" spans="1:13">
      <c r="A3455" s="8">
        <v>3453</v>
      </c>
      <c r="B3455" s="9" t="s">
        <v>11339</v>
      </c>
      <c r="C3455" s="9" t="s">
        <v>150</v>
      </c>
      <c r="D3455" s="9" t="s">
        <v>11344</v>
      </c>
      <c r="E3455" s="9" t="s">
        <v>32</v>
      </c>
      <c r="F3455" s="8">
        <v>1</v>
      </c>
      <c r="G3455" s="8" t="s">
        <v>18</v>
      </c>
      <c r="H3455" s="9" t="s">
        <v>19</v>
      </c>
      <c r="I3455" s="9" t="s">
        <v>11345</v>
      </c>
      <c r="J3455" s="9" t="s">
        <v>40</v>
      </c>
      <c r="K3455" s="9" t="s">
        <v>11342</v>
      </c>
      <c r="L3455" s="9" t="str">
        <f>"15841802080"</f>
        <v>15841802080</v>
      </c>
      <c r="M3455" s="12" t="s">
        <v>11300</v>
      </c>
    </row>
    <row r="3456" s="4" customFormat="1" ht="54" spans="1:13">
      <c r="A3456" s="8">
        <v>3454</v>
      </c>
      <c r="B3456" s="10" t="s">
        <v>11346</v>
      </c>
      <c r="C3456" s="10" t="s">
        <v>37</v>
      </c>
      <c r="D3456" s="10" t="s">
        <v>11347</v>
      </c>
      <c r="E3456" s="10" t="s">
        <v>2664</v>
      </c>
      <c r="F3456" s="11">
        <v>5</v>
      </c>
      <c r="G3456" s="11" t="s">
        <v>633</v>
      </c>
      <c r="H3456" s="10" t="s">
        <v>19</v>
      </c>
      <c r="I3456" s="10" t="s">
        <v>11348</v>
      </c>
      <c r="J3456" s="10" t="s">
        <v>70</v>
      </c>
      <c r="K3456" s="10" t="s">
        <v>11346</v>
      </c>
      <c r="L3456" s="10" t="s">
        <v>11349</v>
      </c>
      <c r="M3456" s="12" t="s">
        <v>11300</v>
      </c>
    </row>
    <row r="3457" s="4" customFormat="1" ht="54" spans="1:13">
      <c r="A3457" s="8">
        <v>3455</v>
      </c>
      <c r="B3457" s="10" t="s">
        <v>11346</v>
      </c>
      <c r="C3457" s="10" t="s">
        <v>37</v>
      </c>
      <c r="D3457" s="10" t="s">
        <v>11350</v>
      </c>
      <c r="E3457" s="10" t="s">
        <v>1988</v>
      </c>
      <c r="F3457" s="11">
        <v>1</v>
      </c>
      <c r="G3457" s="11" t="s">
        <v>39</v>
      </c>
      <c r="H3457" s="10" t="s">
        <v>19</v>
      </c>
      <c r="I3457" s="10" t="s">
        <v>11351</v>
      </c>
      <c r="J3457" s="10" t="s">
        <v>70</v>
      </c>
      <c r="K3457" s="10" t="s">
        <v>11346</v>
      </c>
      <c r="L3457" s="10" t="s">
        <v>11349</v>
      </c>
      <c r="M3457" s="12" t="s">
        <v>11300</v>
      </c>
    </row>
    <row r="3458" s="4" customFormat="1" ht="81" spans="1:13">
      <c r="A3458" s="8">
        <v>3456</v>
      </c>
      <c r="B3458" s="10" t="s">
        <v>11346</v>
      </c>
      <c r="C3458" s="10" t="s">
        <v>508</v>
      </c>
      <c r="D3458" s="10" t="s">
        <v>11352</v>
      </c>
      <c r="E3458" s="10" t="s">
        <v>258</v>
      </c>
      <c r="F3458" s="11">
        <v>1</v>
      </c>
      <c r="G3458" s="11" t="s">
        <v>43</v>
      </c>
      <c r="H3458" s="10" t="s">
        <v>19</v>
      </c>
      <c r="I3458" s="10" t="s">
        <v>11353</v>
      </c>
      <c r="J3458" s="10" t="s">
        <v>70</v>
      </c>
      <c r="K3458" s="10" t="s">
        <v>11346</v>
      </c>
      <c r="L3458" s="10" t="s">
        <v>11349</v>
      </c>
      <c r="M3458" s="12" t="s">
        <v>11300</v>
      </c>
    </row>
    <row r="3459" s="4" customFormat="1" ht="54" spans="1:13">
      <c r="A3459" s="8">
        <v>3457</v>
      </c>
      <c r="B3459" s="10" t="s">
        <v>11346</v>
      </c>
      <c r="C3459" s="10" t="s">
        <v>37</v>
      </c>
      <c r="D3459" s="10" t="s">
        <v>11354</v>
      </c>
      <c r="E3459" s="10" t="s">
        <v>32</v>
      </c>
      <c r="F3459" s="11">
        <v>3</v>
      </c>
      <c r="G3459" s="11" t="s">
        <v>39</v>
      </c>
      <c r="H3459" s="10" t="s">
        <v>19</v>
      </c>
      <c r="I3459" s="10" t="s">
        <v>11355</v>
      </c>
      <c r="J3459" s="10" t="s">
        <v>40</v>
      </c>
      <c r="K3459" s="10" t="s">
        <v>11346</v>
      </c>
      <c r="L3459" s="10" t="s">
        <v>11349</v>
      </c>
      <c r="M3459" s="12" t="s">
        <v>11300</v>
      </c>
    </row>
    <row r="3460" s="4" customFormat="1" ht="135" spans="1:13">
      <c r="A3460" s="8">
        <v>3458</v>
      </c>
      <c r="B3460" s="10" t="s">
        <v>11346</v>
      </c>
      <c r="C3460" s="10" t="s">
        <v>167</v>
      </c>
      <c r="D3460" s="10" t="s">
        <v>11356</v>
      </c>
      <c r="E3460" s="10" t="s">
        <v>81</v>
      </c>
      <c r="F3460" s="11">
        <v>1</v>
      </c>
      <c r="G3460" s="11" t="s">
        <v>43</v>
      </c>
      <c r="H3460" s="10" t="s">
        <v>19</v>
      </c>
      <c r="I3460" s="10" t="s">
        <v>11357</v>
      </c>
      <c r="J3460" s="10" t="s">
        <v>59</v>
      </c>
      <c r="K3460" s="10" t="s">
        <v>11346</v>
      </c>
      <c r="L3460" s="10" t="s">
        <v>11349</v>
      </c>
      <c r="M3460" s="12" t="s">
        <v>11300</v>
      </c>
    </row>
    <row r="3461" s="4" customFormat="1" ht="121.5" spans="1:13">
      <c r="A3461" s="8">
        <v>3459</v>
      </c>
      <c r="B3461" s="10" t="s">
        <v>11346</v>
      </c>
      <c r="C3461" s="10" t="s">
        <v>150</v>
      </c>
      <c r="D3461" s="10" t="s">
        <v>11358</v>
      </c>
      <c r="E3461" s="10" t="s">
        <v>364</v>
      </c>
      <c r="F3461" s="11">
        <v>1</v>
      </c>
      <c r="G3461" s="11" t="s">
        <v>43</v>
      </c>
      <c r="H3461" s="10" t="s">
        <v>19</v>
      </c>
      <c r="I3461" s="10" t="s">
        <v>11358</v>
      </c>
      <c r="J3461" s="10" t="s">
        <v>40</v>
      </c>
      <c r="K3461" s="10" t="s">
        <v>11346</v>
      </c>
      <c r="L3461" s="10" t="s">
        <v>11349</v>
      </c>
      <c r="M3461" s="12" t="s">
        <v>11300</v>
      </c>
    </row>
    <row r="3462" s="4" customFormat="1" ht="27" spans="1:13">
      <c r="A3462" s="8">
        <v>3460</v>
      </c>
      <c r="B3462" s="10" t="s">
        <v>11359</v>
      </c>
      <c r="C3462" s="10" t="s">
        <v>37</v>
      </c>
      <c r="D3462" s="10" t="s">
        <v>11360</v>
      </c>
      <c r="E3462" s="10" t="s">
        <v>19</v>
      </c>
      <c r="F3462" s="11">
        <v>2</v>
      </c>
      <c r="G3462" s="11" t="s">
        <v>633</v>
      </c>
      <c r="H3462" s="10" t="s">
        <v>19</v>
      </c>
      <c r="I3462" s="10" t="s">
        <v>11361</v>
      </c>
      <c r="J3462" s="10" t="s">
        <v>40</v>
      </c>
      <c r="K3462" s="10" t="s">
        <v>11362</v>
      </c>
      <c r="L3462" s="10" t="s">
        <v>11363</v>
      </c>
      <c r="M3462" s="12" t="s">
        <v>11300</v>
      </c>
    </row>
    <row r="3463" s="4" customFormat="1" ht="54" spans="1:13">
      <c r="A3463" s="8">
        <v>3461</v>
      </c>
      <c r="B3463" s="10" t="s">
        <v>11359</v>
      </c>
      <c r="C3463" s="10" t="s">
        <v>37</v>
      </c>
      <c r="D3463" s="10" t="s">
        <v>11364</v>
      </c>
      <c r="E3463" s="10" t="s">
        <v>37</v>
      </c>
      <c r="F3463" s="11">
        <v>2</v>
      </c>
      <c r="G3463" s="11" t="s">
        <v>633</v>
      </c>
      <c r="H3463" s="10" t="s">
        <v>19</v>
      </c>
      <c r="I3463" s="10" t="s">
        <v>11365</v>
      </c>
      <c r="J3463" s="10" t="s">
        <v>40</v>
      </c>
      <c r="K3463" s="10" t="s">
        <v>11362</v>
      </c>
      <c r="L3463" s="10" t="s">
        <v>11363</v>
      </c>
      <c r="M3463" s="12" t="s">
        <v>11300</v>
      </c>
    </row>
    <row r="3464" s="4" customFormat="1" ht="108" spans="1:13">
      <c r="A3464" s="8">
        <v>3462</v>
      </c>
      <c r="B3464" s="10" t="s">
        <v>11366</v>
      </c>
      <c r="C3464" s="10" t="s">
        <v>5657</v>
      </c>
      <c r="D3464" s="10" t="s">
        <v>11367</v>
      </c>
      <c r="E3464" s="10" t="s">
        <v>1009</v>
      </c>
      <c r="F3464" s="11">
        <v>20</v>
      </c>
      <c r="G3464" s="11" t="s">
        <v>43</v>
      </c>
      <c r="H3464" s="10" t="s">
        <v>19</v>
      </c>
      <c r="I3464" s="10" t="s">
        <v>11368</v>
      </c>
      <c r="J3464" s="10" t="s">
        <v>34</v>
      </c>
      <c r="K3464" s="10" t="s">
        <v>11369</v>
      </c>
      <c r="L3464" s="10" t="s">
        <v>11370</v>
      </c>
      <c r="M3464" s="12" t="s">
        <v>11300</v>
      </c>
    </row>
    <row r="3465" s="4" customFormat="1" ht="54" spans="1:13">
      <c r="A3465" s="8">
        <v>3463</v>
      </c>
      <c r="B3465" s="10" t="s">
        <v>11371</v>
      </c>
      <c r="C3465" s="10" t="s">
        <v>66</v>
      </c>
      <c r="D3465" s="10" t="s">
        <v>11372</v>
      </c>
      <c r="E3465" s="10" t="s">
        <v>19</v>
      </c>
      <c r="F3465" s="11">
        <v>10</v>
      </c>
      <c r="G3465" s="11" t="s">
        <v>43</v>
      </c>
      <c r="H3465" s="10" t="s">
        <v>19</v>
      </c>
      <c r="I3465" s="10" t="s">
        <v>11373</v>
      </c>
      <c r="J3465" s="10" t="s">
        <v>59</v>
      </c>
      <c r="K3465" s="10" t="s">
        <v>11374</v>
      </c>
      <c r="L3465" s="10" t="s">
        <v>11375</v>
      </c>
      <c r="M3465" s="12" t="s">
        <v>11300</v>
      </c>
    </row>
    <row r="3466" s="4" customFormat="1" ht="40.5" spans="1:13">
      <c r="A3466" s="8">
        <v>3464</v>
      </c>
      <c r="B3466" s="10" t="s">
        <v>11371</v>
      </c>
      <c r="C3466" s="10" t="s">
        <v>37</v>
      </c>
      <c r="D3466" s="10" t="s">
        <v>11376</v>
      </c>
      <c r="E3466" s="10" t="s">
        <v>1772</v>
      </c>
      <c r="F3466" s="11">
        <v>10</v>
      </c>
      <c r="G3466" s="11" t="s">
        <v>43</v>
      </c>
      <c r="H3466" s="10" t="s">
        <v>19</v>
      </c>
      <c r="I3466" s="10" t="s">
        <v>11377</v>
      </c>
      <c r="J3466" s="10" t="s">
        <v>40</v>
      </c>
      <c r="K3466" s="10" t="s">
        <v>11374</v>
      </c>
      <c r="L3466" s="10" t="s">
        <v>11375</v>
      </c>
      <c r="M3466" s="12" t="s">
        <v>11300</v>
      </c>
    </row>
    <row r="3467" s="4" customFormat="1" ht="121.5" spans="1:13">
      <c r="A3467" s="8">
        <v>3465</v>
      </c>
      <c r="B3467" s="9" t="s">
        <v>11378</v>
      </c>
      <c r="C3467" s="9" t="s">
        <v>150</v>
      </c>
      <c r="D3467" s="9" t="s">
        <v>11379</v>
      </c>
      <c r="E3467" s="9" t="s">
        <v>32</v>
      </c>
      <c r="F3467" s="8">
        <v>10</v>
      </c>
      <c r="G3467" s="8" t="s">
        <v>18</v>
      </c>
      <c r="H3467" s="9" t="s">
        <v>19</v>
      </c>
      <c r="I3467" s="9" t="s">
        <v>11380</v>
      </c>
      <c r="J3467" s="9" t="s">
        <v>59</v>
      </c>
      <c r="K3467" s="9" t="s">
        <v>11381</v>
      </c>
      <c r="L3467" s="9" t="s">
        <v>11382</v>
      </c>
      <c r="M3467" s="12" t="s">
        <v>11300</v>
      </c>
    </row>
    <row r="3468" s="4" customFormat="1" ht="121.5" spans="1:13">
      <c r="A3468" s="8">
        <v>3466</v>
      </c>
      <c r="B3468" s="9" t="s">
        <v>11378</v>
      </c>
      <c r="C3468" s="9" t="s">
        <v>150</v>
      </c>
      <c r="D3468" s="9" t="s">
        <v>11383</v>
      </c>
      <c r="E3468" s="9" t="s">
        <v>32</v>
      </c>
      <c r="F3468" s="8">
        <v>10</v>
      </c>
      <c r="G3468" s="8" t="s">
        <v>18</v>
      </c>
      <c r="H3468" s="9" t="s">
        <v>19</v>
      </c>
      <c r="I3468" s="9" t="s">
        <v>11384</v>
      </c>
      <c r="J3468" s="9" t="s">
        <v>59</v>
      </c>
      <c r="K3468" s="9" t="s">
        <v>11381</v>
      </c>
      <c r="L3468" s="9" t="s">
        <v>11382</v>
      </c>
      <c r="M3468" s="12" t="s">
        <v>11300</v>
      </c>
    </row>
    <row r="3469" s="4" customFormat="1" ht="108" spans="1:13">
      <c r="A3469" s="8">
        <v>3467</v>
      </c>
      <c r="B3469" s="9" t="s">
        <v>11378</v>
      </c>
      <c r="C3469" s="9" t="s">
        <v>37</v>
      </c>
      <c r="D3469" s="9" t="s">
        <v>11385</v>
      </c>
      <c r="E3469" s="9" t="s">
        <v>32</v>
      </c>
      <c r="F3469" s="8">
        <v>2</v>
      </c>
      <c r="G3469" s="8" t="s">
        <v>18</v>
      </c>
      <c r="H3469" s="9" t="s">
        <v>19</v>
      </c>
      <c r="I3469" s="9" t="s">
        <v>11386</v>
      </c>
      <c r="J3469" s="9" t="s">
        <v>40</v>
      </c>
      <c r="K3469" s="9" t="s">
        <v>11381</v>
      </c>
      <c r="L3469" s="9" t="s">
        <v>11382</v>
      </c>
      <c r="M3469" s="12" t="s">
        <v>11300</v>
      </c>
    </row>
    <row r="3470" s="4" customFormat="1" ht="40.5" spans="1:13">
      <c r="A3470" s="8">
        <v>3468</v>
      </c>
      <c r="B3470" s="10" t="s">
        <v>11387</v>
      </c>
      <c r="C3470" s="10" t="s">
        <v>37</v>
      </c>
      <c r="D3470" s="10" t="s">
        <v>11388</v>
      </c>
      <c r="E3470" s="10" t="s">
        <v>19</v>
      </c>
      <c r="F3470" s="11">
        <v>1</v>
      </c>
      <c r="G3470" s="11" t="s">
        <v>39</v>
      </c>
      <c r="H3470" s="10" t="s">
        <v>19</v>
      </c>
      <c r="I3470" s="10" t="s">
        <v>11389</v>
      </c>
      <c r="J3470" s="10" t="s">
        <v>40</v>
      </c>
      <c r="K3470" s="10" t="s">
        <v>11390</v>
      </c>
      <c r="L3470" s="10" t="s">
        <v>11391</v>
      </c>
      <c r="M3470" s="12" t="s">
        <v>11300</v>
      </c>
    </row>
    <row r="3471" s="4" customFormat="1" ht="40.5" spans="1:13">
      <c r="A3471" s="8">
        <v>3469</v>
      </c>
      <c r="B3471" s="10" t="s">
        <v>11392</v>
      </c>
      <c r="C3471" s="10" t="s">
        <v>37</v>
      </c>
      <c r="D3471" s="10" t="s">
        <v>11393</v>
      </c>
      <c r="E3471" s="10" t="s">
        <v>37</v>
      </c>
      <c r="F3471" s="11">
        <v>2</v>
      </c>
      <c r="G3471" s="11" t="s">
        <v>39</v>
      </c>
      <c r="H3471" s="10" t="s">
        <v>19</v>
      </c>
      <c r="I3471" s="10" t="s">
        <v>11394</v>
      </c>
      <c r="J3471" s="10" t="s">
        <v>591</v>
      </c>
      <c r="K3471" s="10" t="s">
        <v>11395</v>
      </c>
      <c r="L3471" s="10" t="s">
        <v>11396</v>
      </c>
      <c r="M3471" s="12" t="s">
        <v>11300</v>
      </c>
    </row>
    <row r="3472" s="4" customFormat="1" ht="27" spans="1:13">
      <c r="A3472" s="8">
        <v>3470</v>
      </c>
      <c r="B3472" s="9" t="s">
        <v>11397</v>
      </c>
      <c r="C3472" s="9" t="s">
        <v>5657</v>
      </c>
      <c r="D3472" s="9" t="s">
        <v>11398</v>
      </c>
      <c r="E3472" s="9" t="s">
        <v>5740</v>
      </c>
      <c r="F3472" s="8">
        <v>5</v>
      </c>
      <c r="G3472" s="8" t="s">
        <v>18</v>
      </c>
      <c r="H3472" s="9" t="s">
        <v>19</v>
      </c>
      <c r="I3472" s="9" t="s">
        <v>11399</v>
      </c>
      <c r="J3472" s="9" t="s">
        <v>59</v>
      </c>
      <c r="K3472" s="9" t="s">
        <v>11400</v>
      </c>
      <c r="L3472" s="9" t="s">
        <v>11401</v>
      </c>
      <c r="M3472" s="12" t="s">
        <v>11300</v>
      </c>
    </row>
    <row r="3473" s="4" customFormat="1" ht="108" spans="1:13">
      <c r="A3473" s="8">
        <v>3471</v>
      </c>
      <c r="B3473" s="9" t="s">
        <v>11402</v>
      </c>
      <c r="C3473" s="9" t="s">
        <v>1302</v>
      </c>
      <c r="D3473" s="9" t="s">
        <v>11403</v>
      </c>
      <c r="E3473" s="9" t="s">
        <v>1724</v>
      </c>
      <c r="F3473" s="8">
        <v>2</v>
      </c>
      <c r="G3473" s="8" t="s">
        <v>18</v>
      </c>
      <c r="H3473" s="9" t="s">
        <v>19</v>
      </c>
      <c r="I3473" s="9" t="s">
        <v>11404</v>
      </c>
      <c r="J3473" s="9" t="s">
        <v>59</v>
      </c>
      <c r="K3473" s="9" t="s">
        <v>11405</v>
      </c>
      <c r="L3473" s="9" t="s">
        <v>11406</v>
      </c>
      <c r="M3473" s="12" t="s">
        <v>11300</v>
      </c>
    </row>
    <row r="3474" s="4" customFormat="1" ht="108" spans="1:13">
      <c r="A3474" s="8">
        <v>3472</v>
      </c>
      <c r="B3474" s="9" t="s">
        <v>11402</v>
      </c>
      <c r="C3474" s="9" t="s">
        <v>1302</v>
      </c>
      <c r="D3474" s="9" t="s">
        <v>11407</v>
      </c>
      <c r="E3474" s="9" t="s">
        <v>2793</v>
      </c>
      <c r="F3474" s="8">
        <v>2</v>
      </c>
      <c r="G3474" s="8" t="s">
        <v>18</v>
      </c>
      <c r="H3474" s="9" t="s">
        <v>19</v>
      </c>
      <c r="I3474" s="9" t="s">
        <v>11408</v>
      </c>
      <c r="J3474" s="9" t="s">
        <v>59</v>
      </c>
      <c r="K3474" s="9" t="s">
        <v>11405</v>
      </c>
      <c r="L3474" s="9" t="s">
        <v>11406</v>
      </c>
      <c r="M3474" s="12" t="s">
        <v>11300</v>
      </c>
    </row>
    <row r="3475" s="4" customFormat="1" ht="40.5" spans="1:13">
      <c r="A3475" s="8">
        <v>3473</v>
      </c>
      <c r="B3475" s="9" t="s">
        <v>11409</v>
      </c>
      <c r="C3475" s="9" t="s">
        <v>150</v>
      </c>
      <c r="D3475" s="9" t="s">
        <v>11410</v>
      </c>
      <c r="E3475" s="9" t="s">
        <v>32</v>
      </c>
      <c r="F3475" s="8">
        <v>1</v>
      </c>
      <c r="G3475" s="8" t="s">
        <v>18</v>
      </c>
      <c r="H3475" s="9" t="s">
        <v>76</v>
      </c>
      <c r="I3475" s="9" t="s">
        <v>11410</v>
      </c>
      <c r="J3475" s="9" t="s">
        <v>40</v>
      </c>
      <c r="K3475" s="9" t="s">
        <v>11411</v>
      </c>
      <c r="L3475" s="9" t="str">
        <f>"13704980488"</f>
        <v>13704980488</v>
      </c>
      <c r="M3475" s="12" t="s">
        <v>11300</v>
      </c>
    </row>
    <row r="3476" s="4" customFormat="1" ht="27" spans="1:13">
      <c r="A3476" s="8">
        <v>3474</v>
      </c>
      <c r="B3476" s="10" t="s">
        <v>11412</v>
      </c>
      <c r="C3476" s="10" t="s">
        <v>37</v>
      </c>
      <c r="D3476" s="10" t="s">
        <v>11413</v>
      </c>
      <c r="E3476" s="10" t="s">
        <v>32</v>
      </c>
      <c r="F3476" s="11">
        <v>2</v>
      </c>
      <c r="G3476" s="11" t="s">
        <v>43</v>
      </c>
      <c r="H3476" s="10" t="s">
        <v>19</v>
      </c>
      <c r="I3476" s="10" t="s">
        <v>11414</v>
      </c>
      <c r="J3476" s="10" t="s">
        <v>34</v>
      </c>
      <c r="K3476" s="10" t="s">
        <v>11415</v>
      </c>
      <c r="L3476" s="10" t="s">
        <v>11416</v>
      </c>
      <c r="M3476" s="12" t="s">
        <v>11300</v>
      </c>
    </row>
    <row r="3477" s="4" customFormat="1" ht="54" spans="1:13">
      <c r="A3477" s="8">
        <v>3475</v>
      </c>
      <c r="B3477" s="9" t="s">
        <v>11417</v>
      </c>
      <c r="C3477" s="9" t="s">
        <v>141</v>
      </c>
      <c r="D3477" s="9" t="s">
        <v>11418</v>
      </c>
      <c r="E3477" s="9" t="s">
        <v>119</v>
      </c>
      <c r="F3477" s="8">
        <v>2</v>
      </c>
      <c r="G3477" s="8" t="s">
        <v>18</v>
      </c>
      <c r="H3477" s="9" t="s">
        <v>19</v>
      </c>
      <c r="I3477" s="9" t="s">
        <v>11419</v>
      </c>
      <c r="J3477" s="9" t="s">
        <v>40</v>
      </c>
      <c r="K3477" s="9" t="s">
        <v>11420</v>
      </c>
      <c r="L3477" s="9" t="str">
        <f>"18241838678"</f>
        <v>18241838678</v>
      </c>
      <c r="M3477" s="12" t="s">
        <v>11300</v>
      </c>
    </row>
    <row r="3478" s="4" customFormat="1" ht="81" spans="1:13">
      <c r="A3478" s="8">
        <v>3476</v>
      </c>
      <c r="B3478" s="9" t="s">
        <v>11421</v>
      </c>
      <c r="C3478" s="9" t="s">
        <v>150</v>
      </c>
      <c r="D3478" s="9" t="s">
        <v>11422</v>
      </c>
      <c r="E3478" s="9" t="s">
        <v>32</v>
      </c>
      <c r="F3478" s="8">
        <v>1</v>
      </c>
      <c r="G3478" s="8" t="s">
        <v>18</v>
      </c>
      <c r="H3478" s="9" t="s">
        <v>19</v>
      </c>
      <c r="I3478" s="9" t="s">
        <v>11422</v>
      </c>
      <c r="J3478" s="9" t="s">
        <v>59</v>
      </c>
      <c r="K3478" s="9" t="s">
        <v>11423</v>
      </c>
      <c r="L3478" s="9" t="s">
        <v>11424</v>
      </c>
      <c r="M3478" s="12" t="s">
        <v>11300</v>
      </c>
    </row>
    <row r="3479" s="4" customFormat="1" ht="27" spans="1:13">
      <c r="A3479" s="8">
        <v>3477</v>
      </c>
      <c r="B3479" s="9" t="s">
        <v>11425</v>
      </c>
      <c r="C3479" s="9" t="s">
        <v>150</v>
      </c>
      <c r="D3479" s="9" t="s">
        <v>11426</v>
      </c>
      <c r="E3479" s="9" t="s">
        <v>32</v>
      </c>
      <c r="F3479" s="8">
        <v>2</v>
      </c>
      <c r="G3479" s="8" t="s">
        <v>18</v>
      </c>
      <c r="H3479" s="9" t="s">
        <v>19</v>
      </c>
      <c r="I3479" s="9" t="s">
        <v>11427</v>
      </c>
      <c r="J3479" s="9" t="s">
        <v>59</v>
      </c>
      <c r="K3479" s="9" t="s">
        <v>6422</v>
      </c>
      <c r="L3479" s="9" t="s">
        <v>11428</v>
      </c>
      <c r="M3479" s="12" t="s">
        <v>11300</v>
      </c>
    </row>
    <row r="3480" s="4" customFormat="1" ht="27" spans="1:13">
      <c r="A3480" s="8">
        <v>3478</v>
      </c>
      <c r="B3480" s="10" t="s">
        <v>11429</v>
      </c>
      <c r="C3480" s="10" t="s">
        <v>37</v>
      </c>
      <c r="D3480" s="10" t="s">
        <v>11430</v>
      </c>
      <c r="E3480" s="10" t="s">
        <v>2186</v>
      </c>
      <c r="F3480" s="11">
        <v>2</v>
      </c>
      <c r="G3480" s="11" t="s">
        <v>43</v>
      </c>
      <c r="H3480" s="10" t="s">
        <v>19</v>
      </c>
      <c r="I3480" s="10" t="s">
        <v>11431</v>
      </c>
      <c r="J3480" s="10" t="s">
        <v>59</v>
      </c>
      <c r="K3480" s="10" t="s">
        <v>11432</v>
      </c>
      <c r="L3480" s="10" t="s">
        <v>11433</v>
      </c>
      <c r="M3480" s="12" t="s">
        <v>11300</v>
      </c>
    </row>
    <row r="3481" s="4" customFormat="1" ht="27" spans="1:13">
      <c r="A3481" s="8">
        <v>3479</v>
      </c>
      <c r="B3481" s="10" t="s">
        <v>11434</v>
      </c>
      <c r="C3481" s="10" t="s">
        <v>37</v>
      </c>
      <c r="D3481" s="10" t="s">
        <v>11435</v>
      </c>
      <c r="E3481" s="10" t="s">
        <v>32</v>
      </c>
      <c r="F3481" s="11">
        <v>10</v>
      </c>
      <c r="G3481" s="11" t="s">
        <v>39</v>
      </c>
      <c r="H3481" s="10" t="s">
        <v>19</v>
      </c>
      <c r="I3481" s="10" t="s">
        <v>11436</v>
      </c>
      <c r="J3481" s="10" t="s">
        <v>40</v>
      </c>
      <c r="K3481" s="10" t="s">
        <v>11437</v>
      </c>
      <c r="L3481" s="10" t="s">
        <v>11438</v>
      </c>
      <c r="M3481" s="12" t="s">
        <v>11300</v>
      </c>
    </row>
    <row r="3482" s="4" customFormat="1" ht="27" spans="1:13">
      <c r="A3482" s="8">
        <v>3480</v>
      </c>
      <c r="B3482" s="10" t="s">
        <v>11434</v>
      </c>
      <c r="C3482" s="10" t="s">
        <v>37</v>
      </c>
      <c r="D3482" s="10" t="s">
        <v>11439</v>
      </c>
      <c r="E3482" s="10" t="s">
        <v>32</v>
      </c>
      <c r="F3482" s="11">
        <v>2</v>
      </c>
      <c r="G3482" s="11" t="s">
        <v>39</v>
      </c>
      <c r="H3482" s="10" t="s">
        <v>19</v>
      </c>
      <c r="I3482" s="10" t="s">
        <v>11440</v>
      </c>
      <c r="J3482" s="10" t="s">
        <v>40</v>
      </c>
      <c r="K3482" s="10" t="s">
        <v>11437</v>
      </c>
      <c r="L3482" s="10" t="s">
        <v>11438</v>
      </c>
      <c r="M3482" s="12" t="s">
        <v>11300</v>
      </c>
    </row>
    <row r="3483" s="4" customFormat="1" ht="27" spans="1:13">
      <c r="A3483" s="8">
        <v>3481</v>
      </c>
      <c r="B3483" s="10" t="s">
        <v>11434</v>
      </c>
      <c r="C3483" s="10" t="s">
        <v>150</v>
      </c>
      <c r="D3483" s="10" t="s">
        <v>11441</v>
      </c>
      <c r="E3483" s="10" t="s">
        <v>32</v>
      </c>
      <c r="F3483" s="11">
        <v>3</v>
      </c>
      <c r="G3483" s="11" t="s">
        <v>43</v>
      </c>
      <c r="H3483" s="10" t="s">
        <v>19</v>
      </c>
      <c r="I3483" s="10" t="s">
        <v>11442</v>
      </c>
      <c r="J3483" s="10" t="s">
        <v>40</v>
      </c>
      <c r="K3483" s="10" t="s">
        <v>11437</v>
      </c>
      <c r="L3483" s="10" t="s">
        <v>11438</v>
      </c>
      <c r="M3483" s="12" t="s">
        <v>11300</v>
      </c>
    </row>
    <row r="3484" s="4" customFormat="1" ht="27" spans="1:13">
      <c r="A3484" s="8">
        <v>3482</v>
      </c>
      <c r="B3484" s="10" t="s">
        <v>11443</v>
      </c>
      <c r="C3484" s="10" t="s">
        <v>37</v>
      </c>
      <c r="D3484" s="10" t="s">
        <v>11444</v>
      </c>
      <c r="E3484" s="10" t="s">
        <v>32</v>
      </c>
      <c r="F3484" s="11">
        <v>2</v>
      </c>
      <c r="G3484" s="11" t="s">
        <v>39</v>
      </c>
      <c r="H3484" s="10" t="s">
        <v>19</v>
      </c>
      <c r="I3484" s="10" t="s">
        <v>11445</v>
      </c>
      <c r="J3484" s="10" t="s">
        <v>59</v>
      </c>
      <c r="K3484" s="10" t="s">
        <v>11446</v>
      </c>
      <c r="L3484" s="10" t="s">
        <v>11447</v>
      </c>
      <c r="M3484" s="12" t="s">
        <v>11300</v>
      </c>
    </row>
    <row r="3485" s="4" customFormat="1" ht="27" spans="1:13">
      <c r="A3485" s="8">
        <v>3483</v>
      </c>
      <c r="B3485" s="9" t="s">
        <v>11448</v>
      </c>
      <c r="C3485" s="9" t="s">
        <v>66</v>
      </c>
      <c r="D3485" s="9" t="s">
        <v>11449</v>
      </c>
      <c r="E3485" s="9" t="s">
        <v>68</v>
      </c>
      <c r="F3485" s="8">
        <v>1</v>
      </c>
      <c r="G3485" s="8" t="s">
        <v>18</v>
      </c>
      <c r="H3485" s="9" t="s">
        <v>19</v>
      </c>
      <c r="I3485" s="9" t="s">
        <v>11450</v>
      </c>
      <c r="J3485" s="9" t="s">
        <v>59</v>
      </c>
      <c r="K3485" s="9" t="s">
        <v>11451</v>
      </c>
      <c r="L3485" s="9" t="s">
        <v>11452</v>
      </c>
      <c r="M3485" s="12" t="s">
        <v>11300</v>
      </c>
    </row>
    <row r="3486" s="4" customFormat="1" spans="1:13">
      <c r="A3486" s="8">
        <v>3484</v>
      </c>
      <c r="B3486" s="10" t="s">
        <v>11453</v>
      </c>
      <c r="C3486" s="10" t="s">
        <v>37</v>
      </c>
      <c r="D3486" s="10" t="s">
        <v>11454</v>
      </c>
      <c r="E3486" s="10" t="s">
        <v>19</v>
      </c>
      <c r="F3486" s="11">
        <v>1</v>
      </c>
      <c r="G3486" s="11" t="s">
        <v>39</v>
      </c>
      <c r="H3486" s="10" t="s">
        <v>19</v>
      </c>
      <c r="I3486" s="10" t="s">
        <v>11455</v>
      </c>
      <c r="J3486" s="10" t="s">
        <v>70</v>
      </c>
      <c r="K3486" s="10" t="s">
        <v>5664</v>
      </c>
      <c r="L3486" s="10" t="s">
        <v>11456</v>
      </c>
      <c r="M3486" s="12" t="s">
        <v>11300</v>
      </c>
    </row>
    <row r="3487" s="4" customFormat="1" ht="40.5" spans="1:13">
      <c r="A3487" s="8">
        <v>3485</v>
      </c>
      <c r="B3487" s="10" t="s">
        <v>11453</v>
      </c>
      <c r="C3487" s="10" t="s">
        <v>37</v>
      </c>
      <c r="D3487" s="10" t="s">
        <v>11457</v>
      </c>
      <c r="E3487" s="10" t="s">
        <v>19</v>
      </c>
      <c r="F3487" s="11">
        <v>2</v>
      </c>
      <c r="G3487" s="11" t="s">
        <v>43</v>
      </c>
      <c r="H3487" s="10" t="s">
        <v>19</v>
      </c>
      <c r="I3487" s="10" t="s">
        <v>11458</v>
      </c>
      <c r="J3487" s="10" t="s">
        <v>70</v>
      </c>
      <c r="K3487" s="10" t="s">
        <v>5664</v>
      </c>
      <c r="L3487" s="10" t="s">
        <v>11456</v>
      </c>
      <c r="M3487" s="12" t="s">
        <v>11300</v>
      </c>
    </row>
    <row r="3488" s="4" customFormat="1" ht="27" spans="1:13">
      <c r="A3488" s="8">
        <v>3486</v>
      </c>
      <c r="B3488" s="10" t="s">
        <v>11453</v>
      </c>
      <c r="C3488" s="10" t="s">
        <v>37</v>
      </c>
      <c r="D3488" s="10" t="s">
        <v>11459</v>
      </c>
      <c r="E3488" s="10" t="s">
        <v>19</v>
      </c>
      <c r="F3488" s="11">
        <v>2</v>
      </c>
      <c r="G3488" s="11" t="s">
        <v>43</v>
      </c>
      <c r="H3488" s="10" t="s">
        <v>19</v>
      </c>
      <c r="I3488" s="10" t="s">
        <v>11460</v>
      </c>
      <c r="J3488" s="10" t="s">
        <v>70</v>
      </c>
      <c r="K3488" s="10" t="s">
        <v>5664</v>
      </c>
      <c r="L3488" s="10" t="s">
        <v>11456</v>
      </c>
      <c r="M3488" s="12" t="s">
        <v>11300</v>
      </c>
    </row>
    <row r="3489" s="4" customFormat="1" ht="27" spans="1:13">
      <c r="A3489" s="8">
        <v>3487</v>
      </c>
      <c r="B3489" s="10" t="s">
        <v>11453</v>
      </c>
      <c r="C3489" s="10" t="s">
        <v>37</v>
      </c>
      <c r="D3489" s="10" t="s">
        <v>11461</v>
      </c>
      <c r="E3489" s="10" t="s">
        <v>359</v>
      </c>
      <c r="F3489" s="11">
        <v>2</v>
      </c>
      <c r="G3489" s="11" t="s">
        <v>43</v>
      </c>
      <c r="H3489" s="10" t="s">
        <v>19</v>
      </c>
      <c r="I3489" s="10" t="s">
        <v>11462</v>
      </c>
      <c r="J3489" s="10" t="s">
        <v>70</v>
      </c>
      <c r="K3489" s="10" t="s">
        <v>5664</v>
      </c>
      <c r="L3489" s="10" t="s">
        <v>11456</v>
      </c>
      <c r="M3489" s="12" t="s">
        <v>11300</v>
      </c>
    </row>
    <row r="3490" s="4" customFormat="1" ht="40.5" spans="1:13">
      <c r="A3490" s="8">
        <v>3488</v>
      </c>
      <c r="B3490" s="10" t="s">
        <v>11463</v>
      </c>
      <c r="C3490" s="10" t="s">
        <v>1302</v>
      </c>
      <c r="D3490" s="10" t="s">
        <v>11464</v>
      </c>
      <c r="E3490" s="10" t="s">
        <v>5740</v>
      </c>
      <c r="F3490" s="11">
        <v>10</v>
      </c>
      <c r="G3490" s="11" t="s">
        <v>43</v>
      </c>
      <c r="H3490" s="10" t="s">
        <v>19</v>
      </c>
      <c r="I3490" s="10" t="s">
        <v>11465</v>
      </c>
      <c r="J3490" s="10" t="s">
        <v>59</v>
      </c>
      <c r="K3490" s="10" t="s">
        <v>11466</v>
      </c>
      <c r="L3490" s="10" t="s">
        <v>11467</v>
      </c>
      <c r="M3490" s="12" t="s">
        <v>11300</v>
      </c>
    </row>
    <row r="3491" s="4" customFormat="1" spans="1:13">
      <c r="A3491" s="8">
        <v>3489</v>
      </c>
      <c r="B3491" s="10" t="s">
        <v>11468</v>
      </c>
      <c r="C3491" s="10" t="s">
        <v>37</v>
      </c>
      <c r="D3491" s="10" t="s">
        <v>11469</v>
      </c>
      <c r="E3491" s="10" t="s">
        <v>19</v>
      </c>
      <c r="F3491" s="11">
        <v>8</v>
      </c>
      <c r="G3491" s="11" t="s">
        <v>633</v>
      </c>
      <c r="H3491" s="10" t="s">
        <v>19</v>
      </c>
      <c r="I3491" s="10" t="s">
        <v>11470</v>
      </c>
      <c r="J3491" s="10" t="s">
        <v>70</v>
      </c>
      <c r="K3491" s="10" t="s">
        <v>11471</v>
      </c>
      <c r="L3491" s="10" t="s">
        <v>11472</v>
      </c>
      <c r="M3491" s="12" t="s">
        <v>11300</v>
      </c>
    </row>
    <row r="3492" s="4" customFormat="1" ht="67.5" spans="1:13">
      <c r="A3492" s="8">
        <v>3490</v>
      </c>
      <c r="B3492" s="10" t="s">
        <v>11473</v>
      </c>
      <c r="C3492" s="10" t="s">
        <v>2595</v>
      </c>
      <c r="D3492" s="10" t="s">
        <v>11474</v>
      </c>
      <c r="E3492" s="10" t="s">
        <v>32</v>
      </c>
      <c r="F3492" s="11">
        <v>2</v>
      </c>
      <c r="G3492" s="11" t="s">
        <v>43</v>
      </c>
      <c r="H3492" s="10" t="s">
        <v>19</v>
      </c>
      <c r="I3492" s="10" t="s">
        <v>11475</v>
      </c>
      <c r="J3492" s="10" t="s">
        <v>59</v>
      </c>
      <c r="K3492" s="10" t="s">
        <v>11476</v>
      </c>
      <c r="L3492" s="10" t="s">
        <v>11477</v>
      </c>
      <c r="M3492" s="12" t="s">
        <v>11300</v>
      </c>
    </row>
    <row r="3493" s="4" customFormat="1" ht="40.5" spans="1:13">
      <c r="A3493" s="8">
        <v>3491</v>
      </c>
      <c r="B3493" s="10" t="s">
        <v>11473</v>
      </c>
      <c r="C3493" s="10" t="s">
        <v>1302</v>
      </c>
      <c r="D3493" s="10" t="s">
        <v>11478</v>
      </c>
      <c r="E3493" s="10" t="s">
        <v>5740</v>
      </c>
      <c r="F3493" s="11">
        <v>15</v>
      </c>
      <c r="G3493" s="11" t="s">
        <v>39</v>
      </c>
      <c r="H3493" s="10" t="s">
        <v>19</v>
      </c>
      <c r="I3493" s="10" t="s">
        <v>11479</v>
      </c>
      <c r="J3493" s="10" t="s">
        <v>59</v>
      </c>
      <c r="K3493" s="10" t="s">
        <v>11476</v>
      </c>
      <c r="L3493" s="10" t="s">
        <v>11477</v>
      </c>
      <c r="M3493" s="12" t="s">
        <v>11300</v>
      </c>
    </row>
    <row r="3494" s="4" customFormat="1" ht="27" spans="1:13">
      <c r="A3494" s="8">
        <v>3492</v>
      </c>
      <c r="B3494" s="9" t="s">
        <v>11480</v>
      </c>
      <c r="C3494" s="9" t="s">
        <v>150</v>
      </c>
      <c r="D3494" s="9" t="s">
        <v>11481</v>
      </c>
      <c r="E3494" s="9" t="s">
        <v>1988</v>
      </c>
      <c r="F3494" s="8">
        <v>1</v>
      </c>
      <c r="G3494" s="8" t="s">
        <v>18</v>
      </c>
      <c r="H3494" s="9" t="s">
        <v>474</v>
      </c>
      <c r="I3494" s="9" t="s">
        <v>11482</v>
      </c>
      <c r="J3494" s="9" t="s">
        <v>59</v>
      </c>
      <c r="K3494" s="9" t="s">
        <v>11483</v>
      </c>
      <c r="L3494" s="9" t="s">
        <v>11484</v>
      </c>
      <c r="M3494" s="12" t="s">
        <v>11300</v>
      </c>
    </row>
    <row r="3495" s="4" customFormat="1" ht="40.5" spans="1:13">
      <c r="A3495" s="8">
        <v>3493</v>
      </c>
      <c r="B3495" s="9" t="s">
        <v>11485</v>
      </c>
      <c r="C3495" s="9" t="s">
        <v>150</v>
      </c>
      <c r="D3495" s="9" t="s">
        <v>11486</v>
      </c>
      <c r="E3495" s="9" t="s">
        <v>32</v>
      </c>
      <c r="F3495" s="8">
        <v>10</v>
      </c>
      <c r="G3495" s="8" t="s">
        <v>18</v>
      </c>
      <c r="H3495" s="9" t="s">
        <v>76</v>
      </c>
      <c r="I3495" s="9" t="s">
        <v>11487</v>
      </c>
      <c r="J3495" s="9" t="s">
        <v>59</v>
      </c>
      <c r="K3495" s="9" t="s">
        <v>11488</v>
      </c>
      <c r="L3495" s="9" t="s">
        <v>11489</v>
      </c>
      <c r="M3495" s="12" t="s">
        <v>11300</v>
      </c>
    </row>
    <row r="3496" s="4" customFormat="1" ht="27" spans="1:13">
      <c r="A3496" s="8">
        <v>3494</v>
      </c>
      <c r="B3496" s="9" t="s">
        <v>11485</v>
      </c>
      <c r="C3496" s="9" t="s">
        <v>2791</v>
      </c>
      <c r="D3496" s="9" t="s">
        <v>11490</v>
      </c>
      <c r="E3496" s="9" t="s">
        <v>3150</v>
      </c>
      <c r="F3496" s="8">
        <v>20</v>
      </c>
      <c r="G3496" s="8" t="s">
        <v>18</v>
      </c>
      <c r="H3496" s="9" t="s">
        <v>19</v>
      </c>
      <c r="I3496" s="9" t="s">
        <v>11491</v>
      </c>
      <c r="J3496" s="9" t="s">
        <v>59</v>
      </c>
      <c r="K3496" s="9" t="s">
        <v>11488</v>
      </c>
      <c r="L3496" s="9" t="s">
        <v>11489</v>
      </c>
      <c r="M3496" s="12" t="s">
        <v>11300</v>
      </c>
    </row>
    <row r="3497" s="4" customFormat="1" ht="27" spans="1:13">
      <c r="A3497" s="8">
        <v>3495</v>
      </c>
      <c r="B3497" s="10" t="s">
        <v>11492</v>
      </c>
      <c r="C3497" s="10" t="s">
        <v>150</v>
      </c>
      <c r="D3497" s="10" t="s">
        <v>1795</v>
      </c>
      <c r="E3497" s="10" t="s">
        <v>32</v>
      </c>
      <c r="F3497" s="11">
        <v>1</v>
      </c>
      <c r="G3497" s="11" t="s">
        <v>43</v>
      </c>
      <c r="H3497" s="10" t="s">
        <v>19</v>
      </c>
      <c r="I3497" s="10" t="s">
        <v>11493</v>
      </c>
      <c r="J3497" s="10" t="s">
        <v>40</v>
      </c>
      <c r="K3497" s="10" t="s">
        <v>11494</v>
      </c>
      <c r="L3497" s="10" t="s">
        <v>11495</v>
      </c>
      <c r="M3497" s="12" t="s">
        <v>11300</v>
      </c>
    </row>
    <row r="3498" s="4" customFormat="1" ht="40.5" spans="1:13">
      <c r="A3498" s="8">
        <v>3496</v>
      </c>
      <c r="B3498" s="10" t="s">
        <v>11496</v>
      </c>
      <c r="C3498" s="10" t="s">
        <v>1302</v>
      </c>
      <c r="D3498" s="10" t="s">
        <v>11497</v>
      </c>
      <c r="E3498" s="10" t="s">
        <v>2793</v>
      </c>
      <c r="F3498" s="11">
        <v>5</v>
      </c>
      <c r="G3498" s="11" t="s">
        <v>43</v>
      </c>
      <c r="H3498" s="10" t="s">
        <v>19</v>
      </c>
      <c r="I3498" s="10" t="s">
        <v>11498</v>
      </c>
      <c r="J3498" s="10" t="s">
        <v>70</v>
      </c>
      <c r="K3498" s="10" t="s">
        <v>11499</v>
      </c>
      <c r="L3498" s="10" t="s">
        <v>11500</v>
      </c>
      <c r="M3498" s="12" t="s">
        <v>11300</v>
      </c>
    </row>
    <row r="3499" s="4" customFormat="1" ht="27" spans="1:13">
      <c r="A3499" s="8">
        <v>3497</v>
      </c>
      <c r="B3499" s="10" t="s">
        <v>11496</v>
      </c>
      <c r="C3499" s="10" t="s">
        <v>2595</v>
      </c>
      <c r="D3499" s="10" t="s">
        <v>11501</v>
      </c>
      <c r="E3499" s="10" t="s">
        <v>258</v>
      </c>
      <c r="F3499" s="11">
        <v>2</v>
      </c>
      <c r="G3499" s="11" t="s">
        <v>43</v>
      </c>
      <c r="H3499" s="10" t="s">
        <v>19</v>
      </c>
      <c r="I3499" s="10" t="s">
        <v>11502</v>
      </c>
      <c r="J3499" s="10" t="s">
        <v>70</v>
      </c>
      <c r="K3499" s="10" t="s">
        <v>11499</v>
      </c>
      <c r="L3499" s="10" t="s">
        <v>11500</v>
      </c>
      <c r="M3499" s="12" t="s">
        <v>11300</v>
      </c>
    </row>
    <row r="3500" s="4" customFormat="1" ht="94.5" spans="1:13">
      <c r="A3500" s="8">
        <v>3498</v>
      </c>
      <c r="B3500" s="10" t="s">
        <v>11503</v>
      </c>
      <c r="C3500" s="10" t="s">
        <v>2595</v>
      </c>
      <c r="D3500" s="10" t="s">
        <v>11504</v>
      </c>
      <c r="E3500" s="10" t="s">
        <v>801</v>
      </c>
      <c r="F3500" s="11">
        <v>1</v>
      </c>
      <c r="G3500" s="11" t="s">
        <v>43</v>
      </c>
      <c r="H3500" s="10" t="s">
        <v>19</v>
      </c>
      <c r="I3500" s="10" t="s">
        <v>11505</v>
      </c>
      <c r="J3500" s="10" t="s">
        <v>70</v>
      </c>
      <c r="K3500" s="10" t="s">
        <v>11506</v>
      </c>
      <c r="L3500" s="10" t="s">
        <v>11507</v>
      </c>
      <c r="M3500" s="12" t="s">
        <v>11300</v>
      </c>
    </row>
    <row r="3501" s="4" customFormat="1" ht="27" spans="1:13">
      <c r="A3501" s="8">
        <v>3499</v>
      </c>
      <c r="B3501" s="10" t="s">
        <v>11503</v>
      </c>
      <c r="C3501" s="10" t="s">
        <v>37</v>
      </c>
      <c r="D3501" s="10" t="s">
        <v>11508</v>
      </c>
      <c r="E3501" s="10" t="s">
        <v>19</v>
      </c>
      <c r="F3501" s="11">
        <v>5</v>
      </c>
      <c r="G3501" s="11" t="s">
        <v>633</v>
      </c>
      <c r="H3501" s="10" t="s">
        <v>19</v>
      </c>
      <c r="I3501" s="10" t="s">
        <v>11509</v>
      </c>
      <c r="J3501" s="10" t="s">
        <v>70</v>
      </c>
      <c r="K3501" s="10" t="s">
        <v>11506</v>
      </c>
      <c r="L3501" s="10" t="s">
        <v>11507</v>
      </c>
      <c r="M3501" s="12" t="s">
        <v>11300</v>
      </c>
    </row>
    <row r="3502" s="4" customFormat="1" ht="81" spans="1:13">
      <c r="A3502" s="8">
        <v>3500</v>
      </c>
      <c r="B3502" s="10" t="s">
        <v>11503</v>
      </c>
      <c r="C3502" s="10" t="s">
        <v>37</v>
      </c>
      <c r="D3502" s="10" t="s">
        <v>11510</v>
      </c>
      <c r="E3502" s="10" t="s">
        <v>2793</v>
      </c>
      <c r="F3502" s="11">
        <v>2</v>
      </c>
      <c r="G3502" s="11" t="s">
        <v>43</v>
      </c>
      <c r="H3502" s="10" t="s">
        <v>19</v>
      </c>
      <c r="I3502" s="10" t="s">
        <v>11511</v>
      </c>
      <c r="J3502" s="10" t="s">
        <v>70</v>
      </c>
      <c r="K3502" s="10" t="s">
        <v>11506</v>
      </c>
      <c r="L3502" s="10" t="s">
        <v>11507</v>
      </c>
      <c r="M3502" s="12" t="s">
        <v>11300</v>
      </c>
    </row>
    <row r="3503" s="4" customFormat="1" ht="135" spans="1:13">
      <c r="A3503" s="8">
        <v>3501</v>
      </c>
      <c r="B3503" s="10" t="s">
        <v>11503</v>
      </c>
      <c r="C3503" s="10" t="s">
        <v>109</v>
      </c>
      <c r="D3503" s="10" t="s">
        <v>11512</v>
      </c>
      <c r="E3503" s="10" t="s">
        <v>119</v>
      </c>
      <c r="F3503" s="11">
        <v>1</v>
      </c>
      <c r="G3503" s="11" t="s">
        <v>43</v>
      </c>
      <c r="H3503" s="10" t="s">
        <v>19</v>
      </c>
      <c r="I3503" s="10" t="s">
        <v>11513</v>
      </c>
      <c r="J3503" s="10" t="s">
        <v>70</v>
      </c>
      <c r="K3503" s="10" t="s">
        <v>11506</v>
      </c>
      <c r="L3503" s="10" t="s">
        <v>11507</v>
      </c>
      <c r="M3503" s="12" t="s">
        <v>11300</v>
      </c>
    </row>
    <row r="3504" s="4" customFormat="1" ht="40.5" spans="1:13">
      <c r="A3504" s="8">
        <v>3502</v>
      </c>
      <c r="B3504" s="9" t="s">
        <v>11514</v>
      </c>
      <c r="C3504" s="9" t="s">
        <v>799</v>
      </c>
      <c r="D3504" s="9" t="s">
        <v>11515</v>
      </c>
      <c r="E3504" s="9" t="s">
        <v>1887</v>
      </c>
      <c r="F3504" s="8">
        <v>2</v>
      </c>
      <c r="G3504" s="8" t="s">
        <v>18</v>
      </c>
      <c r="H3504" s="9" t="s">
        <v>76</v>
      </c>
      <c r="I3504" s="9" t="s">
        <v>11516</v>
      </c>
      <c r="J3504" s="9" t="s">
        <v>40</v>
      </c>
      <c r="K3504" s="9" t="s">
        <v>11517</v>
      </c>
      <c r="L3504" s="9" t="str">
        <f>"15140917083"</f>
        <v>15140917083</v>
      </c>
      <c r="M3504" s="12" t="s">
        <v>11300</v>
      </c>
    </row>
    <row r="3505" s="4" customFormat="1" ht="40.5" spans="1:13">
      <c r="A3505" s="8">
        <v>3503</v>
      </c>
      <c r="B3505" s="9" t="s">
        <v>11514</v>
      </c>
      <c r="C3505" s="9" t="s">
        <v>150</v>
      </c>
      <c r="D3505" s="9" t="s">
        <v>11518</v>
      </c>
      <c r="E3505" s="9" t="s">
        <v>364</v>
      </c>
      <c r="F3505" s="8">
        <v>2</v>
      </c>
      <c r="G3505" s="8" t="s">
        <v>18</v>
      </c>
      <c r="H3505" s="9" t="s">
        <v>76</v>
      </c>
      <c r="I3505" s="9" t="s">
        <v>11516</v>
      </c>
      <c r="J3505" s="9" t="s">
        <v>40</v>
      </c>
      <c r="K3505" s="9" t="s">
        <v>11517</v>
      </c>
      <c r="L3505" s="9" t="str">
        <f>"15140917083"</f>
        <v>15140917083</v>
      </c>
      <c r="M3505" s="12" t="s">
        <v>11300</v>
      </c>
    </row>
    <row r="3506" s="4" customFormat="1" ht="54" spans="1:13">
      <c r="A3506" s="8">
        <v>3504</v>
      </c>
      <c r="B3506" s="10" t="s">
        <v>11519</v>
      </c>
      <c r="C3506" s="10" t="s">
        <v>485</v>
      </c>
      <c r="D3506" s="10" t="s">
        <v>11520</v>
      </c>
      <c r="E3506" s="10" t="s">
        <v>47</v>
      </c>
      <c r="F3506" s="11">
        <v>1</v>
      </c>
      <c r="G3506" s="11" t="s">
        <v>43</v>
      </c>
      <c r="H3506" s="10" t="s">
        <v>19</v>
      </c>
      <c r="I3506" s="10" t="s">
        <v>11521</v>
      </c>
      <c r="J3506" s="10" t="s">
        <v>59</v>
      </c>
      <c r="K3506" s="10" t="s">
        <v>11522</v>
      </c>
      <c r="L3506" s="10" t="s">
        <v>11523</v>
      </c>
      <c r="M3506" s="12" t="s">
        <v>11300</v>
      </c>
    </row>
    <row r="3507" s="4" customFormat="1" ht="40.5" spans="1:13">
      <c r="A3507" s="8">
        <v>3505</v>
      </c>
      <c r="B3507" s="9" t="s">
        <v>11519</v>
      </c>
      <c r="C3507" s="9" t="s">
        <v>51</v>
      </c>
      <c r="D3507" s="9" t="s">
        <v>11524</v>
      </c>
      <c r="E3507" s="9" t="s">
        <v>137</v>
      </c>
      <c r="F3507" s="8">
        <v>1</v>
      </c>
      <c r="G3507" s="8" t="s">
        <v>18</v>
      </c>
      <c r="H3507" s="9" t="s">
        <v>19</v>
      </c>
      <c r="I3507" s="9" t="s">
        <v>11525</v>
      </c>
      <c r="J3507" s="9" t="s">
        <v>34</v>
      </c>
      <c r="K3507" s="9" t="s">
        <v>11522</v>
      </c>
      <c r="L3507" s="9" t="s">
        <v>11523</v>
      </c>
      <c r="M3507" s="12" t="s">
        <v>11300</v>
      </c>
    </row>
    <row r="3508" s="4" customFormat="1" ht="27" spans="1:13">
      <c r="A3508" s="8">
        <v>3506</v>
      </c>
      <c r="B3508" s="10" t="s">
        <v>11526</v>
      </c>
      <c r="C3508" s="10" t="s">
        <v>37</v>
      </c>
      <c r="D3508" s="10" t="s">
        <v>11527</v>
      </c>
      <c r="E3508" s="10" t="s">
        <v>19</v>
      </c>
      <c r="F3508" s="11">
        <v>5</v>
      </c>
      <c r="G3508" s="11" t="s">
        <v>633</v>
      </c>
      <c r="H3508" s="10" t="s">
        <v>19</v>
      </c>
      <c r="I3508" s="10" t="s">
        <v>11528</v>
      </c>
      <c r="J3508" s="10" t="s">
        <v>40</v>
      </c>
      <c r="K3508" s="10" t="s">
        <v>11529</v>
      </c>
      <c r="L3508" s="10" t="s">
        <v>11530</v>
      </c>
      <c r="M3508" s="12" t="s">
        <v>11300</v>
      </c>
    </row>
    <row r="3509" s="4" customFormat="1" ht="27" spans="1:13">
      <c r="A3509" s="8">
        <v>3507</v>
      </c>
      <c r="B3509" s="10" t="s">
        <v>11531</v>
      </c>
      <c r="C3509" s="10" t="s">
        <v>37</v>
      </c>
      <c r="D3509" s="10" t="s">
        <v>11532</v>
      </c>
      <c r="E3509" s="10" t="s">
        <v>19</v>
      </c>
      <c r="F3509" s="11">
        <v>5</v>
      </c>
      <c r="G3509" s="11" t="s">
        <v>633</v>
      </c>
      <c r="H3509" s="10" t="s">
        <v>19</v>
      </c>
      <c r="I3509" s="10" t="s">
        <v>11533</v>
      </c>
      <c r="J3509" s="10" t="s">
        <v>591</v>
      </c>
      <c r="K3509" s="10" t="s">
        <v>11534</v>
      </c>
      <c r="L3509" s="10" t="s">
        <v>11535</v>
      </c>
      <c r="M3509" s="12" t="s">
        <v>11300</v>
      </c>
    </row>
    <row r="3510" s="4" customFormat="1" ht="27" spans="1:13">
      <c r="A3510" s="8">
        <v>3508</v>
      </c>
      <c r="B3510" s="10" t="s">
        <v>11531</v>
      </c>
      <c r="C3510" s="10" t="s">
        <v>37</v>
      </c>
      <c r="D3510" s="10" t="s">
        <v>11536</v>
      </c>
      <c r="E3510" s="10" t="s">
        <v>19</v>
      </c>
      <c r="F3510" s="11">
        <v>5</v>
      </c>
      <c r="G3510" s="11" t="s">
        <v>633</v>
      </c>
      <c r="H3510" s="10" t="s">
        <v>19</v>
      </c>
      <c r="I3510" s="10" t="s">
        <v>11537</v>
      </c>
      <c r="J3510" s="10" t="s">
        <v>591</v>
      </c>
      <c r="K3510" s="10" t="s">
        <v>11534</v>
      </c>
      <c r="L3510" s="10" t="s">
        <v>11535</v>
      </c>
      <c r="M3510" s="12" t="s">
        <v>11300</v>
      </c>
    </row>
    <row r="3511" s="4" customFormat="1" ht="27" spans="1:13">
      <c r="A3511" s="8">
        <v>3509</v>
      </c>
      <c r="B3511" s="10" t="s">
        <v>11531</v>
      </c>
      <c r="C3511" s="10" t="s">
        <v>37</v>
      </c>
      <c r="D3511" s="10" t="s">
        <v>11538</v>
      </c>
      <c r="E3511" s="10" t="s">
        <v>19</v>
      </c>
      <c r="F3511" s="11">
        <v>3</v>
      </c>
      <c r="G3511" s="11" t="s">
        <v>633</v>
      </c>
      <c r="H3511" s="10" t="s">
        <v>19</v>
      </c>
      <c r="I3511" s="10" t="s">
        <v>11539</v>
      </c>
      <c r="J3511" s="10" t="s">
        <v>40</v>
      </c>
      <c r="K3511" s="10" t="s">
        <v>11534</v>
      </c>
      <c r="L3511" s="10" t="s">
        <v>11535</v>
      </c>
      <c r="M3511" s="12" t="s">
        <v>11300</v>
      </c>
    </row>
    <row r="3512" s="4" customFormat="1" ht="67.5" spans="1:13">
      <c r="A3512" s="8">
        <v>3510</v>
      </c>
      <c r="B3512" s="10" t="s">
        <v>11540</v>
      </c>
      <c r="C3512" s="10" t="s">
        <v>37</v>
      </c>
      <c r="D3512" s="10" t="s">
        <v>11541</v>
      </c>
      <c r="E3512" s="10" t="s">
        <v>32</v>
      </c>
      <c r="F3512" s="11">
        <v>5</v>
      </c>
      <c r="G3512" s="11" t="s">
        <v>43</v>
      </c>
      <c r="H3512" s="10" t="s">
        <v>19</v>
      </c>
      <c r="I3512" s="10" t="s">
        <v>11542</v>
      </c>
      <c r="J3512" s="10" t="s">
        <v>40</v>
      </c>
      <c r="K3512" s="10" t="s">
        <v>11543</v>
      </c>
      <c r="L3512" s="10" t="s">
        <v>11544</v>
      </c>
      <c r="M3512" s="12" t="s">
        <v>11300</v>
      </c>
    </row>
    <row r="3513" s="4" customFormat="1" ht="67.5" spans="1:13">
      <c r="A3513" s="8">
        <v>3511</v>
      </c>
      <c r="B3513" s="9" t="s">
        <v>11540</v>
      </c>
      <c r="C3513" s="9" t="s">
        <v>150</v>
      </c>
      <c r="D3513" s="9" t="s">
        <v>11545</v>
      </c>
      <c r="E3513" s="9" t="s">
        <v>32</v>
      </c>
      <c r="F3513" s="8">
        <v>5</v>
      </c>
      <c r="G3513" s="8" t="s">
        <v>18</v>
      </c>
      <c r="H3513" s="9" t="s">
        <v>19</v>
      </c>
      <c r="I3513" s="9" t="s">
        <v>11546</v>
      </c>
      <c r="J3513" s="9" t="s">
        <v>59</v>
      </c>
      <c r="K3513" s="9" t="s">
        <v>11543</v>
      </c>
      <c r="L3513" s="9" t="s">
        <v>11544</v>
      </c>
      <c r="M3513" s="12" t="s">
        <v>11300</v>
      </c>
    </row>
    <row r="3514" s="4" customFormat="1" ht="27" spans="1:13">
      <c r="A3514" s="8">
        <v>3512</v>
      </c>
      <c r="B3514" s="9" t="s">
        <v>11547</v>
      </c>
      <c r="C3514" s="9" t="s">
        <v>799</v>
      </c>
      <c r="D3514" s="9" t="s">
        <v>11548</v>
      </c>
      <c r="E3514" s="9" t="s">
        <v>359</v>
      </c>
      <c r="F3514" s="8">
        <v>3</v>
      </c>
      <c r="G3514" s="8" t="s">
        <v>18</v>
      </c>
      <c r="H3514" s="9" t="s">
        <v>19</v>
      </c>
      <c r="I3514" s="9" t="s">
        <v>11548</v>
      </c>
      <c r="J3514" s="9" t="s">
        <v>40</v>
      </c>
      <c r="K3514" s="9" t="s">
        <v>11549</v>
      </c>
      <c r="L3514" s="9" t="str">
        <f>"15241861102"</f>
        <v>15241861102</v>
      </c>
      <c r="M3514" s="12" t="s">
        <v>11300</v>
      </c>
    </row>
    <row r="3515" s="4" customFormat="1" ht="148.5" spans="1:13">
      <c r="A3515" s="8">
        <v>3513</v>
      </c>
      <c r="B3515" s="9" t="s">
        <v>11550</v>
      </c>
      <c r="C3515" s="9" t="s">
        <v>37</v>
      </c>
      <c r="D3515" s="9" t="s">
        <v>11551</v>
      </c>
      <c r="E3515" s="9" t="s">
        <v>152</v>
      </c>
      <c r="F3515" s="8">
        <v>10</v>
      </c>
      <c r="G3515" s="8" t="s">
        <v>18</v>
      </c>
      <c r="H3515" s="9" t="s">
        <v>19</v>
      </c>
      <c r="I3515" s="9" t="s">
        <v>11552</v>
      </c>
      <c r="J3515" s="9" t="s">
        <v>59</v>
      </c>
      <c r="K3515" s="9" t="s">
        <v>11553</v>
      </c>
      <c r="L3515" s="9" t="s">
        <v>11554</v>
      </c>
      <c r="M3515" s="12" t="s">
        <v>11300</v>
      </c>
    </row>
    <row r="3516" s="4" customFormat="1" ht="81" spans="1:13">
      <c r="A3516" s="8">
        <v>3514</v>
      </c>
      <c r="B3516" s="9" t="s">
        <v>11555</v>
      </c>
      <c r="C3516" s="9" t="s">
        <v>256</v>
      </c>
      <c r="D3516" s="9" t="s">
        <v>11556</v>
      </c>
      <c r="E3516" s="9" t="s">
        <v>1887</v>
      </c>
      <c r="F3516" s="8">
        <v>1</v>
      </c>
      <c r="G3516" s="8" t="s">
        <v>18</v>
      </c>
      <c r="H3516" s="9" t="s">
        <v>19</v>
      </c>
      <c r="I3516" s="9" t="s">
        <v>11557</v>
      </c>
      <c r="J3516" s="9" t="s">
        <v>59</v>
      </c>
      <c r="K3516" s="9" t="s">
        <v>11558</v>
      </c>
      <c r="L3516" s="9" t="s">
        <v>11559</v>
      </c>
      <c r="M3516" s="12" t="s">
        <v>11300</v>
      </c>
    </row>
    <row r="3517" s="4" customFormat="1" ht="27" spans="1:13">
      <c r="A3517" s="8">
        <v>3515</v>
      </c>
      <c r="B3517" s="10" t="s">
        <v>11560</v>
      </c>
      <c r="C3517" s="10" t="s">
        <v>37</v>
      </c>
      <c r="D3517" s="10" t="s">
        <v>11561</v>
      </c>
      <c r="E3517" s="10" t="s">
        <v>19</v>
      </c>
      <c r="F3517" s="11">
        <v>30</v>
      </c>
      <c r="G3517" s="11" t="s">
        <v>633</v>
      </c>
      <c r="H3517" s="10" t="s">
        <v>19</v>
      </c>
      <c r="I3517" s="10" t="s">
        <v>7856</v>
      </c>
      <c r="J3517" s="10" t="s">
        <v>40</v>
      </c>
      <c r="K3517" s="10" t="s">
        <v>11562</v>
      </c>
      <c r="L3517" s="10" t="s">
        <v>11563</v>
      </c>
      <c r="M3517" s="12" t="s">
        <v>11300</v>
      </c>
    </row>
    <row r="3518" s="4" customFormat="1" ht="27" spans="1:13">
      <c r="A3518" s="8">
        <v>3516</v>
      </c>
      <c r="B3518" s="10" t="s">
        <v>11564</v>
      </c>
      <c r="C3518" s="10" t="s">
        <v>37</v>
      </c>
      <c r="D3518" s="10" t="s">
        <v>11565</v>
      </c>
      <c r="E3518" s="10" t="s">
        <v>32</v>
      </c>
      <c r="F3518" s="11">
        <v>2</v>
      </c>
      <c r="G3518" s="11" t="s">
        <v>43</v>
      </c>
      <c r="H3518" s="10" t="s">
        <v>19</v>
      </c>
      <c r="I3518" s="10" t="s">
        <v>11566</v>
      </c>
      <c r="J3518" s="10" t="s">
        <v>40</v>
      </c>
      <c r="K3518" s="10" t="s">
        <v>11415</v>
      </c>
      <c r="L3518" s="10" t="s">
        <v>11567</v>
      </c>
      <c r="M3518" s="12" t="s">
        <v>11300</v>
      </c>
    </row>
    <row r="3519" s="4" customFormat="1" spans="1:13">
      <c r="A3519" s="8">
        <v>3517</v>
      </c>
      <c r="B3519" s="10" t="s">
        <v>11568</v>
      </c>
      <c r="C3519" s="10" t="s">
        <v>37</v>
      </c>
      <c r="D3519" s="10" t="s">
        <v>11569</v>
      </c>
      <c r="E3519" s="10" t="s">
        <v>42</v>
      </c>
      <c r="F3519" s="11">
        <v>5</v>
      </c>
      <c r="G3519" s="11" t="s">
        <v>633</v>
      </c>
      <c r="H3519" s="10" t="s">
        <v>19</v>
      </c>
      <c r="I3519" s="10" t="s">
        <v>11570</v>
      </c>
      <c r="J3519" s="10" t="s">
        <v>591</v>
      </c>
      <c r="K3519" s="10" t="s">
        <v>11571</v>
      </c>
      <c r="L3519" s="10" t="s">
        <v>11572</v>
      </c>
      <c r="M3519" s="12" t="s">
        <v>11300</v>
      </c>
    </row>
    <row r="3520" s="4" customFormat="1" ht="27" spans="1:13">
      <c r="A3520" s="8">
        <v>3518</v>
      </c>
      <c r="B3520" s="9" t="s">
        <v>11573</v>
      </c>
      <c r="C3520" s="9" t="s">
        <v>799</v>
      </c>
      <c r="D3520" s="9" t="s">
        <v>11574</v>
      </c>
      <c r="E3520" s="9" t="s">
        <v>359</v>
      </c>
      <c r="F3520" s="8">
        <v>2</v>
      </c>
      <c r="G3520" s="8" t="s">
        <v>18</v>
      </c>
      <c r="H3520" s="9" t="s">
        <v>19</v>
      </c>
      <c r="I3520" s="9" t="s">
        <v>11575</v>
      </c>
      <c r="J3520" s="9" t="s">
        <v>40</v>
      </c>
      <c r="K3520" s="9" t="s">
        <v>11576</v>
      </c>
      <c r="L3520" s="9" t="str">
        <f>"13795002292"</f>
        <v>13795002292</v>
      </c>
      <c r="M3520" s="12" t="s">
        <v>11300</v>
      </c>
    </row>
    <row r="3521" s="4" customFormat="1" ht="27" spans="1:13">
      <c r="A3521" s="8">
        <v>3519</v>
      </c>
      <c r="B3521" s="9" t="s">
        <v>11577</v>
      </c>
      <c r="C3521" s="9" t="s">
        <v>448</v>
      </c>
      <c r="D3521" s="9" t="s">
        <v>11578</v>
      </c>
      <c r="E3521" s="9" t="s">
        <v>32</v>
      </c>
      <c r="F3521" s="8">
        <v>1</v>
      </c>
      <c r="G3521" s="8" t="s">
        <v>18</v>
      </c>
      <c r="H3521" s="9" t="s">
        <v>19</v>
      </c>
      <c r="I3521" s="9" t="s">
        <v>11296</v>
      </c>
      <c r="J3521" s="9" t="s">
        <v>59</v>
      </c>
      <c r="K3521" s="9" t="s">
        <v>11579</v>
      </c>
      <c r="L3521" s="9" t="s">
        <v>11580</v>
      </c>
      <c r="M3521" s="12" t="s">
        <v>11300</v>
      </c>
    </row>
    <row r="3522" s="4" customFormat="1" ht="27" spans="1:13">
      <c r="A3522" s="8">
        <v>3520</v>
      </c>
      <c r="B3522" s="10" t="s">
        <v>11581</v>
      </c>
      <c r="C3522" s="10" t="s">
        <v>37</v>
      </c>
      <c r="D3522" s="10" t="s">
        <v>11582</v>
      </c>
      <c r="E3522" s="10" t="s">
        <v>19</v>
      </c>
      <c r="F3522" s="11">
        <v>5</v>
      </c>
      <c r="G3522" s="11" t="s">
        <v>39</v>
      </c>
      <c r="H3522" s="10" t="s">
        <v>19</v>
      </c>
      <c r="I3522" s="10" t="s">
        <v>11583</v>
      </c>
      <c r="J3522" s="10" t="s">
        <v>40</v>
      </c>
      <c r="K3522" s="10" t="s">
        <v>11584</v>
      </c>
      <c r="L3522" s="10" t="s">
        <v>11585</v>
      </c>
      <c r="M3522" s="12" t="s">
        <v>11300</v>
      </c>
    </row>
    <row r="3523" s="4" customFormat="1" ht="27" spans="1:13">
      <c r="A3523" s="8">
        <v>3521</v>
      </c>
      <c r="B3523" s="9" t="s">
        <v>11586</v>
      </c>
      <c r="C3523" s="9" t="s">
        <v>150</v>
      </c>
      <c r="D3523" s="9" t="s">
        <v>11587</v>
      </c>
      <c r="E3523" s="9" t="s">
        <v>364</v>
      </c>
      <c r="F3523" s="8">
        <v>2</v>
      </c>
      <c r="G3523" s="8" t="s">
        <v>18</v>
      </c>
      <c r="H3523" s="9" t="s">
        <v>19</v>
      </c>
      <c r="I3523" s="9" t="s">
        <v>11588</v>
      </c>
      <c r="J3523" s="9" t="s">
        <v>40</v>
      </c>
      <c r="K3523" s="9" t="s">
        <v>11589</v>
      </c>
      <c r="L3523" s="9" t="str">
        <f>"13795070733"</f>
        <v>13795070733</v>
      </c>
      <c r="M3523" s="12" t="s">
        <v>11300</v>
      </c>
    </row>
    <row r="3524" s="4" customFormat="1" ht="27" spans="1:13">
      <c r="A3524" s="8">
        <v>3522</v>
      </c>
      <c r="B3524" s="10" t="s">
        <v>11590</v>
      </c>
      <c r="C3524" s="10" t="s">
        <v>37</v>
      </c>
      <c r="D3524" s="10" t="s">
        <v>11591</v>
      </c>
      <c r="E3524" s="10" t="s">
        <v>19</v>
      </c>
      <c r="F3524" s="11">
        <v>2</v>
      </c>
      <c r="G3524" s="11" t="s">
        <v>633</v>
      </c>
      <c r="H3524" s="10" t="s">
        <v>19</v>
      </c>
      <c r="I3524" s="10" t="s">
        <v>11592</v>
      </c>
      <c r="J3524" s="10" t="s">
        <v>40</v>
      </c>
      <c r="K3524" s="10" t="s">
        <v>11593</v>
      </c>
      <c r="L3524" s="10" t="s">
        <v>11594</v>
      </c>
      <c r="M3524" s="12" t="s">
        <v>11300</v>
      </c>
    </row>
    <row r="3525" s="4" customFormat="1" ht="40.5" spans="1:13">
      <c r="A3525" s="8">
        <v>3523</v>
      </c>
      <c r="B3525" s="10" t="s">
        <v>11595</v>
      </c>
      <c r="C3525" s="10" t="s">
        <v>150</v>
      </c>
      <c r="D3525" s="10" t="s">
        <v>11596</v>
      </c>
      <c r="E3525" s="10" t="s">
        <v>1988</v>
      </c>
      <c r="F3525" s="11">
        <v>2</v>
      </c>
      <c r="G3525" s="11" t="s">
        <v>39</v>
      </c>
      <c r="H3525" s="10" t="s">
        <v>76</v>
      </c>
      <c r="I3525" s="10" t="s">
        <v>11597</v>
      </c>
      <c r="J3525" s="10" t="s">
        <v>59</v>
      </c>
      <c r="K3525" s="10" t="s">
        <v>11598</v>
      </c>
      <c r="L3525" s="10" t="s">
        <v>11599</v>
      </c>
      <c r="M3525" s="12" t="s">
        <v>11300</v>
      </c>
    </row>
    <row r="3526" s="4" customFormat="1" ht="81" spans="1:13">
      <c r="A3526" s="8">
        <v>3524</v>
      </c>
      <c r="B3526" s="10" t="s">
        <v>11600</v>
      </c>
      <c r="C3526" s="10" t="s">
        <v>37</v>
      </c>
      <c r="D3526" s="10" t="s">
        <v>11601</v>
      </c>
      <c r="E3526" s="10" t="s">
        <v>3884</v>
      </c>
      <c r="F3526" s="11">
        <v>4</v>
      </c>
      <c r="G3526" s="11" t="s">
        <v>43</v>
      </c>
      <c r="H3526" s="10" t="s">
        <v>19</v>
      </c>
      <c r="I3526" s="10" t="s">
        <v>11601</v>
      </c>
      <c r="J3526" s="10" t="s">
        <v>40</v>
      </c>
      <c r="K3526" s="10" t="s">
        <v>11602</v>
      </c>
      <c r="L3526" s="10" t="s">
        <v>11602</v>
      </c>
      <c r="M3526" s="12" t="s">
        <v>11300</v>
      </c>
    </row>
    <row r="3527" s="4" customFormat="1" ht="67.5" spans="1:13">
      <c r="A3527" s="8">
        <v>3525</v>
      </c>
      <c r="B3527" s="10" t="s">
        <v>11600</v>
      </c>
      <c r="C3527" s="10" t="s">
        <v>37</v>
      </c>
      <c r="D3527" s="10" t="s">
        <v>11603</v>
      </c>
      <c r="E3527" s="10" t="s">
        <v>19</v>
      </c>
      <c r="F3527" s="11">
        <v>2</v>
      </c>
      <c r="G3527" s="11" t="s">
        <v>39</v>
      </c>
      <c r="H3527" s="10" t="s">
        <v>19</v>
      </c>
      <c r="I3527" s="10" t="s">
        <v>11603</v>
      </c>
      <c r="J3527" s="10" t="s">
        <v>40</v>
      </c>
      <c r="K3527" s="10" t="s">
        <v>11602</v>
      </c>
      <c r="L3527" s="10" t="s">
        <v>11602</v>
      </c>
      <c r="M3527" s="12" t="s">
        <v>11300</v>
      </c>
    </row>
    <row r="3528" s="4" customFormat="1" ht="81" spans="1:13">
      <c r="A3528" s="8">
        <v>3526</v>
      </c>
      <c r="B3528" s="10" t="s">
        <v>11600</v>
      </c>
      <c r="C3528" s="10" t="s">
        <v>37</v>
      </c>
      <c r="D3528" s="10" t="s">
        <v>11604</v>
      </c>
      <c r="E3528" s="10" t="s">
        <v>37</v>
      </c>
      <c r="F3528" s="11">
        <v>2</v>
      </c>
      <c r="G3528" s="11" t="s">
        <v>43</v>
      </c>
      <c r="H3528" s="10" t="s">
        <v>19</v>
      </c>
      <c r="I3528" s="10" t="s">
        <v>11604</v>
      </c>
      <c r="J3528" s="10" t="s">
        <v>40</v>
      </c>
      <c r="K3528" s="10" t="s">
        <v>11602</v>
      </c>
      <c r="L3528" s="10" t="s">
        <v>11602</v>
      </c>
      <c r="M3528" s="12" t="s">
        <v>11300</v>
      </c>
    </row>
    <row r="3529" s="4" customFormat="1" ht="40.5" spans="1:13">
      <c r="A3529" s="8">
        <v>3527</v>
      </c>
      <c r="B3529" s="10" t="s">
        <v>11600</v>
      </c>
      <c r="C3529" s="10" t="s">
        <v>37</v>
      </c>
      <c r="D3529" s="10" t="s">
        <v>11605</v>
      </c>
      <c r="E3529" s="10" t="s">
        <v>3884</v>
      </c>
      <c r="F3529" s="11">
        <v>4</v>
      </c>
      <c r="G3529" s="11" t="s">
        <v>43</v>
      </c>
      <c r="H3529" s="10" t="s">
        <v>19</v>
      </c>
      <c r="I3529" s="10" t="s">
        <v>11605</v>
      </c>
      <c r="J3529" s="10" t="s">
        <v>40</v>
      </c>
      <c r="K3529" s="10" t="s">
        <v>11602</v>
      </c>
      <c r="L3529" s="10" t="s">
        <v>11602</v>
      </c>
      <c r="M3529" s="12" t="s">
        <v>11300</v>
      </c>
    </row>
    <row r="3530" s="4" customFormat="1" ht="94.5" spans="1:13">
      <c r="A3530" s="8">
        <v>3528</v>
      </c>
      <c r="B3530" s="10" t="s">
        <v>11600</v>
      </c>
      <c r="C3530" s="10" t="s">
        <v>37</v>
      </c>
      <c r="D3530" s="10" t="s">
        <v>11606</v>
      </c>
      <c r="E3530" s="10" t="s">
        <v>37</v>
      </c>
      <c r="F3530" s="11">
        <v>2</v>
      </c>
      <c r="G3530" s="11" t="s">
        <v>43</v>
      </c>
      <c r="H3530" s="10" t="s">
        <v>19</v>
      </c>
      <c r="I3530" s="10" t="s">
        <v>11606</v>
      </c>
      <c r="J3530" s="10" t="s">
        <v>70</v>
      </c>
      <c r="K3530" s="10" t="s">
        <v>11602</v>
      </c>
      <c r="L3530" s="10" t="s">
        <v>11602</v>
      </c>
      <c r="M3530" s="12" t="s">
        <v>11300</v>
      </c>
    </row>
    <row r="3531" s="4" customFormat="1" ht="81" spans="1:13">
      <c r="A3531" s="8">
        <v>3529</v>
      </c>
      <c r="B3531" s="10" t="s">
        <v>11600</v>
      </c>
      <c r="C3531" s="10" t="s">
        <v>37</v>
      </c>
      <c r="D3531" s="10" t="s">
        <v>11607</v>
      </c>
      <c r="E3531" s="10" t="s">
        <v>3884</v>
      </c>
      <c r="F3531" s="11">
        <v>2</v>
      </c>
      <c r="G3531" s="11" t="s">
        <v>43</v>
      </c>
      <c r="H3531" s="10" t="s">
        <v>19</v>
      </c>
      <c r="I3531" s="10" t="s">
        <v>11608</v>
      </c>
      <c r="J3531" s="10" t="s">
        <v>40</v>
      </c>
      <c r="K3531" s="10" t="s">
        <v>11602</v>
      </c>
      <c r="L3531" s="10" t="s">
        <v>11602</v>
      </c>
      <c r="M3531" s="12" t="s">
        <v>11300</v>
      </c>
    </row>
    <row r="3532" s="4" customFormat="1" ht="81" spans="1:13">
      <c r="A3532" s="8">
        <v>3530</v>
      </c>
      <c r="B3532" s="9" t="s">
        <v>11600</v>
      </c>
      <c r="C3532" s="9" t="s">
        <v>37</v>
      </c>
      <c r="D3532" s="9" t="s">
        <v>11601</v>
      </c>
      <c r="E3532" s="9" t="s">
        <v>3884</v>
      </c>
      <c r="F3532" s="8">
        <v>4</v>
      </c>
      <c r="G3532" s="8" t="s">
        <v>18</v>
      </c>
      <c r="H3532" s="9" t="s">
        <v>19</v>
      </c>
      <c r="I3532" s="9" t="s">
        <v>11601</v>
      </c>
      <c r="J3532" s="9" t="s">
        <v>40</v>
      </c>
      <c r="K3532" s="9" t="str">
        <f>"13342425195"</f>
        <v>13342425195</v>
      </c>
      <c r="L3532" s="9" t="str">
        <f>"13342425195"</f>
        <v>13342425195</v>
      </c>
      <c r="M3532" s="12" t="s">
        <v>11300</v>
      </c>
    </row>
    <row r="3533" s="4" customFormat="1" ht="81" spans="1:13">
      <c r="A3533" s="8">
        <v>3531</v>
      </c>
      <c r="B3533" s="10" t="s">
        <v>11609</v>
      </c>
      <c r="C3533" s="10" t="s">
        <v>348</v>
      </c>
      <c r="D3533" s="10" t="s">
        <v>11610</v>
      </c>
      <c r="E3533" s="10" t="s">
        <v>350</v>
      </c>
      <c r="F3533" s="11">
        <v>1</v>
      </c>
      <c r="G3533" s="11" t="s">
        <v>43</v>
      </c>
      <c r="H3533" s="10" t="s">
        <v>76</v>
      </c>
      <c r="I3533" s="10" t="s">
        <v>11611</v>
      </c>
      <c r="J3533" s="10" t="s">
        <v>40</v>
      </c>
      <c r="K3533" s="10" t="s">
        <v>11612</v>
      </c>
      <c r="L3533" s="10" t="s">
        <v>11613</v>
      </c>
      <c r="M3533" s="12" t="s">
        <v>11300</v>
      </c>
    </row>
    <row r="3534" s="4" customFormat="1" ht="108" spans="1:13">
      <c r="A3534" s="8">
        <v>3532</v>
      </c>
      <c r="B3534" s="9" t="s">
        <v>11614</v>
      </c>
      <c r="C3534" s="9" t="s">
        <v>537</v>
      </c>
      <c r="D3534" s="9" t="s">
        <v>11615</v>
      </c>
      <c r="E3534" s="9" t="s">
        <v>1127</v>
      </c>
      <c r="F3534" s="8">
        <v>1</v>
      </c>
      <c r="G3534" s="8" t="s">
        <v>18</v>
      </c>
      <c r="H3534" s="9" t="s">
        <v>19</v>
      </c>
      <c r="I3534" s="9" t="s">
        <v>11616</v>
      </c>
      <c r="J3534" s="9" t="s">
        <v>40</v>
      </c>
      <c r="K3534" s="9" t="s">
        <v>11617</v>
      </c>
      <c r="L3534" s="9" t="s">
        <v>11618</v>
      </c>
      <c r="M3534" s="12" t="s">
        <v>11300</v>
      </c>
    </row>
    <row r="3535" s="4" customFormat="1" ht="67.5" spans="1:13">
      <c r="A3535" s="8">
        <v>3533</v>
      </c>
      <c r="B3535" s="10" t="s">
        <v>11619</v>
      </c>
      <c r="C3535" s="10" t="s">
        <v>66</v>
      </c>
      <c r="D3535" s="10" t="s">
        <v>11620</v>
      </c>
      <c r="E3535" s="10" t="s">
        <v>119</v>
      </c>
      <c r="F3535" s="11">
        <v>5</v>
      </c>
      <c r="G3535" s="11" t="s">
        <v>43</v>
      </c>
      <c r="H3535" s="10" t="s">
        <v>19</v>
      </c>
      <c r="I3535" s="10" t="s">
        <v>11621</v>
      </c>
      <c r="J3535" s="10" t="s">
        <v>40</v>
      </c>
      <c r="K3535" s="10" t="s">
        <v>11622</v>
      </c>
      <c r="L3535" s="10" t="s">
        <v>11623</v>
      </c>
      <c r="M3535" s="12" t="s">
        <v>11300</v>
      </c>
    </row>
    <row r="3536" s="4" customFormat="1" ht="94.5" spans="1:13">
      <c r="A3536" s="8">
        <v>3534</v>
      </c>
      <c r="B3536" s="10" t="s">
        <v>11619</v>
      </c>
      <c r="C3536" s="10" t="s">
        <v>1526</v>
      </c>
      <c r="D3536" s="10" t="s">
        <v>11624</v>
      </c>
      <c r="E3536" s="10" t="s">
        <v>364</v>
      </c>
      <c r="F3536" s="11">
        <v>3</v>
      </c>
      <c r="G3536" s="11" t="s">
        <v>43</v>
      </c>
      <c r="H3536" s="10" t="s">
        <v>19</v>
      </c>
      <c r="I3536" s="10" t="s">
        <v>11625</v>
      </c>
      <c r="J3536" s="10" t="s">
        <v>40</v>
      </c>
      <c r="K3536" s="10" t="s">
        <v>11622</v>
      </c>
      <c r="L3536" s="10" t="s">
        <v>11623</v>
      </c>
      <c r="M3536" s="12" t="s">
        <v>11300</v>
      </c>
    </row>
    <row r="3537" s="4" customFormat="1" ht="94.5" spans="1:13">
      <c r="A3537" s="8">
        <v>3535</v>
      </c>
      <c r="B3537" s="10" t="s">
        <v>11626</v>
      </c>
      <c r="C3537" s="10" t="s">
        <v>37</v>
      </c>
      <c r="D3537" s="10" t="s">
        <v>11627</v>
      </c>
      <c r="E3537" s="10" t="s">
        <v>11628</v>
      </c>
      <c r="F3537" s="11">
        <v>3</v>
      </c>
      <c r="G3537" s="11" t="s">
        <v>43</v>
      </c>
      <c r="H3537" s="10" t="s">
        <v>19</v>
      </c>
      <c r="I3537" s="10" t="s">
        <v>11629</v>
      </c>
      <c r="J3537" s="10" t="s">
        <v>59</v>
      </c>
      <c r="K3537" s="10" t="s">
        <v>11593</v>
      </c>
      <c r="L3537" s="10" t="s">
        <v>11594</v>
      </c>
      <c r="M3537" s="12" t="s">
        <v>11300</v>
      </c>
    </row>
    <row r="3538" s="4" customFormat="1" ht="40.5" spans="1:13">
      <c r="A3538" s="8">
        <v>3536</v>
      </c>
      <c r="B3538" s="10" t="s">
        <v>11626</v>
      </c>
      <c r="C3538" s="10" t="s">
        <v>37</v>
      </c>
      <c r="D3538" s="10" t="s">
        <v>11630</v>
      </c>
      <c r="E3538" s="10" t="s">
        <v>19</v>
      </c>
      <c r="F3538" s="11">
        <v>1</v>
      </c>
      <c r="G3538" s="11" t="s">
        <v>43</v>
      </c>
      <c r="H3538" s="10" t="s">
        <v>19</v>
      </c>
      <c r="I3538" s="10" t="s">
        <v>11631</v>
      </c>
      <c r="J3538" s="10" t="s">
        <v>40</v>
      </c>
      <c r="K3538" s="10" t="s">
        <v>11593</v>
      </c>
      <c r="L3538" s="10" t="s">
        <v>11594</v>
      </c>
      <c r="M3538" s="12" t="s">
        <v>11300</v>
      </c>
    </row>
    <row r="3539" s="4" customFormat="1" ht="67.5" spans="1:13">
      <c r="A3539" s="8">
        <v>3537</v>
      </c>
      <c r="B3539" s="10" t="s">
        <v>11626</v>
      </c>
      <c r="C3539" s="10" t="s">
        <v>37</v>
      </c>
      <c r="D3539" s="10" t="s">
        <v>11632</v>
      </c>
      <c r="E3539" s="10" t="s">
        <v>11628</v>
      </c>
      <c r="F3539" s="11">
        <v>2</v>
      </c>
      <c r="G3539" s="11" t="s">
        <v>43</v>
      </c>
      <c r="H3539" s="10" t="s">
        <v>19</v>
      </c>
      <c r="I3539" s="10" t="s">
        <v>11633</v>
      </c>
      <c r="J3539" s="10" t="s">
        <v>591</v>
      </c>
      <c r="K3539" s="10" t="s">
        <v>11593</v>
      </c>
      <c r="L3539" s="10" t="s">
        <v>11594</v>
      </c>
      <c r="M3539" s="12" t="s">
        <v>11300</v>
      </c>
    </row>
    <row r="3540" s="4" customFormat="1" ht="54" spans="1:13">
      <c r="A3540" s="8">
        <v>3538</v>
      </c>
      <c r="B3540" s="10" t="s">
        <v>11626</v>
      </c>
      <c r="C3540" s="10" t="s">
        <v>37</v>
      </c>
      <c r="D3540" s="10" t="s">
        <v>11634</v>
      </c>
      <c r="E3540" s="10" t="s">
        <v>3150</v>
      </c>
      <c r="F3540" s="11">
        <v>5</v>
      </c>
      <c r="G3540" s="11" t="s">
        <v>43</v>
      </c>
      <c r="H3540" s="10" t="s">
        <v>19</v>
      </c>
      <c r="I3540" s="10" t="s">
        <v>11635</v>
      </c>
      <c r="J3540" s="10" t="s">
        <v>40</v>
      </c>
      <c r="K3540" s="10" t="s">
        <v>11593</v>
      </c>
      <c r="L3540" s="10" t="s">
        <v>11594</v>
      </c>
      <c r="M3540" s="12" t="s">
        <v>11300</v>
      </c>
    </row>
    <row r="3541" s="4" customFormat="1" ht="27" spans="1:13">
      <c r="A3541" s="8">
        <v>3539</v>
      </c>
      <c r="B3541" s="10" t="s">
        <v>11626</v>
      </c>
      <c r="C3541" s="10" t="s">
        <v>37</v>
      </c>
      <c r="D3541" s="10" t="s">
        <v>11636</v>
      </c>
      <c r="E3541" s="10" t="s">
        <v>19</v>
      </c>
      <c r="F3541" s="11">
        <v>20</v>
      </c>
      <c r="G3541" s="11" t="s">
        <v>633</v>
      </c>
      <c r="H3541" s="10" t="s">
        <v>19</v>
      </c>
      <c r="I3541" s="10" t="s">
        <v>11637</v>
      </c>
      <c r="J3541" s="10" t="s">
        <v>59</v>
      </c>
      <c r="K3541" s="10" t="s">
        <v>11593</v>
      </c>
      <c r="L3541" s="10" t="s">
        <v>11594</v>
      </c>
      <c r="M3541" s="12" t="s">
        <v>11300</v>
      </c>
    </row>
    <row r="3542" s="4" customFormat="1" ht="27" spans="1:13">
      <c r="A3542" s="8">
        <v>3540</v>
      </c>
      <c r="B3542" s="10" t="s">
        <v>11638</v>
      </c>
      <c r="C3542" s="10" t="s">
        <v>37</v>
      </c>
      <c r="D3542" s="10" t="s">
        <v>11639</v>
      </c>
      <c r="E3542" s="10" t="s">
        <v>32</v>
      </c>
      <c r="F3542" s="11">
        <v>2</v>
      </c>
      <c r="G3542" s="11" t="s">
        <v>633</v>
      </c>
      <c r="H3542" s="10" t="s">
        <v>19</v>
      </c>
      <c r="I3542" s="10" t="s">
        <v>11640</v>
      </c>
      <c r="J3542" s="10" t="s">
        <v>591</v>
      </c>
      <c r="K3542" s="10" t="s">
        <v>11641</v>
      </c>
      <c r="L3542" s="10" t="s">
        <v>11642</v>
      </c>
      <c r="M3542" s="12" t="s">
        <v>11300</v>
      </c>
    </row>
    <row r="3543" s="4" customFormat="1" ht="40.5" spans="1:13">
      <c r="A3543" s="8">
        <v>3541</v>
      </c>
      <c r="B3543" s="10" t="s">
        <v>11638</v>
      </c>
      <c r="C3543" s="10" t="s">
        <v>37</v>
      </c>
      <c r="D3543" s="10" t="s">
        <v>11643</v>
      </c>
      <c r="E3543" s="10" t="s">
        <v>32</v>
      </c>
      <c r="F3543" s="11">
        <v>1</v>
      </c>
      <c r="G3543" s="11" t="s">
        <v>39</v>
      </c>
      <c r="H3543" s="10" t="s">
        <v>19</v>
      </c>
      <c r="I3543" s="10" t="s">
        <v>11644</v>
      </c>
      <c r="J3543" s="10" t="s">
        <v>40</v>
      </c>
      <c r="K3543" s="10" t="s">
        <v>11641</v>
      </c>
      <c r="L3543" s="10" t="s">
        <v>11642</v>
      </c>
      <c r="M3543" s="12" t="s">
        <v>11300</v>
      </c>
    </row>
    <row r="3544" s="4" customFormat="1" ht="54" spans="1:13">
      <c r="A3544" s="8">
        <v>3542</v>
      </c>
      <c r="B3544" s="10" t="s">
        <v>11638</v>
      </c>
      <c r="C3544" s="10" t="s">
        <v>37</v>
      </c>
      <c r="D3544" s="10" t="s">
        <v>11645</v>
      </c>
      <c r="E3544" s="10" t="s">
        <v>32</v>
      </c>
      <c r="F3544" s="11">
        <v>1</v>
      </c>
      <c r="G3544" s="11" t="s">
        <v>39</v>
      </c>
      <c r="H3544" s="10" t="s">
        <v>19</v>
      </c>
      <c r="I3544" s="10" t="s">
        <v>11646</v>
      </c>
      <c r="J3544" s="10" t="s">
        <v>40</v>
      </c>
      <c r="K3544" s="10" t="s">
        <v>11641</v>
      </c>
      <c r="L3544" s="10" t="s">
        <v>11642</v>
      </c>
      <c r="M3544" s="12" t="s">
        <v>11300</v>
      </c>
    </row>
    <row r="3545" s="4" customFormat="1" ht="54" spans="1:13">
      <c r="A3545" s="8">
        <v>3543</v>
      </c>
      <c r="B3545" s="10" t="s">
        <v>11638</v>
      </c>
      <c r="C3545" s="10" t="s">
        <v>37</v>
      </c>
      <c r="D3545" s="10" t="s">
        <v>11647</v>
      </c>
      <c r="E3545" s="10" t="s">
        <v>32</v>
      </c>
      <c r="F3545" s="11">
        <v>2</v>
      </c>
      <c r="G3545" s="11" t="s">
        <v>39</v>
      </c>
      <c r="H3545" s="10" t="s">
        <v>19</v>
      </c>
      <c r="I3545" s="10" t="s">
        <v>11648</v>
      </c>
      <c r="J3545" s="10" t="s">
        <v>40</v>
      </c>
      <c r="K3545" s="10" t="s">
        <v>11641</v>
      </c>
      <c r="L3545" s="10" t="s">
        <v>11642</v>
      </c>
      <c r="M3545" s="12" t="s">
        <v>11300</v>
      </c>
    </row>
    <row r="3546" s="4" customFormat="1" ht="40.5" spans="1:13">
      <c r="A3546" s="8">
        <v>3544</v>
      </c>
      <c r="B3546" s="10" t="s">
        <v>11638</v>
      </c>
      <c r="C3546" s="10" t="s">
        <v>150</v>
      </c>
      <c r="D3546" s="10" t="s">
        <v>11649</v>
      </c>
      <c r="E3546" s="10" t="s">
        <v>32</v>
      </c>
      <c r="F3546" s="11">
        <v>2</v>
      </c>
      <c r="G3546" s="11" t="s">
        <v>43</v>
      </c>
      <c r="H3546" s="10" t="s">
        <v>19</v>
      </c>
      <c r="I3546" s="10" t="s">
        <v>11650</v>
      </c>
      <c r="J3546" s="10" t="s">
        <v>59</v>
      </c>
      <c r="K3546" s="10" t="s">
        <v>11641</v>
      </c>
      <c r="L3546" s="10" t="s">
        <v>11642</v>
      </c>
      <c r="M3546" s="12" t="s">
        <v>11300</v>
      </c>
    </row>
    <row r="3547" s="4" customFormat="1" ht="27" spans="1:13">
      <c r="A3547" s="8">
        <v>3545</v>
      </c>
      <c r="B3547" s="9" t="s">
        <v>11651</v>
      </c>
      <c r="C3547" s="9" t="s">
        <v>150</v>
      </c>
      <c r="D3547" s="9" t="s">
        <v>11652</v>
      </c>
      <c r="E3547" s="9" t="s">
        <v>590</v>
      </c>
      <c r="F3547" s="8">
        <v>1</v>
      </c>
      <c r="G3547" s="8" t="s">
        <v>18</v>
      </c>
      <c r="H3547" s="9" t="s">
        <v>19</v>
      </c>
      <c r="I3547" s="9" t="s">
        <v>11653</v>
      </c>
      <c r="J3547" s="9" t="s">
        <v>70</v>
      </c>
      <c r="K3547" s="9" t="s">
        <v>11654</v>
      </c>
      <c r="L3547" s="9" t="s">
        <v>11655</v>
      </c>
      <c r="M3547" s="12" t="s">
        <v>11300</v>
      </c>
    </row>
    <row r="3548" s="4" customFormat="1" ht="27" spans="1:13">
      <c r="A3548" s="8">
        <v>3546</v>
      </c>
      <c r="B3548" s="9" t="s">
        <v>11651</v>
      </c>
      <c r="C3548" s="9" t="s">
        <v>2791</v>
      </c>
      <c r="D3548" s="9" t="s">
        <v>11656</v>
      </c>
      <c r="E3548" s="9" t="s">
        <v>32</v>
      </c>
      <c r="F3548" s="8">
        <v>2</v>
      </c>
      <c r="G3548" s="8" t="s">
        <v>18</v>
      </c>
      <c r="H3548" s="9" t="s">
        <v>19</v>
      </c>
      <c r="I3548" s="9" t="s">
        <v>11653</v>
      </c>
      <c r="J3548" s="9" t="s">
        <v>70</v>
      </c>
      <c r="K3548" s="9" t="s">
        <v>11654</v>
      </c>
      <c r="L3548" s="9" t="s">
        <v>11655</v>
      </c>
      <c r="M3548" s="12" t="s">
        <v>11300</v>
      </c>
    </row>
    <row r="3549" s="4" customFormat="1" ht="40.5" spans="1:13">
      <c r="A3549" s="8">
        <v>3547</v>
      </c>
      <c r="B3549" s="10" t="s">
        <v>11657</v>
      </c>
      <c r="C3549" s="10" t="s">
        <v>37</v>
      </c>
      <c r="D3549" s="10" t="s">
        <v>11658</v>
      </c>
      <c r="E3549" s="10" t="s">
        <v>32</v>
      </c>
      <c r="F3549" s="11">
        <v>1</v>
      </c>
      <c r="G3549" s="11" t="s">
        <v>39</v>
      </c>
      <c r="H3549" s="10" t="s">
        <v>19</v>
      </c>
      <c r="I3549" s="10" t="s">
        <v>11659</v>
      </c>
      <c r="J3549" s="10" t="s">
        <v>40</v>
      </c>
      <c r="K3549" s="10" t="s">
        <v>11660</v>
      </c>
      <c r="L3549" s="10" t="s">
        <v>11661</v>
      </c>
      <c r="M3549" s="12" t="s">
        <v>11300</v>
      </c>
    </row>
    <row r="3550" s="4" customFormat="1" ht="81" spans="1:13">
      <c r="A3550" s="8">
        <v>3548</v>
      </c>
      <c r="B3550" s="10" t="s">
        <v>11657</v>
      </c>
      <c r="C3550" s="10" t="s">
        <v>37</v>
      </c>
      <c r="D3550" s="10" t="s">
        <v>11662</v>
      </c>
      <c r="E3550" s="10" t="s">
        <v>32</v>
      </c>
      <c r="F3550" s="11">
        <v>1</v>
      </c>
      <c r="G3550" s="11" t="s">
        <v>43</v>
      </c>
      <c r="H3550" s="10" t="s">
        <v>19</v>
      </c>
      <c r="I3550" s="10" t="s">
        <v>11662</v>
      </c>
      <c r="J3550" s="10" t="s">
        <v>40</v>
      </c>
      <c r="K3550" s="10" t="s">
        <v>11660</v>
      </c>
      <c r="L3550" s="10" t="s">
        <v>11661</v>
      </c>
      <c r="M3550" s="12" t="s">
        <v>11300</v>
      </c>
    </row>
    <row r="3551" s="4" customFormat="1" ht="40.5" spans="1:13">
      <c r="A3551" s="8">
        <v>3549</v>
      </c>
      <c r="B3551" s="10" t="s">
        <v>11657</v>
      </c>
      <c r="C3551" s="10" t="s">
        <v>37</v>
      </c>
      <c r="D3551" s="10" t="s">
        <v>11663</v>
      </c>
      <c r="E3551" s="10" t="s">
        <v>3858</v>
      </c>
      <c r="F3551" s="11">
        <v>1</v>
      </c>
      <c r="G3551" s="11" t="s">
        <v>39</v>
      </c>
      <c r="H3551" s="10" t="s">
        <v>19</v>
      </c>
      <c r="I3551" s="10" t="s">
        <v>11664</v>
      </c>
      <c r="J3551" s="10" t="s">
        <v>40</v>
      </c>
      <c r="K3551" s="10" t="s">
        <v>11660</v>
      </c>
      <c r="L3551" s="10" t="s">
        <v>11661</v>
      </c>
      <c r="M3551" s="12" t="s">
        <v>11300</v>
      </c>
    </row>
    <row r="3552" s="4" customFormat="1" ht="40.5" spans="1:13">
      <c r="A3552" s="8">
        <v>3550</v>
      </c>
      <c r="B3552" s="10" t="s">
        <v>11657</v>
      </c>
      <c r="C3552" s="10" t="s">
        <v>37</v>
      </c>
      <c r="D3552" s="10" t="s">
        <v>11665</v>
      </c>
      <c r="E3552" s="10" t="s">
        <v>32</v>
      </c>
      <c r="F3552" s="11">
        <v>4</v>
      </c>
      <c r="G3552" s="11" t="s">
        <v>39</v>
      </c>
      <c r="H3552" s="10" t="s">
        <v>19</v>
      </c>
      <c r="I3552" s="10" t="s">
        <v>11666</v>
      </c>
      <c r="J3552" s="10" t="s">
        <v>40</v>
      </c>
      <c r="K3552" s="10" t="s">
        <v>11660</v>
      </c>
      <c r="L3552" s="10" t="s">
        <v>11661</v>
      </c>
      <c r="M3552" s="12" t="s">
        <v>11300</v>
      </c>
    </row>
    <row r="3553" s="4" customFormat="1" ht="81" spans="1:13">
      <c r="A3553" s="8">
        <v>3551</v>
      </c>
      <c r="B3553" s="10" t="s">
        <v>11657</v>
      </c>
      <c r="C3553" s="10" t="s">
        <v>167</v>
      </c>
      <c r="D3553" s="10" t="s">
        <v>11667</v>
      </c>
      <c r="E3553" s="10" t="s">
        <v>258</v>
      </c>
      <c r="F3553" s="11">
        <v>1</v>
      </c>
      <c r="G3553" s="11" t="s">
        <v>43</v>
      </c>
      <c r="H3553" s="10" t="s">
        <v>19</v>
      </c>
      <c r="I3553" s="10" t="s">
        <v>11668</v>
      </c>
      <c r="J3553" s="10" t="s">
        <v>40</v>
      </c>
      <c r="K3553" s="10" t="s">
        <v>11660</v>
      </c>
      <c r="L3553" s="10" t="s">
        <v>11661</v>
      </c>
      <c r="M3553" s="12" t="s">
        <v>11300</v>
      </c>
    </row>
    <row r="3554" s="4" customFormat="1" ht="67.5" spans="1:13">
      <c r="A3554" s="8">
        <v>3552</v>
      </c>
      <c r="B3554" s="10" t="s">
        <v>11657</v>
      </c>
      <c r="C3554" s="10" t="s">
        <v>150</v>
      </c>
      <c r="D3554" s="10" t="s">
        <v>11669</v>
      </c>
      <c r="E3554" s="10" t="s">
        <v>32</v>
      </c>
      <c r="F3554" s="11">
        <v>1</v>
      </c>
      <c r="G3554" s="11" t="s">
        <v>43</v>
      </c>
      <c r="H3554" s="10" t="s">
        <v>19</v>
      </c>
      <c r="I3554" s="10" t="s">
        <v>11669</v>
      </c>
      <c r="J3554" s="10" t="s">
        <v>40</v>
      </c>
      <c r="K3554" s="10" t="s">
        <v>11660</v>
      </c>
      <c r="L3554" s="10" t="s">
        <v>11661</v>
      </c>
      <c r="M3554" s="12" t="s">
        <v>11300</v>
      </c>
    </row>
    <row r="3555" s="4" customFormat="1" ht="40.5" spans="1:13">
      <c r="A3555" s="8">
        <v>3553</v>
      </c>
      <c r="B3555" s="10" t="s">
        <v>11670</v>
      </c>
      <c r="C3555" s="10" t="s">
        <v>37</v>
      </c>
      <c r="D3555" s="10" t="s">
        <v>11671</v>
      </c>
      <c r="E3555" s="10" t="s">
        <v>19</v>
      </c>
      <c r="F3555" s="11">
        <v>10</v>
      </c>
      <c r="G3555" s="11" t="s">
        <v>633</v>
      </c>
      <c r="H3555" s="10" t="s">
        <v>19</v>
      </c>
      <c r="I3555" s="10" t="s">
        <v>11672</v>
      </c>
      <c r="J3555" s="10" t="s">
        <v>40</v>
      </c>
      <c r="K3555" s="10" t="s">
        <v>6476</v>
      </c>
      <c r="L3555" s="10" t="s">
        <v>11673</v>
      </c>
      <c r="M3555" s="12" t="s">
        <v>11300</v>
      </c>
    </row>
    <row r="3556" s="4" customFormat="1" ht="67.5" spans="1:13">
      <c r="A3556" s="8">
        <v>3554</v>
      </c>
      <c r="B3556" s="10" t="s">
        <v>11674</v>
      </c>
      <c r="C3556" s="10" t="s">
        <v>66</v>
      </c>
      <c r="D3556" s="10" t="s">
        <v>11675</v>
      </c>
      <c r="E3556" s="10" t="s">
        <v>19</v>
      </c>
      <c r="F3556" s="11">
        <v>1</v>
      </c>
      <c r="G3556" s="11" t="s">
        <v>43</v>
      </c>
      <c r="H3556" s="10" t="s">
        <v>19</v>
      </c>
      <c r="I3556" s="10" t="s">
        <v>11676</v>
      </c>
      <c r="J3556" s="10" t="s">
        <v>59</v>
      </c>
      <c r="K3556" s="10" t="s">
        <v>11677</v>
      </c>
      <c r="L3556" s="10" t="s">
        <v>11678</v>
      </c>
      <c r="M3556" s="12" t="s">
        <v>11300</v>
      </c>
    </row>
    <row r="3557" s="4" customFormat="1" ht="81" spans="1:13">
      <c r="A3557" s="8">
        <v>3555</v>
      </c>
      <c r="B3557" s="10" t="s">
        <v>11674</v>
      </c>
      <c r="C3557" s="10" t="s">
        <v>1526</v>
      </c>
      <c r="D3557" s="10" t="s">
        <v>11679</v>
      </c>
      <c r="E3557" s="10" t="s">
        <v>258</v>
      </c>
      <c r="F3557" s="11">
        <v>1</v>
      </c>
      <c r="G3557" s="11" t="s">
        <v>43</v>
      </c>
      <c r="H3557" s="10" t="s">
        <v>19</v>
      </c>
      <c r="I3557" s="10" t="s">
        <v>11680</v>
      </c>
      <c r="J3557" s="10" t="s">
        <v>59</v>
      </c>
      <c r="K3557" s="10" t="s">
        <v>11677</v>
      </c>
      <c r="L3557" s="10" t="s">
        <v>11678</v>
      </c>
      <c r="M3557" s="12" t="s">
        <v>11300</v>
      </c>
    </row>
    <row r="3558" s="4" customFormat="1" ht="108" spans="1:13">
      <c r="A3558" s="8">
        <v>3556</v>
      </c>
      <c r="B3558" s="10" t="s">
        <v>11674</v>
      </c>
      <c r="C3558" s="10" t="s">
        <v>150</v>
      </c>
      <c r="D3558" s="10" t="s">
        <v>11681</v>
      </c>
      <c r="E3558" s="10" t="s">
        <v>32</v>
      </c>
      <c r="F3558" s="11">
        <v>1</v>
      </c>
      <c r="G3558" s="11" t="s">
        <v>43</v>
      </c>
      <c r="H3558" s="10" t="s">
        <v>19</v>
      </c>
      <c r="I3558" s="10" t="s">
        <v>11682</v>
      </c>
      <c r="J3558" s="10" t="s">
        <v>59</v>
      </c>
      <c r="K3558" s="10" t="s">
        <v>11677</v>
      </c>
      <c r="L3558" s="10" t="s">
        <v>11678</v>
      </c>
      <c r="M3558" s="12" t="s">
        <v>11300</v>
      </c>
    </row>
    <row r="3559" s="4" customFormat="1" ht="27" spans="1:13">
      <c r="A3559" s="8">
        <v>3557</v>
      </c>
      <c r="B3559" s="10" t="s">
        <v>11683</v>
      </c>
      <c r="C3559" s="10" t="s">
        <v>37</v>
      </c>
      <c r="D3559" s="10" t="s">
        <v>11684</v>
      </c>
      <c r="E3559" s="10" t="s">
        <v>32</v>
      </c>
      <c r="F3559" s="11">
        <v>1</v>
      </c>
      <c r="G3559" s="11" t="s">
        <v>39</v>
      </c>
      <c r="H3559" s="10" t="s">
        <v>19</v>
      </c>
      <c r="I3559" s="10" t="s">
        <v>11685</v>
      </c>
      <c r="J3559" s="10" t="s">
        <v>40</v>
      </c>
      <c r="K3559" s="10" t="s">
        <v>8541</v>
      </c>
      <c r="L3559" s="10" t="s">
        <v>11686</v>
      </c>
      <c r="M3559" s="12" t="s">
        <v>11300</v>
      </c>
    </row>
    <row r="3560" s="4" customFormat="1" ht="67.5" spans="1:13">
      <c r="A3560" s="8">
        <v>3558</v>
      </c>
      <c r="B3560" s="9" t="s">
        <v>11687</v>
      </c>
      <c r="C3560" s="9" t="s">
        <v>150</v>
      </c>
      <c r="D3560" s="9" t="s">
        <v>11688</v>
      </c>
      <c r="E3560" s="9" t="s">
        <v>364</v>
      </c>
      <c r="F3560" s="8">
        <v>5</v>
      </c>
      <c r="G3560" s="8" t="s">
        <v>18</v>
      </c>
      <c r="H3560" s="9" t="s">
        <v>19</v>
      </c>
      <c r="I3560" s="9" t="s">
        <v>11689</v>
      </c>
      <c r="J3560" s="9" t="s">
        <v>40</v>
      </c>
      <c r="K3560" s="9" t="s">
        <v>11690</v>
      </c>
      <c r="L3560" s="9" t="str">
        <f>"13470360009"</f>
        <v>13470360009</v>
      </c>
      <c r="M3560" s="12" t="s">
        <v>11300</v>
      </c>
    </row>
    <row r="3561" s="4" customFormat="1" ht="27" spans="1:13">
      <c r="A3561" s="8">
        <v>3559</v>
      </c>
      <c r="B3561" s="9" t="s">
        <v>11691</v>
      </c>
      <c r="C3561" s="9" t="s">
        <v>2981</v>
      </c>
      <c r="D3561" s="9" t="s">
        <v>11692</v>
      </c>
      <c r="E3561" s="9" t="s">
        <v>3884</v>
      </c>
      <c r="F3561" s="8">
        <v>1</v>
      </c>
      <c r="G3561" s="8" t="s">
        <v>18</v>
      </c>
      <c r="H3561" s="9" t="s">
        <v>474</v>
      </c>
      <c r="I3561" s="9" t="s">
        <v>11693</v>
      </c>
      <c r="J3561" s="9" t="s">
        <v>59</v>
      </c>
      <c r="K3561" s="9" t="s">
        <v>11694</v>
      </c>
      <c r="L3561" s="9" t="s">
        <v>11695</v>
      </c>
      <c r="M3561" s="12" t="s">
        <v>11300</v>
      </c>
    </row>
    <row r="3562" s="4" customFormat="1" ht="27" spans="1:13">
      <c r="A3562" s="8">
        <v>3560</v>
      </c>
      <c r="B3562" s="9" t="s">
        <v>11696</v>
      </c>
      <c r="C3562" s="9" t="s">
        <v>167</v>
      </c>
      <c r="D3562" s="9" t="s">
        <v>11697</v>
      </c>
      <c r="E3562" s="9" t="s">
        <v>32</v>
      </c>
      <c r="F3562" s="8">
        <v>1</v>
      </c>
      <c r="G3562" s="8" t="s">
        <v>18</v>
      </c>
      <c r="H3562" s="9" t="s">
        <v>19</v>
      </c>
      <c r="I3562" s="9" t="s">
        <v>11698</v>
      </c>
      <c r="J3562" s="9" t="s">
        <v>59</v>
      </c>
      <c r="K3562" s="9" t="s">
        <v>11699</v>
      </c>
      <c r="L3562" s="9" t="s">
        <v>11700</v>
      </c>
      <c r="M3562" s="12" t="s">
        <v>11300</v>
      </c>
    </row>
    <row r="3563" s="4" customFormat="1" ht="27" spans="1:13">
      <c r="A3563" s="8">
        <v>3561</v>
      </c>
      <c r="B3563" s="9" t="s">
        <v>11696</v>
      </c>
      <c r="C3563" s="9" t="s">
        <v>37</v>
      </c>
      <c r="D3563" s="9" t="s">
        <v>11701</v>
      </c>
      <c r="E3563" s="9" t="s">
        <v>32</v>
      </c>
      <c r="F3563" s="8">
        <v>1</v>
      </c>
      <c r="G3563" s="8" t="s">
        <v>18</v>
      </c>
      <c r="H3563" s="9" t="s">
        <v>19</v>
      </c>
      <c r="I3563" s="9" t="s">
        <v>11702</v>
      </c>
      <c r="J3563" s="9" t="s">
        <v>59</v>
      </c>
      <c r="K3563" s="9" t="s">
        <v>11699</v>
      </c>
      <c r="L3563" s="9" t="s">
        <v>11700</v>
      </c>
      <c r="M3563" s="12" t="s">
        <v>11300</v>
      </c>
    </row>
    <row r="3564" s="4" customFormat="1" ht="67.5" spans="1:13">
      <c r="A3564" s="8">
        <v>3562</v>
      </c>
      <c r="B3564" s="9" t="s">
        <v>11703</v>
      </c>
      <c r="C3564" s="9" t="s">
        <v>2791</v>
      </c>
      <c r="D3564" s="9" t="s">
        <v>11704</v>
      </c>
      <c r="E3564" s="9" t="s">
        <v>3150</v>
      </c>
      <c r="F3564" s="8">
        <v>5</v>
      </c>
      <c r="G3564" s="8" t="s">
        <v>18</v>
      </c>
      <c r="H3564" s="9" t="s">
        <v>19</v>
      </c>
      <c r="I3564" s="9" t="s">
        <v>11705</v>
      </c>
      <c r="J3564" s="9" t="s">
        <v>40</v>
      </c>
      <c r="K3564" s="9" t="s">
        <v>11706</v>
      </c>
      <c r="L3564" s="9" t="str">
        <f>"17741810198"</f>
        <v>17741810198</v>
      </c>
      <c r="M3564" s="12" t="s">
        <v>11300</v>
      </c>
    </row>
    <row r="3565" s="4" customFormat="1" ht="67.5" spans="1:13">
      <c r="A3565" s="8">
        <v>3563</v>
      </c>
      <c r="B3565" s="9" t="s">
        <v>11703</v>
      </c>
      <c r="C3565" s="9" t="s">
        <v>150</v>
      </c>
      <c r="D3565" s="9" t="s">
        <v>11707</v>
      </c>
      <c r="E3565" s="9" t="s">
        <v>32</v>
      </c>
      <c r="F3565" s="8">
        <v>5</v>
      </c>
      <c r="G3565" s="8" t="s">
        <v>18</v>
      </c>
      <c r="H3565" s="9" t="s">
        <v>19</v>
      </c>
      <c r="I3565" s="9" t="s">
        <v>11705</v>
      </c>
      <c r="J3565" s="9" t="s">
        <v>40</v>
      </c>
      <c r="K3565" s="9" t="s">
        <v>11706</v>
      </c>
      <c r="L3565" s="9" t="str">
        <f>"17741810198"</f>
        <v>17741810198</v>
      </c>
      <c r="M3565" s="12" t="s">
        <v>11300</v>
      </c>
    </row>
    <row r="3566" s="4" customFormat="1" ht="67.5" spans="1:13">
      <c r="A3566" s="8">
        <v>3564</v>
      </c>
      <c r="B3566" s="10" t="s">
        <v>11708</v>
      </c>
      <c r="C3566" s="10" t="s">
        <v>711</v>
      </c>
      <c r="D3566" s="10" t="s">
        <v>11709</v>
      </c>
      <c r="E3566" s="10" t="s">
        <v>32</v>
      </c>
      <c r="F3566" s="11">
        <v>2</v>
      </c>
      <c r="G3566" s="11" t="s">
        <v>43</v>
      </c>
      <c r="H3566" s="10" t="s">
        <v>19</v>
      </c>
      <c r="I3566" s="10" t="s">
        <v>11710</v>
      </c>
      <c r="J3566" s="10" t="s">
        <v>59</v>
      </c>
      <c r="K3566" s="10" t="s">
        <v>11589</v>
      </c>
      <c r="L3566" s="10" t="s">
        <v>11711</v>
      </c>
      <c r="M3566" s="12" t="s">
        <v>11300</v>
      </c>
    </row>
    <row r="3567" s="4" customFormat="1" ht="40.5" spans="1:13">
      <c r="A3567" s="8">
        <v>3565</v>
      </c>
      <c r="B3567" s="9" t="s">
        <v>11708</v>
      </c>
      <c r="C3567" s="9" t="s">
        <v>2791</v>
      </c>
      <c r="D3567" s="9" t="s">
        <v>11709</v>
      </c>
      <c r="E3567" s="9" t="s">
        <v>32</v>
      </c>
      <c r="F3567" s="8">
        <v>2</v>
      </c>
      <c r="G3567" s="8" t="s">
        <v>18</v>
      </c>
      <c r="H3567" s="9" t="s">
        <v>19</v>
      </c>
      <c r="I3567" s="9" t="s">
        <v>11712</v>
      </c>
      <c r="J3567" s="9" t="s">
        <v>59</v>
      </c>
      <c r="K3567" s="9" t="s">
        <v>11589</v>
      </c>
      <c r="L3567" s="9" t="s">
        <v>11711</v>
      </c>
      <c r="M3567" s="12" t="s">
        <v>11300</v>
      </c>
    </row>
    <row r="3568" s="4" customFormat="1" ht="67.5" spans="1:13">
      <c r="A3568" s="8">
        <v>3566</v>
      </c>
      <c r="B3568" s="10" t="s">
        <v>11713</v>
      </c>
      <c r="C3568" s="10" t="s">
        <v>37</v>
      </c>
      <c r="D3568" s="10" t="s">
        <v>11714</v>
      </c>
      <c r="E3568" s="10" t="s">
        <v>32</v>
      </c>
      <c r="F3568" s="11">
        <v>2</v>
      </c>
      <c r="G3568" s="11" t="s">
        <v>633</v>
      </c>
      <c r="H3568" s="10" t="s">
        <v>19</v>
      </c>
      <c r="I3568" s="10" t="s">
        <v>11715</v>
      </c>
      <c r="J3568" s="10" t="s">
        <v>40</v>
      </c>
      <c r="K3568" s="10" t="s">
        <v>11716</v>
      </c>
      <c r="L3568" s="10" t="s">
        <v>11717</v>
      </c>
      <c r="M3568" s="12" t="s">
        <v>11300</v>
      </c>
    </row>
    <row r="3569" s="4" customFormat="1" ht="54" spans="1:13">
      <c r="A3569" s="8">
        <v>3567</v>
      </c>
      <c r="B3569" s="10" t="s">
        <v>11713</v>
      </c>
      <c r="C3569" s="10" t="s">
        <v>37</v>
      </c>
      <c r="D3569" s="10" t="s">
        <v>11718</v>
      </c>
      <c r="E3569" s="10" t="s">
        <v>4919</v>
      </c>
      <c r="F3569" s="11">
        <v>2</v>
      </c>
      <c r="G3569" s="11" t="s">
        <v>39</v>
      </c>
      <c r="H3569" s="10" t="s">
        <v>19</v>
      </c>
      <c r="I3569" s="10" t="s">
        <v>11719</v>
      </c>
      <c r="J3569" s="10" t="s">
        <v>70</v>
      </c>
      <c r="K3569" s="10" t="s">
        <v>11716</v>
      </c>
      <c r="L3569" s="10" t="s">
        <v>11717</v>
      </c>
      <c r="M3569" s="12" t="s">
        <v>11300</v>
      </c>
    </row>
    <row r="3570" s="4" customFormat="1" ht="81" spans="1:13">
      <c r="A3570" s="8">
        <v>3568</v>
      </c>
      <c r="B3570" s="10" t="s">
        <v>11713</v>
      </c>
      <c r="C3570" s="10" t="s">
        <v>37</v>
      </c>
      <c r="D3570" s="10" t="s">
        <v>11720</v>
      </c>
      <c r="E3570" s="10" t="s">
        <v>32</v>
      </c>
      <c r="F3570" s="11">
        <v>2</v>
      </c>
      <c r="G3570" s="11" t="s">
        <v>43</v>
      </c>
      <c r="H3570" s="10" t="s">
        <v>19</v>
      </c>
      <c r="I3570" s="10" t="s">
        <v>11721</v>
      </c>
      <c r="J3570" s="10" t="s">
        <v>40</v>
      </c>
      <c r="K3570" s="10" t="s">
        <v>11716</v>
      </c>
      <c r="L3570" s="10" t="s">
        <v>11717</v>
      </c>
      <c r="M3570" s="12" t="s">
        <v>11300</v>
      </c>
    </row>
    <row r="3571" s="4" customFormat="1" ht="27" spans="1:13">
      <c r="A3571" s="8">
        <v>3569</v>
      </c>
      <c r="B3571" s="10" t="s">
        <v>11722</v>
      </c>
      <c r="C3571" s="10" t="s">
        <v>5657</v>
      </c>
      <c r="D3571" s="10" t="s">
        <v>11723</v>
      </c>
      <c r="E3571" s="10" t="s">
        <v>85</v>
      </c>
      <c r="F3571" s="11">
        <v>5</v>
      </c>
      <c r="G3571" s="11" t="s">
        <v>43</v>
      </c>
      <c r="H3571" s="10" t="s">
        <v>19</v>
      </c>
      <c r="I3571" s="10" t="s">
        <v>11724</v>
      </c>
      <c r="J3571" s="10" t="s">
        <v>59</v>
      </c>
      <c r="K3571" s="10" t="s">
        <v>11725</v>
      </c>
      <c r="L3571" s="10" t="s">
        <v>11726</v>
      </c>
      <c r="M3571" s="12" t="s">
        <v>11300</v>
      </c>
    </row>
    <row r="3572" s="4" customFormat="1" ht="27" spans="1:13">
      <c r="A3572" s="8">
        <v>3570</v>
      </c>
      <c r="B3572" s="10" t="s">
        <v>11722</v>
      </c>
      <c r="C3572" s="10" t="s">
        <v>83</v>
      </c>
      <c r="D3572" s="10" t="s">
        <v>11727</v>
      </c>
      <c r="E3572" s="10" t="s">
        <v>85</v>
      </c>
      <c r="F3572" s="11">
        <v>5</v>
      </c>
      <c r="G3572" s="11" t="s">
        <v>43</v>
      </c>
      <c r="H3572" s="10" t="s">
        <v>19</v>
      </c>
      <c r="I3572" s="10" t="s">
        <v>11728</v>
      </c>
      <c r="J3572" s="10" t="s">
        <v>59</v>
      </c>
      <c r="K3572" s="10" t="s">
        <v>11725</v>
      </c>
      <c r="L3572" s="10" t="s">
        <v>11726</v>
      </c>
      <c r="M3572" s="12" t="s">
        <v>11300</v>
      </c>
    </row>
    <row r="3573" s="4" customFormat="1" ht="121.5" spans="1:13">
      <c r="A3573" s="8">
        <v>3571</v>
      </c>
      <c r="B3573" s="9" t="s">
        <v>11729</v>
      </c>
      <c r="C3573" s="9" t="s">
        <v>574</v>
      </c>
      <c r="D3573" s="9" t="s">
        <v>11730</v>
      </c>
      <c r="E3573" s="9" t="s">
        <v>57</v>
      </c>
      <c r="F3573" s="8">
        <v>3</v>
      </c>
      <c r="G3573" s="8" t="s">
        <v>18</v>
      </c>
      <c r="H3573" s="9" t="s">
        <v>19</v>
      </c>
      <c r="I3573" s="9" t="s">
        <v>11731</v>
      </c>
      <c r="J3573" s="9" t="s">
        <v>59</v>
      </c>
      <c r="K3573" s="9" t="s">
        <v>11732</v>
      </c>
      <c r="L3573" s="9" t="s">
        <v>11733</v>
      </c>
      <c r="M3573" s="12" t="s">
        <v>11300</v>
      </c>
    </row>
    <row r="3574" s="4" customFormat="1" ht="121.5" spans="1:13">
      <c r="A3574" s="8">
        <v>3572</v>
      </c>
      <c r="B3574" s="9" t="s">
        <v>11729</v>
      </c>
      <c r="C3574" s="9" t="s">
        <v>2981</v>
      </c>
      <c r="D3574" s="9" t="s">
        <v>11734</v>
      </c>
      <c r="E3574" s="9" t="s">
        <v>1630</v>
      </c>
      <c r="F3574" s="8">
        <v>2</v>
      </c>
      <c r="G3574" s="8" t="s">
        <v>18</v>
      </c>
      <c r="H3574" s="9" t="s">
        <v>19</v>
      </c>
      <c r="I3574" s="9" t="s">
        <v>11735</v>
      </c>
      <c r="J3574" s="9" t="s">
        <v>40</v>
      </c>
      <c r="K3574" s="9" t="s">
        <v>11732</v>
      </c>
      <c r="L3574" s="9" t="str">
        <f>"15804187711"</f>
        <v>15804187711</v>
      </c>
      <c r="M3574" s="12" t="s">
        <v>11300</v>
      </c>
    </row>
    <row r="3575" s="4" customFormat="1" ht="40.5" spans="1:13">
      <c r="A3575" s="8">
        <v>3573</v>
      </c>
      <c r="B3575" s="9" t="s">
        <v>11736</v>
      </c>
      <c r="C3575" s="9" t="s">
        <v>403</v>
      </c>
      <c r="D3575" s="9" t="s">
        <v>11737</v>
      </c>
      <c r="E3575" s="9" t="s">
        <v>11738</v>
      </c>
      <c r="F3575" s="8">
        <v>2</v>
      </c>
      <c r="G3575" s="8" t="s">
        <v>18</v>
      </c>
      <c r="H3575" s="9" t="s">
        <v>76</v>
      </c>
      <c r="I3575" s="9" t="s">
        <v>434</v>
      </c>
      <c r="J3575" s="9" t="s">
        <v>70</v>
      </c>
      <c r="K3575" s="9" t="s">
        <v>11739</v>
      </c>
      <c r="L3575" s="9" t="s">
        <v>11740</v>
      </c>
      <c r="M3575" s="12" t="s">
        <v>11300</v>
      </c>
    </row>
    <row r="3576" s="4" customFormat="1" ht="40.5" spans="1:13">
      <c r="A3576" s="8">
        <v>3574</v>
      </c>
      <c r="B3576" s="9" t="s">
        <v>11736</v>
      </c>
      <c r="C3576" s="9" t="s">
        <v>348</v>
      </c>
      <c r="D3576" s="9" t="s">
        <v>11741</v>
      </c>
      <c r="E3576" s="9" t="s">
        <v>350</v>
      </c>
      <c r="F3576" s="8">
        <v>1</v>
      </c>
      <c r="G3576" s="8" t="s">
        <v>18</v>
      </c>
      <c r="H3576" s="9" t="s">
        <v>76</v>
      </c>
      <c r="I3576" s="9" t="s">
        <v>10497</v>
      </c>
      <c r="J3576" s="9" t="s">
        <v>70</v>
      </c>
      <c r="K3576" s="9" t="s">
        <v>11739</v>
      </c>
      <c r="L3576" s="9" t="s">
        <v>11740</v>
      </c>
      <c r="M3576" s="12" t="s">
        <v>11300</v>
      </c>
    </row>
    <row r="3577" s="4" customFormat="1" ht="40.5" spans="1:13">
      <c r="A3577" s="8">
        <v>3575</v>
      </c>
      <c r="B3577" s="9" t="s">
        <v>11742</v>
      </c>
      <c r="C3577" s="9" t="s">
        <v>150</v>
      </c>
      <c r="D3577" s="9" t="s">
        <v>11743</v>
      </c>
      <c r="E3577" s="9" t="s">
        <v>4241</v>
      </c>
      <c r="F3577" s="8">
        <v>1</v>
      </c>
      <c r="G3577" s="8" t="s">
        <v>18</v>
      </c>
      <c r="H3577" s="9" t="s">
        <v>76</v>
      </c>
      <c r="I3577" s="9" t="s">
        <v>11744</v>
      </c>
      <c r="J3577" s="9" t="s">
        <v>59</v>
      </c>
      <c r="K3577" s="9" t="s">
        <v>11745</v>
      </c>
      <c r="L3577" s="9" t="s">
        <v>11746</v>
      </c>
      <c r="M3577" s="12" t="s">
        <v>11300</v>
      </c>
    </row>
    <row r="3578" s="4" customFormat="1" ht="81" spans="1:13">
      <c r="A3578" s="8">
        <v>3576</v>
      </c>
      <c r="B3578" s="9" t="s">
        <v>11747</v>
      </c>
      <c r="C3578" s="9" t="s">
        <v>2349</v>
      </c>
      <c r="D3578" s="9" t="s">
        <v>11748</v>
      </c>
      <c r="E3578" s="9" t="s">
        <v>119</v>
      </c>
      <c r="F3578" s="8">
        <v>1</v>
      </c>
      <c r="G3578" s="8" t="s">
        <v>18</v>
      </c>
      <c r="H3578" s="9" t="s">
        <v>19</v>
      </c>
      <c r="I3578" s="9" t="s">
        <v>11749</v>
      </c>
      <c r="J3578" s="9" t="s">
        <v>70</v>
      </c>
      <c r="K3578" s="9" t="s">
        <v>11750</v>
      </c>
      <c r="L3578" s="9" t="s">
        <v>11751</v>
      </c>
      <c r="M3578" s="12" t="s">
        <v>11300</v>
      </c>
    </row>
    <row r="3579" s="4" customFormat="1" ht="81" spans="1:13">
      <c r="A3579" s="8">
        <v>3577</v>
      </c>
      <c r="B3579" s="10" t="s">
        <v>11752</v>
      </c>
      <c r="C3579" s="10" t="s">
        <v>66</v>
      </c>
      <c r="D3579" s="10" t="s">
        <v>11753</v>
      </c>
      <c r="E3579" s="10" t="s">
        <v>119</v>
      </c>
      <c r="F3579" s="11">
        <v>3</v>
      </c>
      <c r="G3579" s="11" t="s">
        <v>43</v>
      </c>
      <c r="H3579" s="10" t="s">
        <v>19</v>
      </c>
      <c r="I3579" s="10" t="s">
        <v>11754</v>
      </c>
      <c r="J3579" s="10" t="s">
        <v>40</v>
      </c>
      <c r="K3579" s="10" t="s">
        <v>11622</v>
      </c>
      <c r="L3579" s="10" t="s">
        <v>11623</v>
      </c>
      <c r="M3579" s="12" t="s">
        <v>11300</v>
      </c>
    </row>
    <row r="3580" s="4" customFormat="1" ht="108" spans="1:13">
      <c r="A3580" s="8">
        <v>3578</v>
      </c>
      <c r="B3580" s="10" t="s">
        <v>11752</v>
      </c>
      <c r="C3580" s="10" t="s">
        <v>799</v>
      </c>
      <c r="D3580" s="10" t="s">
        <v>11755</v>
      </c>
      <c r="E3580" s="10" t="s">
        <v>32</v>
      </c>
      <c r="F3580" s="11">
        <v>3</v>
      </c>
      <c r="G3580" s="11" t="s">
        <v>43</v>
      </c>
      <c r="H3580" s="10" t="s">
        <v>19</v>
      </c>
      <c r="I3580" s="10" t="s">
        <v>11756</v>
      </c>
      <c r="J3580" s="10" t="s">
        <v>40</v>
      </c>
      <c r="K3580" s="10" t="s">
        <v>11622</v>
      </c>
      <c r="L3580" s="10" t="s">
        <v>11623</v>
      </c>
      <c r="M3580" s="12" t="s">
        <v>11300</v>
      </c>
    </row>
    <row r="3581" s="4" customFormat="1" ht="67.5" spans="1:13">
      <c r="A3581" s="8">
        <v>3579</v>
      </c>
      <c r="B3581" s="10" t="s">
        <v>11757</v>
      </c>
      <c r="C3581" s="10" t="s">
        <v>37</v>
      </c>
      <c r="D3581" s="10" t="s">
        <v>11758</v>
      </c>
      <c r="E3581" s="10" t="s">
        <v>2053</v>
      </c>
      <c r="F3581" s="11">
        <v>3</v>
      </c>
      <c r="G3581" s="11" t="s">
        <v>43</v>
      </c>
      <c r="H3581" s="10" t="s">
        <v>19</v>
      </c>
      <c r="I3581" s="10" t="s">
        <v>11759</v>
      </c>
      <c r="J3581" s="10" t="s">
        <v>70</v>
      </c>
      <c r="K3581" s="10" t="s">
        <v>11760</v>
      </c>
      <c r="L3581" s="10" t="s">
        <v>11761</v>
      </c>
      <c r="M3581" s="12" t="s">
        <v>11300</v>
      </c>
    </row>
    <row r="3582" s="4" customFormat="1" ht="67.5" spans="1:13">
      <c r="A3582" s="8">
        <v>3580</v>
      </c>
      <c r="B3582" s="10" t="s">
        <v>11757</v>
      </c>
      <c r="C3582" s="10" t="s">
        <v>37</v>
      </c>
      <c r="D3582" s="10" t="s">
        <v>11762</v>
      </c>
      <c r="E3582" s="10" t="s">
        <v>19</v>
      </c>
      <c r="F3582" s="11">
        <v>10</v>
      </c>
      <c r="G3582" s="11" t="s">
        <v>43</v>
      </c>
      <c r="H3582" s="10" t="s">
        <v>19</v>
      </c>
      <c r="I3582" s="10" t="s">
        <v>11763</v>
      </c>
      <c r="J3582" s="10" t="s">
        <v>70</v>
      </c>
      <c r="K3582" s="10" t="s">
        <v>11760</v>
      </c>
      <c r="L3582" s="10" t="s">
        <v>11761</v>
      </c>
      <c r="M3582" s="12" t="s">
        <v>11300</v>
      </c>
    </row>
    <row r="3583" s="4" customFormat="1" ht="81" spans="1:13">
      <c r="A3583" s="8">
        <v>3581</v>
      </c>
      <c r="B3583" s="10" t="s">
        <v>11757</v>
      </c>
      <c r="C3583" s="10" t="s">
        <v>37</v>
      </c>
      <c r="D3583" s="10" t="s">
        <v>11764</v>
      </c>
      <c r="E3583" s="10" t="s">
        <v>19</v>
      </c>
      <c r="F3583" s="11">
        <v>10</v>
      </c>
      <c r="G3583" s="11" t="s">
        <v>43</v>
      </c>
      <c r="H3583" s="10" t="s">
        <v>19</v>
      </c>
      <c r="I3583" s="10" t="s">
        <v>11765</v>
      </c>
      <c r="J3583" s="10" t="s">
        <v>70</v>
      </c>
      <c r="K3583" s="10" t="s">
        <v>11760</v>
      </c>
      <c r="L3583" s="10" t="s">
        <v>11761</v>
      </c>
      <c r="M3583" s="12" t="s">
        <v>11300</v>
      </c>
    </row>
    <row r="3584" s="4" customFormat="1" ht="108" spans="1:13">
      <c r="A3584" s="8">
        <v>3582</v>
      </c>
      <c r="B3584" s="10" t="s">
        <v>11757</v>
      </c>
      <c r="C3584" s="10" t="s">
        <v>109</v>
      </c>
      <c r="D3584" s="10" t="s">
        <v>11766</v>
      </c>
      <c r="E3584" s="10" t="s">
        <v>19</v>
      </c>
      <c r="F3584" s="11">
        <v>1</v>
      </c>
      <c r="G3584" s="11" t="s">
        <v>43</v>
      </c>
      <c r="H3584" s="10" t="s">
        <v>19</v>
      </c>
      <c r="I3584" s="10" t="s">
        <v>11767</v>
      </c>
      <c r="J3584" s="10" t="s">
        <v>70</v>
      </c>
      <c r="K3584" s="10" t="s">
        <v>11760</v>
      </c>
      <c r="L3584" s="10" t="s">
        <v>11761</v>
      </c>
      <c r="M3584" s="12" t="s">
        <v>11300</v>
      </c>
    </row>
    <row r="3585" s="4" customFormat="1" ht="81" spans="1:13">
      <c r="A3585" s="8">
        <v>3583</v>
      </c>
      <c r="B3585" s="10" t="s">
        <v>11757</v>
      </c>
      <c r="C3585" s="10" t="s">
        <v>37</v>
      </c>
      <c r="D3585" s="10" t="s">
        <v>11768</v>
      </c>
      <c r="E3585" s="10" t="s">
        <v>19</v>
      </c>
      <c r="F3585" s="11">
        <v>1</v>
      </c>
      <c r="G3585" s="11" t="s">
        <v>43</v>
      </c>
      <c r="H3585" s="10" t="s">
        <v>19</v>
      </c>
      <c r="I3585" s="10" t="s">
        <v>11769</v>
      </c>
      <c r="J3585" s="10" t="s">
        <v>70</v>
      </c>
      <c r="K3585" s="10" t="s">
        <v>11760</v>
      </c>
      <c r="L3585" s="10" t="s">
        <v>11761</v>
      </c>
      <c r="M3585" s="12" t="s">
        <v>11300</v>
      </c>
    </row>
    <row r="3586" s="4" customFormat="1" ht="67.5" spans="1:13">
      <c r="A3586" s="8">
        <v>3584</v>
      </c>
      <c r="B3586" s="10" t="s">
        <v>11757</v>
      </c>
      <c r="C3586" s="10" t="s">
        <v>37</v>
      </c>
      <c r="D3586" s="10" t="s">
        <v>11770</v>
      </c>
      <c r="E3586" s="10" t="s">
        <v>19</v>
      </c>
      <c r="F3586" s="11">
        <v>2</v>
      </c>
      <c r="G3586" s="11" t="s">
        <v>43</v>
      </c>
      <c r="H3586" s="10" t="s">
        <v>19</v>
      </c>
      <c r="I3586" s="10" t="s">
        <v>11771</v>
      </c>
      <c r="J3586" s="10" t="s">
        <v>70</v>
      </c>
      <c r="K3586" s="10" t="s">
        <v>11760</v>
      </c>
      <c r="L3586" s="10" t="s">
        <v>11761</v>
      </c>
      <c r="M3586" s="12" t="s">
        <v>11300</v>
      </c>
    </row>
    <row r="3587" s="4" customFormat="1" ht="94.5" spans="1:13">
      <c r="A3587" s="8">
        <v>3585</v>
      </c>
      <c r="B3587" s="10" t="s">
        <v>11757</v>
      </c>
      <c r="C3587" s="10" t="s">
        <v>37</v>
      </c>
      <c r="D3587" s="10" t="s">
        <v>11772</v>
      </c>
      <c r="E3587" s="10" t="s">
        <v>19</v>
      </c>
      <c r="F3587" s="11">
        <v>3</v>
      </c>
      <c r="G3587" s="11" t="s">
        <v>43</v>
      </c>
      <c r="H3587" s="10" t="s">
        <v>19</v>
      </c>
      <c r="I3587" s="10" t="s">
        <v>11773</v>
      </c>
      <c r="J3587" s="10" t="s">
        <v>70</v>
      </c>
      <c r="K3587" s="10" t="s">
        <v>11760</v>
      </c>
      <c r="L3587" s="10" t="s">
        <v>11761</v>
      </c>
      <c r="M3587" s="12" t="s">
        <v>11300</v>
      </c>
    </row>
    <row r="3588" s="4" customFormat="1" ht="67.5" spans="1:13">
      <c r="A3588" s="8">
        <v>3586</v>
      </c>
      <c r="B3588" s="10" t="s">
        <v>11757</v>
      </c>
      <c r="C3588" s="10" t="s">
        <v>348</v>
      </c>
      <c r="D3588" s="10" t="s">
        <v>11774</v>
      </c>
      <c r="E3588" s="10" t="s">
        <v>350</v>
      </c>
      <c r="F3588" s="11">
        <v>2</v>
      </c>
      <c r="G3588" s="11" t="s">
        <v>43</v>
      </c>
      <c r="H3588" s="10" t="s">
        <v>19</v>
      </c>
      <c r="I3588" s="10" t="s">
        <v>11775</v>
      </c>
      <c r="J3588" s="10" t="s">
        <v>70</v>
      </c>
      <c r="K3588" s="10" t="s">
        <v>11760</v>
      </c>
      <c r="L3588" s="10" t="s">
        <v>11761</v>
      </c>
      <c r="M3588" s="12" t="s">
        <v>11300</v>
      </c>
    </row>
    <row r="3589" s="4" customFormat="1" ht="81" spans="1:13">
      <c r="A3589" s="8">
        <v>3587</v>
      </c>
      <c r="B3589" s="10" t="s">
        <v>11757</v>
      </c>
      <c r="C3589" s="10" t="s">
        <v>37</v>
      </c>
      <c r="D3589" s="10" t="s">
        <v>11776</v>
      </c>
      <c r="E3589" s="10" t="s">
        <v>19</v>
      </c>
      <c r="F3589" s="11">
        <v>3</v>
      </c>
      <c r="G3589" s="11" t="s">
        <v>43</v>
      </c>
      <c r="H3589" s="10" t="s">
        <v>19</v>
      </c>
      <c r="I3589" s="10" t="s">
        <v>11777</v>
      </c>
      <c r="J3589" s="10" t="s">
        <v>70</v>
      </c>
      <c r="K3589" s="10" t="s">
        <v>11760</v>
      </c>
      <c r="L3589" s="10" t="s">
        <v>11761</v>
      </c>
      <c r="M3589" s="12" t="s">
        <v>11300</v>
      </c>
    </row>
    <row r="3590" s="4" customFormat="1" ht="67.5" spans="1:13">
      <c r="A3590" s="8">
        <v>3588</v>
      </c>
      <c r="B3590" s="10" t="s">
        <v>11757</v>
      </c>
      <c r="C3590" s="10" t="s">
        <v>37</v>
      </c>
      <c r="D3590" s="10" t="s">
        <v>11778</v>
      </c>
      <c r="E3590" s="10" t="s">
        <v>19</v>
      </c>
      <c r="F3590" s="11">
        <v>1</v>
      </c>
      <c r="G3590" s="11" t="s">
        <v>43</v>
      </c>
      <c r="H3590" s="10" t="s">
        <v>19</v>
      </c>
      <c r="I3590" s="10" t="s">
        <v>11779</v>
      </c>
      <c r="J3590" s="10" t="s">
        <v>70</v>
      </c>
      <c r="K3590" s="10" t="s">
        <v>11760</v>
      </c>
      <c r="L3590" s="10" t="s">
        <v>11761</v>
      </c>
      <c r="M3590" s="12" t="s">
        <v>11300</v>
      </c>
    </row>
    <row r="3591" s="4" customFormat="1" ht="67.5" spans="1:13">
      <c r="A3591" s="8">
        <v>3589</v>
      </c>
      <c r="B3591" s="10" t="s">
        <v>11757</v>
      </c>
      <c r="C3591" s="10" t="s">
        <v>37</v>
      </c>
      <c r="D3591" s="10" t="s">
        <v>11780</v>
      </c>
      <c r="E3591" s="10" t="s">
        <v>19</v>
      </c>
      <c r="F3591" s="11">
        <v>1</v>
      </c>
      <c r="G3591" s="11" t="s">
        <v>43</v>
      </c>
      <c r="H3591" s="10" t="s">
        <v>19</v>
      </c>
      <c r="I3591" s="10" t="s">
        <v>11781</v>
      </c>
      <c r="J3591" s="10" t="s">
        <v>70</v>
      </c>
      <c r="K3591" s="10" t="s">
        <v>11760</v>
      </c>
      <c r="L3591" s="10" t="s">
        <v>11761</v>
      </c>
      <c r="M3591" s="12" t="s">
        <v>11300</v>
      </c>
    </row>
    <row r="3592" s="4" customFormat="1" ht="54" spans="1:13">
      <c r="A3592" s="8">
        <v>3590</v>
      </c>
      <c r="B3592" s="10" t="s">
        <v>11757</v>
      </c>
      <c r="C3592" s="10" t="s">
        <v>37</v>
      </c>
      <c r="D3592" s="10" t="s">
        <v>11782</v>
      </c>
      <c r="E3592" s="10" t="s">
        <v>19</v>
      </c>
      <c r="F3592" s="11">
        <v>1</v>
      </c>
      <c r="G3592" s="11" t="s">
        <v>43</v>
      </c>
      <c r="H3592" s="10" t="s">
        <v>19</v>
      </c>
      <c r="I3592" s="10" t="s">
        <v>11783</v>
      </c>
      <c r="J3592" s="10" t="s">
        <v>70</v>
      </c>
      <c r="K3592" s="10" t="s">
        <v>11760</v>
      </c>
      <c r="L3592" s="10" t="s">
        <v>11761</v>
      </c>
      <c r="M3592" s="12" t="s">
        <v>11300</v>
      </c>
    </row>
    <row r="3593" s="4" customFormat="1" ht="94.5" spans="1:13">
      <c r="A3593" s="8">
        <v>3591</v>
      </c>
      <c r="B3593" s="10" t="s">
        <v>11757</v>
      </c>
      <c r="C3593" s="10" t="s">
        <v>37</v>
      </c>
      <c r="D3593" s="10" t="s">
        <v>11784</v>
      </c>
      <c r="E3593" s="10" t="s">
        <v>19</v>
      </c>
      <c r="F3593" s="11">
        <v>1</v>
      </c>
      <c r="G3593" s="11" t="s">
        <v>43</v>
      </c>
      <c r="H3593" s="10" t="s">
        <v>19</v>
      </c>
      <c r="I3593" s="10" t="s">
        <v>11785</v>
      </c>
      <c r="J3593" s="10" t="s">
        <v>70</v>
      </c>
      <c r="K3593" s="10" t="s">
        <v>11760</v>
      </c>
      <c r="L3593" s="10" t="s">
        <v>11761</v>
      </c>
      <c r="M3593" s="12" t="s">
        <v>11300</v>
      </c>
    </row>
    <row r="3594" s="4" customFormat="1" ht="108" spans="1:13">
      <c r="A3594" s="8">
        <v>3592</v>
      </c>
      <c r="B3594" s="9" t="s">
        <v>11757</v>
      </c>
      <c r="C3594" s="9" t="s">
        <v>37</v>
      </c>
      <c r="D3594" s="9" t="s">
        <v>11786</v>
      </c>
      <c r="E3594" s="9" t="s">
        <v>2053</v>
      </c>
      <c r="F3594" s="8">
        <v>5</v>
      </c>
      <c r="G3594" s="8" t="s">
        <v>18</v>
      </c>
      <c r="H3594" s="9" t="s">
        <v>19</v>
      </c>
      <c r="I3594" s="9" t="s">
        <v>11787</v>
      </c>
      <c r="J3594" s="9" t="s">
        <v>70</v>
      </c>
      <c r="K3594" s="9" t="s">
        <v>11760</v>
      </c>
      <c r="L3594" s="9" t="s">
        <v>11761</v>
      </c>
      <c r="M3594" s="12" t="s">
        <v>11300</v>
      </c>
    </row>
    <row r="3595" s="4" customFormat="1" ht="67.5" spans="1:13">
      <c r="A3595" s="8">
        <v>3593</v>
      </c>
      <c r="B3595" s="9" t="s">
        <v>11757</v>
      </c>
      <c r="C3595" s="9" t="s">
        <v>37</v>
      </c>
      <c r="D3595" s="9" t="s">
        <v>11788</v>
      </c>
      <c r="E3595" s="9" t="s">
        <v>32</v>
      </c>
      <c r="F3595" s="8">
        <v>1</v>
      </c>
      <c r="G3595" s="8" t="s">
        <v>18</v>
      </c>
      <c r="H3595" s="9" t="s">
        <v>19</v>
      </c>
      <c r="I3595" s="9" t="s">
        <v>11789</v>
      </c>
      <c r="J3595" s="9" t="s">
        <v>70</v>
      </c>
      <c r="K3595" s="9" t="s">
        <v>11760</v>
      </c>
      <c r="L3595" s="9" t="s">
        <v>11761</v>
      </c>
      <c r="M3595" s="12" t="s">
        <v>11300</v>
      </c>
    </row>
    <row r="3596" s="4" customFormat="1" ht="121.5" spans="1:13">
      <c r="A3596" s="8">
        <v>3594</v>
      </c>
      <c r="B3596" s="9" t="s">
        <v>11757</v>
      </c>
      <c r="C3596" s="9" t="s">
        <v>37</v>
      </c>
      <c r="D3596" s="9" t="s">
        <v>11790</v>
      </c>
      <c r="E3596" s="9" t="s">
        <v>32</v>
      </c>
      <c r="F3596" s="8">
        <v>1</v>
      </c>
      <c r="G3596" s="8" t="s">
        <v>18</v>
      </c>
      <c r="H3596" s="9" t="s">
        <v>19</v>
      </c>
      <c r="I3596" s="9" t="s">
        <v>11791</v>
      </c>
      <c r="J3596" s="9" t="s">
        <v>70</v>
      </c>
      <c r="K3596" s="9" t="s">
        <v>11760</v>
      </c>
      <c r="L3596" s="9" t="s">
        <v>11761</v>
      </c>
      <c r="M3596" s="12" t="s">
        <v>11300</v>
      </c>
    </row>
    <row r="3597" s="4" customFormat="1" ht="67.5" spans="1:13">
      <c r="A3597" s="8">
        <v>3595</v>
      </c>
      <c r="B3597" s="9" t="s">
        <v>11757</v>
      </c>
      <c r="C3597" s="9" t="s">
        <v>37</v>
      </c>
      <c r="D3597" s="9" t="s">
        <v>11792</v>
      </c>
      <c r="E3597" s="9" t="s">
        <v>19</v>
      </c>
      <c r="F3597" s="8">
        <v>1</v>
      </c>
      <c r="G3597" s="8" t="s">
        <v>18</v>
      </c>
      <c r="H3597" s="9" t="s">
        <v>19</v>
      </c>
      <c r="I3597" s="9" t="s">
        <v>11793</v>
      </c>
      <c r="J3597" s="9" t="s">
        <v>70</v>
      </c>
      <c r="K3597" s="9" t="s">
        <v>11760</v>
      </c>
      <c r="L3597" s="9" t="s">
        <v>11761</v>
      </c>
      <c r="M3597" s="12" t="s">
        <v>11300</v>
      </c>
    </row>
    <row r="3598" s="4" customFormat="1" ht="67.5" spans="1:13">
      <c r="A3598" s="8">
        <v>3596</v>
      </c>
      <c r="B3598" s="9" t="s">
        <v>11757</v>
      </c>
      <c r="C3598" s="9" t="s">
        <v>37</v>
      </c>
      <c r="D3598" s="9" t="s">
        <v>11794</v>
      </c>
      <c r="E3598" s="9" t="s">
        <v>19</v>
      </c>
      <c r="F3598" s="8">
        <v>1</v>
      </c>
      <c r="G3598" s="8" t="s">
        <v>18</v>
      </c>
      <c r="H3598" s="9" t="s">
        <v>19</v>
      </c>
      <c r="I3598" s="9" t="s">
        <v>11795</v>
      </c>
      <c r="J3598" s="9" t="s">
        <v>70</v>
      </c>
      <c r="K3598" s="9" t="s">
        <v>11760</v>
      </c>
      <c r="L3598" s="9" t="s">
        <v>11761</v>
      </c>
      <c r="M3598" s="12" t="s">
        <v>11300</v>
      </c>
    </row>
    <row r="3599" s="4" customFormat="1" ht="27" spans="1:13">
      <c r="A3599" s="8">
        <v>3597</v>
      </c>
      <c r="B3599" s="9" t="s">
        <v>11796</v>
      </c>
      <c r="C3599" s="9" t="s">
        <v>135</v>
      </c>
      <c r="D3599" s="9" t="s">
        <v>11797</v>
      </c>
      <c r="E3599" s="9" t="s">
        <v>137</v>
      </c>
      <c r="F3599" s="8">
        <v>1</v>
      </c>
      <c r="G3599" s="8" t="s">
        <v>18</v>
      </c>
      <c r="H3599" s="9" t="s">
        <v>19</v>
      </c>
      <c r="I3599" s="9" t="s">
        <v>11798</v>
      </c>
      <c r="J3599" s="9" t="s">
        <v>34</v>
      </c>
      <c r="K3599" s="9" t="s">
        <v>11799</v>
      </c>
      <c r="L3599" s="9" t="s">
        <v>11800</v>
      </c>
      <c r="M3599" s="12" t="s">
        <v>11300</v>
      </c>
    </row>
    <row r="3600" s="4" customFormat="1" ht="27" spans="1:13">
      <c r="A3600" s="8">
        <v>3598</v>
      </c>
      <c r="B3600" s="9" t="s">
        <v>11796</v>
      </c>
      <c r="C3600" s="9" t="s">
        <v>37</v>
      </c>
      <c r="D3600" s="9" t="s">
        <v>11801</v>
      </c>
      <c r="E3600" s="9" t="s">
        <v>3884</v>
      </c>
      <c r="F3600" s="8">
        <v>2</v>
      </c>
      <c r="G3600" s="8" t="s">
        <v>18</v>
      </c>
      <c r="H3600" s="9" t="s">
        <v>19</v>
      </c>
      <c r="I3600" s="9" t="s">
        <v>11802</v>
      </c>
      <c r="J3600" s="9" t="s">
        <v>34</v>
      </c>
      <c r="K3600" s="9" t="s">
        <v>11799</v>
      </c>
      <c r="L3600" s="9" t="s">
        <v>11800</v>
      </c>
      <c r="M3600" s="12" t="s">
        <v>11300</v>
      </c>
    </row>
    <row r="3601" s="4" customFormat="1" ht="27" spans="1:13">
      <c r="A3601" s="8">
        <v>3599</v>
      </c>
      <c r="B3601" s="9" t="s">
        <v>11803</v>
      </c>
      <c r="C3601" s="9" t="s">
        <v>37</v>
      </c>
      <c r="D3601" s="9" t="s">
        <v>11804</v>
      </c>
      <c r="E3601" s="9" t="s">
        <v>1009</v>
      </c>
      <c r="F3601" s="8">
        <v>10</v>
      </c>
      <c r="G3601" s="8" t="s">
        <v>18</v>
      </c>
      <c r="H3601" s="9" t="s">
        <v>19</v>
      </c>
      <c r="I3601" s="9" t="s">
        <v>11805</v>
      </c>
      <c r="J3601" s="9" t="s">
        <v>59</v>
      </c>
      <c r="K3601" s="9" t="s">
        <v>11806</v>
      </c>
      <c r="L3601" s="9" t="s">
        <v>11807</v>
      </c>
      <c r="M3601" s="12" t="s">
        <v>11300</v>
      </c>
    </row>
    <row r="3602" s="4" customFormat="1" ht="40.5" spans="1:13">
      <c r="A3602" s="8">
        <v>3600</v>
      </c>
      <c r="B3602" s="9" t="s">
        <v>11803</v>
      </c>
      <c r="C3602" s="9" t="s">
        <v>1302</v>
      </c>
      <c r="D3602" s="9" t="s">
        <v>11808</v>
      </c>
      <c r="E3602" s="9" t="s">
        <v>1009</v>
      </c>
      <c r="F3602" s="8">
        <v>30</v>
      </c>
      <c r="G3602" s="8" t="s">
        <v>18</v>
      </c>
      <c r="H3602" s="9" t="s">
        <v>19</v>
      </c>
      <c r="I3602" s="9" t="s">
        <v>11809</v>
      </c>
      <c r="J3602" s="9" t="s">
        <v>59</v>
      </c>
      <c r="K3602" s="9" t="s">
        <v>11806</v>
      </c>
      <c r="L3602" s="9" t="s">
        <v>11807</v>
      </c>
      <c r="M3602" s="12" t="s">
        <v>11300</v>
      </c>
    </row>
    <row r="3603" s="4" customFormat="1" ht="40.5" spans="1:13">
      <c r="A3603" s="8">
        <v>3601</v>
      </c>
      <c r="B3603" s="10" t="s">
        <v>11810</v>
      </c>
      <c r="C3603" s="10" t="s">
        <v>37</v>
      </c>
      <c r="D3603" s="10" t="s">
        <v>11811</v>
      </c>
      <c r="E3603" s="10" t="s">
        <v>19</v>
      </c>
      <c r="F3603" s="11">
        <v>10</v>
      </c>
      <c r="G3603" s="11" t="s">
        <v>39</v>
      </c>
      <c r="H3603" s="10" t="s">
        <v>19</v>
      </c>
      <c r="I3603" s="10" t="s">
        <v>11812</v>
      </c>
      <c r="J3603" s="10" t="s">
        <v>70</v>
      </c>
      <c r="K3603" s="10" t="s">
        <v>11813</v>
      </c>
      <c r="L3603" s="10" t="s">
        <v>11814</v>
      </c>
      <c r="M3603" s="12" t="s">
        <v>11300</v>
      </c>
    </row>
    <row r="3604" s="4" customFormat="1" ht="27" spans="1:13">
      <c r="A3604" s="8">
        <v>3602</v>
      </c>
      <c r="B3604" s="10" t="s">
        <v>11810</v>
      </c>
      <c r="C3604" s="10" t="s">
        <v>141</v>
      </c>
      <c r="D3604" s="10" t="s">
        <v>11815</v>
      </c>
      <c r="E3604" s="10" t="s">
        <v>32</v>
      </c>
      <c r="F3604" s="11">
        <v>10</v>
      </c>
      <c r="G3604" s="11" t="s">
        <v>43</v>
      </c>
      <c r="H3604" s="10" t="s">
        <v>19</v>
      </c>
      <c r="I3604" s="10" t="s">
        <v>11816</v>
      </c>
      <c r="J3604" s="10" t="s">
        <v>70</v>
      </c>
      <c r="K3604" s="10" t="s">
        <v>11813</v>
      </c>
      <c r="L3604" s="10" t="s">
        <v>11814</v>
      </c>
      <c r="M3604" s="12" t="s">
        <v>11300</v>
      </c>
    </row>
    <row r="3605" s="4" customFormat="1" ht="54" spans="1:13">
      <c r="A3605" s="8">
        <v>3603</v>
      </c>
      <c r="B3605" s="9" t="s">
        <v>11810</v>
      </c>
      <c r="C3605" s="9" t="s">
        <v>37</v>
      </c>
      <c r="D3605" s="9" t="s">
        <v>11817</v>
      </c>
      <c r="E3605" s="9" t="s">
        <v>2847</v>
      </c>
      <c r="F3605" s="8">
        <v>5</v>
      </c>
      <c r="G3605" s="8" t="s">
        <v>18</v>
      </c>
      <c r="H3605" s="9" t="s">
        <v>19</v>
      </c>
      <c r="I3605" s="9" t="s">
        <v>11818</v>
      </c>
      <c r="J3605" s="9" t="s">
        <v>70</v>
      </c>
      <c r="K3605" s="9" t="s">
        <v>11813</v>
      </c>
      <c r="L3605" s="9" t="s">
        <v>11814</v>
      </c>
      <c r="M3605" s="12" t="s">
        <v>11300</v>
      </c>
    </row>
    <row r="3606" s="4" customFormat="1" ht="67.5" spans="1:13">
      <c r="A3606" s="8">
        <v>3604</v>
      </c>
      <c r="B3606" s="9" t="s">
        <v>11810</v>
      </c>
      <c r="C3606" s="9" t="s">
        <v>150</v>
      </c>
      <c r="D3606" s="9" t="s">
        <v>11819</v>
      </c>
      <c r="E3606" s="9" t="s">
        <v>32</v>
      </c>
      <c r="F3606" s="8">
        <v>15</v>
      </c>
      <c r="G3606" s="8" t="s">
        <v>18</v>
      </c>
      <c r="H3606" s="9" t="s">
        <v>19</v>
      </c>
      <c r="I3606" s="9" t="s">
        <v>11820</v>
      </c>
      <c r="J3606" s="9" t="s">
        <v>70</v>
      </c>
      <c r="K3606" s="9" t="s">
        <v>11813</v>
      </c>
      <c r="L3606" s="9" t="s">
        <v>11814</v>
      </c>
      <c r="M3606" s="12" t="s">
        <v>11300</v>
      </c>
    </row>
    <row r="3607" s="4" customFormat="1" ht="94.5" spans="1:13">
      <c r="A3607" s="8">
        <v>3605</v>
      </c>
      <c r="B3607" s="9" t="s">
        <v>11821</v>
      </c>
      <c r="C3607" s="9" t="s">
        <v>1040</v>
      </c>
      <c r="D3607" s="9" t="s">
        <v>11822</v>
      </c>
      <c r="E3607" s="9" t="s">
        <v>3150</v>
      </c>
      <c r="F3607" s="8">
        <v>2</v>
      </c>
      <c r="G3607" s="8" t="s">
        <v>18</v>
      </c>
      <c r="H3607" s="9" t="s">
        <v>19</v>
      </c>
      <c r="I3607" s="9" t="s">
        <v>11823</v>
      </c>
      <c r="J3607" s="9" t="s">
        <v>40</v>
      </c>
      <c r="K3607" s="9" t="s">
        <v>11824</v>
      </c>
      <c r="L3607" s="9" t="str">
        <f>"15941871127"</f>
        <v>15941871127</v>
      </c>
      <c r="M3607" s="12" t="s">
        <v>11300</v>
      </c>
    </row>
    <row r="3608" s="4" customFormat="1" ht="40.5" spans="1:13">
      <c r="A3608" s="8">
        <v>3606</v>
      </c>
      <c r="B3608" s="10" t="s">
        <v>11825</v>
      </c>
      <c r="C3608" s="10" t="s">
        <v>2440</v>
      </c>
      <c r="D3608" s="10" t="s">
        <v>11826</v>
      </c>
      <c r="E3608" s="10" t="s">
        <v>3775</v>
      </c>
      <c r="F3608" s="11">
        <v>10</v>
      </c>
      <c r="G3608" s="11" t="s">
        <v>39</v>
      </c>
      <c r="H3608" s="10" t="s">
        <v>76</v>
      </c>
      <c r="I3608" s="10" t="s">
        <v>11826</v>
      </c>
      <c r="J3608" s="10" t="s">
        <v>40</v>
      </c>
      <c r="K3608" s="10" t="s">
        <v>11553</v>
      </c>
      <c r="L3608" s="10" t="s">
        <v>11827</v>
      </c>
      <c r="M3608" s="12" t="s">
        <v>11300</v>
      </c>
    </row>
    <row r="3609" s="4" customFormat="1" ht="27" spans="1:13">
      <c r="A3609" s="8">
        <v>3607</v>
      </c>
      <c r="B3609" s="10" t="s">
        <v>11828</v>
      </c>
      <c r="C3609" s="10" t="s">
        <v>66</v>
      </c>
      <c r="D3609" s="10" t="s">
        <v>11829</v>
      </c>
      <c r="E3609" s="10" t="s">
        <v>19</v>
      </c>
      <c r="F3609" s="11">
        <v>20</v>
      </c>
      <c r="G3609" s="11" t="s">
        <v>43</v>
      </c>
      <c r="H3609" s="10" t="s">
        <v>19</v>
      </c>
      <c r="I3609" s="10" t="s">
        <v>11830</v>
      </c>
      <c r="J3609" s="10" t="s">
        <v>70</v>
      </c>
      <c r="K3609" s="10" t="s">
        <v>11831</v>
      </c>
      <c r="L3609" s="10" t="s">
        <v>11832</v>
      </c>
      <c r="M3609" s="12" t="s">
        <v>11300</v>
      </c>
    </row>
    <row r="3610" s="4" customFormat="1" ht="54" spans="1:13">
      <c r="A3610" s="8">
        <v>3608</v>
      </c>
      <c r="B3610" s="10" t="s">
        <v>11833</v>
      </c>
      <c r="C3610" s="10" t="s">
        <v>11834</v>
      </c>
      <c r="D3610" s="10" t="s">
        <v>11835</v>
      </c>
      <c r="E3610" s="10" t="s">
        <v>119</v>
      </c>
      <c r="F3610" s="11">
        <v>1</v>
      </c>
      <c r="G3610" s="11" t="s">
        <v>43</v>
      </c>
      <c r="H3610" s="10" t="s">
        <v>19</v>
      </c>
      <c r="I3610" s="10" t="s">
        <v>11836</v>
      </c>
      <c r="J3610" s="10" t="s">
        <v>70</v>
      </c>
      <c r="K3610" s="10" t="s">
        <v>11837</v>
      </c>
      <c r="L3610" s="10" t="s">
        <v>11838</v>
      </c>
      <c r="M3610" s="12" t="s">
        <v>11839</v>
      </c>
    </row>
    <row r="3611" s="4" customFormat="1" ht="121.5" spans="1:13">
      <c r="A3611" s="8">
        <v>3609</v>
      </c>
      <c r="B3611" s="9" t="s">
        <v>11840</v>
      </c>
      <c r="C3611" s="9" t="s">
        <v>37</v>
      </c>
      <c r="D3611" s="9" t="s">
        <v>11841</v>
      </c>
      <c r="E3611" s="9" t="s">
        <v>3939</v>
      </c>
      <c r="F3611" s="8">
        <v>30</v>
      </c>
      <c r="G3611" s="8" t="s">
        <v>18</v>
      </c>
      <c r="H3611" s="9" t="s">
        <v>19</v>
      </c>
      <c r="I3611" s="9" t="s">
        <v>11842</v>
      </c>
      <c r="J3611" s="9" t="s">
        <v>28</v>
      </c>
      <c r="K3611" s="9" t="s">
        <v>11843</v>
      </c>
      <c r="L3611" s="9" t="s">
        <v>11844</v>
      </c>
      <c r="M3611" s="12" t="s">
        <v>11839</v>
      </c>
    </row>
    <row r="3612" s="4" customFormat="1" ht="40.5" spans="1:13">
      <c r="A3612" s="8">
        <v>3610</v>
      </c>
      <c r="B3612" s="9" t="s">
        <v>11845</v>
      </c>
      <c r="C3612" s="9" t="s">
        <v>37</v>
      </c>
      <c r="D3612" s="9" t="s">
        <v>782</v>
      </c>
      <c r="E3612" s="9" t="s">
        <v>8722</v>
      </c>
      <c r="F3612" s="8">
        <v>1</v>
      </c>
      <c r="G3612" s="8" t="s">
        <v>18</v>
      </c>
      <c r="H3612" s="9" t="s">
        <v>76</v>
      </c>
      <c r="I3612" s="9" t="s">
        <v>782</v>
      </c>
      <c r="J3612" s="9" t="s">
        <v>40</v>
      </c>
      <c r="K3612" s="9" t="s">
        <v>11846</v>
      </c>
      <c r="L3612" s="9" t="s">
        <v>11847</v>
      </c>
      <c r="M3612" s="12" t="s">
        <v>11839</v>
      </c>
    </row>
    <row r="3613" s="4" customFormat="1" ht="40.5" spans="1:13">
      <c r="A3613" s="8">
        <v>3611</v>
      </c>
      <c r="B3613" s="10" t="s">
        <v>11848</v>
      </c>
      <c r="C3613" s="10" t="s">
        <v>167</v>
      </c>
      <c r="D3613" s="10" t="s">
        <v>11849</v>
      </c>
      <c r="E3613" s="10" t="s">
        <v>258</v>
      </c>
      <c r="F3613" s="11">
        <v>1</v>
      </c>
      <c r="G3613" s="11" t="s">
        <v>43</v>
      </c>
      <c r="H3613" s="10" t="s">
        <v>76</v>
      </c>
      <c r="I3613" s="10" t="s">
        <v>11850</v>
      </c>
      <c r="J3613" s="10" t="s">
        <v>40</v>
      </c>
      <c r="K3613" s="10" t="s">
        <v>11851</v>
      </c>
      <c r="L3613" s="10" t="s">
        <v>11852</v>
      </c>
      <c r="M3613" s="12" t="s">
        <v>11839</v>
      </c>
    </row>
    <row r="3614" s="4" customFormat="1" ht="40.5" spans="1:13">
      <c r="A3614" s="8">
        <v>3612</v>
      </c>
      <c r="B3614" s="9" t="s">
        <v>11853</v>
      </c>
      <c r="C3614" s="9" t="s">
        <v>37</v>
      </c>
      <c r="D3614" s="9" t="s">
        <v>11854</v>
      </c>
      <c r="E3614" s="9" t="s">
        <v>258</v>
      </c>
      <c r="F3614" s="8">
        <v>40</v>
      </c>
      <c r="G3614" s="8" t="s">
        <v>18</v>
      </c>
      <c r="H3614" s="9" t="s">
        <v>19</v>
      </c>
      <c r="I3614" s="9" t="s">
        <v>11855</v>
      </c>
      <c r="J3614" s="9" t="s">
        <v>70</v>
      </c>
      <c r="K3614" s="9" t="s">
        <v>11856</v>
      </c>
      <c r="L3614" s="9" t="s">
        <v>11857</v>
      </c>
      <c r="M3614" s="12" t="s">
        <v>11839</v>
      </c>
    </row>
    <row r="3615" s="4" customFormat="1" ht="27" spans="1:13">
      <c r="A3615" s="8">
        <v>3613</v>
      </c>
      <c r="B3615" s="10" t="s">
        <v>11858</v>
      </c>
      <c r="C3615" s="10" t="s">
        <v>37</v>
      </c>
      <c r="D3615" s="10" t="s">
        <v>11859</v>
      </c>
      <c r="E3615" s="10" t="s">
        <v>4972</v>
      </c>
      <c r="F3615" s="11">
        <v>1</v>
      </c>
      <c r="G3615" s="11" t="s">
        <v>43</v>
      </c>
      <c r="H3615" s="10" t="s">
        <v>19</v>
      </c>
      <c r="I3615" s="10" t="s">
        <v>11860</v>
      </c>
      <c r="J3615" s="10" t="s">
        <v>40</v>
      </c>
      <c r="K3615" s="10" t="s">
        <v>7398</v>
      </c>
      <c r="L3615" s="10" t="s">
        <v>11861</v>
      </c>
      <c r="M3615" s="12" t="s">
        <v>11839</v>
      </c>
    </row>
    <row r="3616" s="4" customFormat="1" ht="40.5" spans="1:13">
      <c r="A3616" s="8">
        <v>3614</v>
      </c>
      <c r="B3616" s="9" t="s">
        <v>11858</v>
      </c>
      <c r="C3616" s="9" t="s">
        <v>150</v>
      </c>
      <c r="D3616" s="9" t="s">
        <v>11862</v>
      </c>
      <c r="E3616" s="9" t="s">
        <v>152</v>
      </c>
      <c r="F3616" s="8">
        <v>1</v>
      </c>
      <c r="G3616" s="8" t="s">
        <v>18</v>
      </c>
      <c r="H3616" s="9" t="s">
        <v>76</v>
      </c>
      <c r="I3616" s="9" t="s">
        <v>11863</v>
      </c>
      <c r="J3616" s="9" t="s">
        <v>40</v>
      </c>
      <c r="K3616" s="9" t="s">
        <v>7398</v>
      </c>
      <c r="L3616" s="9" t="str">
        <f>"15998446626"</f>
        <v>15998446626</v>
      </c>
      <c r="M3616" s="12" t="s">
        <v>11839</v>
      </c>
    </row>
    <row r="3617" s="4" customFormat="1" ht="27" spans="1:13">
      <c r="A3617" s="8">
        <v>3615</v>
      </c>
      <c r="B3617" s="9" t="s">
        <v>11864</v>
      </c>
      <c r="C3617" s="9" t="s">
        <v>5876</v>
      </c>
      <c r="D3617" s="9" t="s">
        <v>11865</v>
      </c>
      <c r="E3617" s="9" t="s">
        <v>19</v>
      </c>
      <c r="F3617" s="8">
        <v>10</v>
      </c>
      <c r="G3617" s="8" t="s">
        <v>18</v>
      </c>
      <c r="H3617" s="9" t="s">
        <v>19</v>
      </c>
      <c r="I3617" s="9" t="s">
        <v>11866</v>
      </c>
      <c r="J3617" s="9" t="s">
        <v>40</v>
      </c>
      <c r="K3617" s="9" t="s">
        <v>4761</v>
      </c>
      <c r="L3617" s="9" t="s">
        <v>11867</v>
      </c>
      <c r="M3617" s="12" t="s">
        <v>11839</v>
      </c>
    </row>
    <row r="3618" s="4" customFormat="1" spans="1:13">
      <c r="A3618" s="8">
        <v>3616</v>
      </c>
      <c r="B3618" s="10" t="s">
        <v>11868</v>
      </c>
      <c r="C3618" s="10" t="s">
        <v>30</v>
      </c>
      <c r="D3618" s="10" t="s">
        <v>11869</v>
      </c>
      <c r="E3618" s="10" t="s">
        <v>19</v>
      </c>
      <c r="F3618" s="11">
        <v>5</v>
      </c>
      <c r="G3618" s="11" t="s">
        <v>39</v>
      </c>
      <c r="H3618" s="10" t="s">
        <v>19</v>
      </c>
      <c r="I3618" s="10" t="s">
        <v>11870</v>
      </c>
      <c r="J3618" s="10" t="s">
        <v>70</v>
      </c>
      <c r="K3618" s="10" t="s">
        <v>11871</v>
      </c>
      <c r="L3618" s="10" t="s">
        <v>11872</v>
      </c>
      <c r="M3618" s="12" t="s">
        <v>11839</v>
      </c>
    </row>
    <row r="3619" s="4" customFormat="1" ht="27" spans="1:13">
      <c r="A3619" s="8">
        <v>3617</v>
      </c>
      <c r="B3619" s="9" t="s">
        <v>11873</v>
      </c>
      <c r="C3619" s="9" t="s">
        <v>5738</v>
      </c>
      <c r="D3619" s="9" t="s">
        <v>11874</v>
      </c>
      <c r="E3619" s="9" t="s">
        <v>5740</v>
      </c>
      <c r="F3619" s="8">
        <v>1</v>
      </c>
      <c r="G3619" s="8" t="s">
        <v>18</v>
      </c>
      <c r="H3619" s="9" t="s">
        <v>474</v>
      </c>
      <c r="I3619" s="9" t="s">
        <v>11875</v>
      </c>
      <c r="J3619" s="9" t="s">
        <v>70</v>
      </c>
      <c r="K3619" s="9" t="s">
        <v>11876</v>
      </c>
      <c r="L3619" s="9" t="s">
        <v>11877</v>
      </c>
      <c r="M3619" s="12" t="s">
        <v>11839</v>
      </c>
    </row>
    <row r="3620" s="4" customFormat="1" ht="27" spans="1:13">
      <c r="A3620" s="8">
        <v>3618</v>
      </c>
      <c r="B3620" s="9" t="s">
        <v>11878</v>
      </c>
      <c r="C3620" s="9" t="s">
        <v>150</v>
      </c>
      <c r="D3620" s="9" t="s">
        <v>9261</v>
      </c>
      <c r="E3620" s="9" t="s">
        <v>4241</v>
      </c>
      <c r="F3620" s="8">
        <v>2</v>
      </c>
      <c r="G3620" s="8" t="s">
        <v>18</v>
      </c>
      <c r="H3620" s="9" t="s">
        <v>19</v>
      </c>
      <c r="I3620" s="9" t="s">
        <v>9261</v>
      </c>
      <c r="J3620" s="9" t="s">
        <v>70</v>
      </c>
      <c r="K3620" s="9" t="s">
        <v>11879</v>
      </c>
      <c r="L3620" s="9" t="s">
        <v>11880</v>
      </c>
      <c r="M3620" s="12" t="s">
        <v>11839</v>
      </c>
    </row>
    <row r="3621" s="4" customFormat="1" ht="54" spans="1:13">
      <c r="A3621" s="8">
        <v>3619</v>
      </c>
      <c r="B3621" s="10" t="s">
        <v>11881</v>
      </c>
      <c r="C3621" s="10" t="s">
        <v>740</v>
      </c>
      <c r="D3621" s="10" t="s">
        <v>11882</v>
      </c>
      <c r="E3621" s="10" t="s">
        <v>119</v>
      </c>
      <c r="F3621" s="11">
        <v>1</v>
      </c>
      <c r="G3621" s="11" t="s">
        <v>43</v>
      </c>
      <c r="H3621" s="10" t="s">
        <v>19</v>
      </c>
      <c r="I3621" s="10" t="s">
        <v>11883</v>
      </c>
      <c r="J3621" s="10" t="s">
        <v>40</v>
      </c>
      <c r="K3621" s="10" t="s">
        <v>11884</v>
      </c>
      <c r="L3621" s="10" t="s">
        <v>11885</v>
      </c>
      <c r="M3621" s="12" t="s">
        <v>11839</v>
      </c>
    </row>
    <row r="3622" s="4" customFormat="1" ht="27" spans="1:13">
      <c r="A3622" s="8">
        <v>3620</v>
      </c>
      <c r="B3622" s="10" t="s">
        <v>11886</v>
      </c>
      <c r="C3622" s="10" t="s">
        <v>66</v>
      </c>
      <c r="D3622" s="10" t="s">
        <v>11887</v>
      </c>
      <c r="E3622" s="10" t="s">
        <v>37</v>
      </c>
      <c r="F3622" s="11">
        <v>10</v>
      </c>
      <c r="G3622" s="11" t="s">
        <v>43</v>
      </c>
      <c r="H3622" s="10" t="s">
        <v>19</v>
      </c>
      <c r="I3622" s="10" t="s">
        <v>11888</v>
      </c>
      <c r="J3622" s="10" t="s">
        <v>70</v>
      </c>
      <c r="K3622" s="10" t="s">
        <v>6298</v>
      </c>
      <c r="L3622" s="10" t="s">
        <v>11889</v>
      </c>
      <c r="M3622" s="12" t="s">
        <v>11839</v>
      </c>
    </row>
    <row r="3623" s="4" customFormat="1" ht="67.5" spans="1:13">
      <c r="A3623" s="8">
        <v>3621</v>
      </c>
      <c r="B3623" s="10" t="s">
        <v>11890</v>
      </c>
      <c r="C3623" s="10" t="s">
        <v>37</v>
      </c>
      <c r="D3623" s="10" t="s">
        <v>11891</v>
      </c>
      <c r="E3623" s="10" t="s">
        <v>2793</v>
      </c>
      <c r="F3623" s="11">
        <v>2</v>
      </c>
      <c r="G3623" s="11" t="s">
        <v>43</v>
      </c>
      <c r="H3623" s="10" t="s">
        <v>19</v>
      </c>
      <c r="I3623" s="10" t="s">
        <v>11892</v>
      </c>
      <c r="J3623" s="10" t="s">
        <v>591</v>
      </c>
      <c r="K3623" s="10" t="s">
        <v>11056</v>
      </c>
      <c r="L3623" s="10" t="s">
        <v>11893</v>
      </c>
      <c r="M3623" s="12" t="s">
        <v>11839</v>
      </c>
    </row>
    <row r="3624" s="4" customFormat="1" ht="54" spans="1:13">
      <c r="A3624" s="8">
        <v>3622</v>
      </c>
      <c r="B3624" s="9" t="s">
        <v>11890</v>
      </c>
      <c r="C3624" s="9" t="s">
        <v>1302</v>
      </c>
      <c r="D3624" s="9" t="s">
        <v>11894</v>
      </c>
      <c r="E3624" s="9" t="s">
        <v>1724</v>
      </c>
      <c r="F3624" s="8">
        <v>1</v>
      </c>
      <c r="G3624" s="8" t="s">
        <v>18</v>
      </c>
      <c r="H3624" s="9" t="s">
        <v>19</v>
      </c>
      <c r="I3624" s="9" t="s">
        <v>11895</v>
      </c>
      <c r="J3624" s="9" t="s">
        <v>40</v>
      </c>
      <c r="K3624" s="9" t="s">
        <v>11056</v>
      </c>
      <c r="L3624" s="9" t="str">
        <f>"13081765621"</f>
        <v>13081765621</v>
      </c>
      <c r="M3624" s="12" t="s">
        <v>11839</v>
      </c>
    </row>
    <row r="3625" s="4" customFormat="1" ht="81" spans="1:13">
      <c r="A3625" s="8">
        <v>3623</v>
      </c>
      <c r="B3625" s="9" t="s">
        <v>11890</v>
      </c>
      <c r="C3625" s="9" t="s">
        <v>448</v>
      </c>
      <c r="D3625" s="9" t="s">
        <v>11896</v>
      </c>
      <c r="E3625" s="9" t="s">
        <v>1932</v>
      </c>
      <c r="F3625" s="8">
        <v>1</v>
      </c>
      <c r="G3625" s="8" t="s">
        <v>18</v>
      </c>
      <c r="H3625" s="9" t="s">
        <v>19</v>
      </c>
      <c r="I3625" s="9" t="s">
        <v>11897</v>
      </c>
      <c r="J3625" s="9" t="s">
        <v>40</v>
      </c>
      <c r="K3625" s="9" t="s">
        <v>11056</v>
      </c>
      <c r="L3625" s="9" t="str">
        <f>"13081765621"</f>
        <v>13081765621</v>
      </c>
      <c r="M3625" s="12" t="s">
        <v>11839</v>
      </c>
    </row>
    <row r="3626" s="4" customFormat="1" ht="40.5" spans="1:13">
      <c r="A3626" s="8">
        <v>3624</v>
      </c>
      <c r="B3626" s="10" t="s">
        <v>11898</v>
      </c>
      <c r="C3626" s="10" t="s">
        <v>37</v>
      </c>
      <c r="D3626" s="10" t="s">
        <v>11899</v>
      </c>
      <c r="E3626" s="10" t="s">
        <v>19</v>
      </c>
      <c r="F3626" s="11">
        <v>1</v>
      </c>
      <c r="G3626" s="11" t="s">
        <v>633</v>
      </c>
      <c r="H3626" s="10" t="s">
        <v>19</v>
      </c>
      <c r="I3626" s="10" t="s">
        <v>11900</v>
      </c>
      <c r="J3626" s="10" t="s">
        <v>40</v>
      </c>
      <c r="K3626" s="10" t="s">
        <v>11901</v>
      </c>
      <c r="L3626" s="10" t="s">
        <v>11902</v>
      </c>
      <c r="M3626" s="12" t="s">
        <v>11839</v>
      </c>
    </row>
    <row r="3627" s="4" customFormat="1" spans="1:13">
      <c r="A3627" s="8">
        <v>3625</v>
      </c>
      <c r="B3627" s="10" t="s">
        <v>11903</v>
      </c>
      <c r="C3627" s="10" t="s">
        <v>37</v>
      </c>
      <c r="D3627" s="10" t="s">
        <v>11904</v>
      </c>
      <c r="E3627" s="10" t="s">
        <v>19</v>
      </c>
      <c r="F3627" s="11">
        <v>10</v>
      </c>
      <c r="G3627" s="11" t="s">
        <v>633</v>
      </c>
      <c r="H3627" s="10" t="s">
        <v>19</v>
      </c>
      <c r="I3627" s="10" t="s">
        <v>11905</v>
      </c>
      <c r="J3627" s="10" t="s">
        <v>591</v>
      </c>
      <c r="K3627" s="10" t="s">
        <v>11906</v>
      </c>
      <c r="L3627" s="10" t="s">
        <v>11907</v>
      </c>
      <c r="M3627" s="12" t="s">
        <v>11839</v>
      </c>
    </row>
    <row r="3628" s="4" customFormat="1" ht="27" spans="1:13">
      <c r="A3628" s="8">
        <v>3626</v>
      </c>
      <c r="B3628" s="10" t="s">
        <v>11908</v>
      </c>
      <c r="C3628" s="10" t="s">
        <v>37</v>
      </c>
      <c r="D3628" s="10" t="s">
        <v>11909</v>
      </c>
      <c r="E3628" s="10" t="s">
        <v>19</v>
      </c>
      <c r="F3628" s="11">
        <v>6</v>
      </c>
      <c r="G3628" s="11" t="s">
        <v>633</v>
      </c>
      <c r="H3628" s="10" t="s">
        <v>19</v>
      </c>
      <c r="I3628" s="10" t="s">
        <v>11910</v>
      </c>
      <c r="J3628" s="10" t="s">
        <v>70</v>
      </c>
      <c r="K3628" s="10" t="s">
        <v>11911</v>
      </c>
      <c r="L3628" s="10" t="s">
        <v>11912</v>
      </c>
      <c r="M3628" s="12" t="s">
        <v>11839</v>
      </c>
    </row>
    <row r="3629" s="4" customFormat="1" ht="40.5" spans="1:13">
      <c r="A3629" s="8">
        <v>3627</v>
      </c>
      <c r="B3629" s="10" t="s">
        <v>11913</v>
      </c>
      <c r="C3629" s="10" t="s">
        <v>1302</v>
      </c>
      <c r="D3629" s="10" t="s">
        <v>11914</v>
      </c>
      <c r="E3629" s="10" t="s">
        <v>2638</v>
      </c>
      <c r="F3629" s="11">
        <v>1</v>
      </c>
      <c r="G3629" s="11" t="s">
        <v>43</v>
      </c>
      <c r="H3629" s="10" t="s">
        <v>19</v>
      </c>
      <c r="I3629" s="10" t="s">
        <v>782</v>
      </c>
      <c r="J3629" s="10" t="s">
        <v>591</v>
      </c>
      <c r="K3629" s="10" t="s">
        <v>11915</v>
      </c>
      <c r="L3629" s="10" t="s">
        <v>11916</v>
      </c>
      <c r="M3629" s="12" t="s">
        <v>11839</v>
      </c>
    </row>
    <row r="3630" s="4" customFormat="1" ht="54" spans="1:13">
      <c r="A3630" s="8">
        <v>3628</v>
      </c>
      <c r="B3630" s="10" t="s">
        <v>11917</v>
      </c>
      <c r="C3630" s="10" t="s">
        <v>66</v>
      </c>
      <c r="D3630" s="10" t="s">
        <v>11918</v>
      </c>
      <c r="E3630" s="10" t="s">
        <v>119</v>
      </c>
      <c r="F3630" s="11">
        <v>5</v>
      </c>
      <c r="G3630" s="11" t="s">
        <v>43</v>
      </c>
      <c r="H3630" s="10" t="s">
        <v>19</v>
      </c>
      <c r="I3630" s="10" t="s">
        <v>11919</v>
      </c>
      <c r="J3630" s="10" t="s">
        <v>59</v>
      </c>
      <c r="K3630" s="10" t="s">
        <v>11920</v>
      </c>
      <c r="L3630" s="10" t="s">
        <v>11921</v>
      </c>
      <c r="M3630" s="12" t="s">
        <v>11839</v>
      </c>
    </row>
    <row r="3631" s="4" customFormat="1" ht="40.5" spans="1:13">
      <c r="A3631" s="8">
        <v>3629</v>
      </c>
      <c r="B3631" s="9" t="s">
        <v>11917</v>
      </c>
      <c r="C3631" s="9" t="s">
        <v>348</v>
      </c>
      <c r="D3631" s="9" t="s">
        <v>11922</v>
      </c>
      <c r="E3631" s="9" t="s">
        <v>350</v>
      </c>
      <c r="F3631" s="8">
        <v>1</v>
      </c>
      <c r="G3631" s="8" t="s">
        <v>18</v>
      </c>
      <c r="H3631" s="9" t="s">
        <v>76</v>
      </c>
      <c r="I3631" s="9" t="s">
        <v>11923</v>
      </c>
      <c r="J3631" s="9" t="s">
        <v>40</v>
      </c>
      <c r="K3631" s="9" t="s">
        <v>11920</v>
      </c>
      <c r="L3631" s="9" t="str">
        <f>"15942410670"</f>
        <v>15942410670</v>
      </c>
      <c r="M3631" s="12" t="s">
        <v>11839</v>
      </c>
    </row>
    <row r="3632" s="4" customFormat="1" ht="67.5" spans="1:13">
      <c r="A3632" s="8">
        <v>3630</v>
      </c>
      <c r="B3632" s="10" t="s">
        <v>11924</v>
      </c>
      <c r="C3632" s="10" t="s">
        <v>448</v>
      </c>
      <c r="D3632" s="10" t="s">
        <v>11925</v>
      </c>
      <c r="E3632" s="10" t="s">
        <v>37</v>
      </c>
      <c r="F3632" s="11">
        <v>1</v>
      </c>
      <c r="G3632" s="11" t="s">
        <v>43</v>
      </c>
      <c r="H3632" s="10" t="s">
        <v>76</v>
      </c>
      <c r="I3632" s="10" t="s">
        <v>11926</v>
      </c>
      <c r="J3632" s="10" t="s">
        <v>40</v>
      </c>
      <c r="K3632" s="10" t="s">
        <v>11927</v>
      </c>
      <c r="L3632" s="10" t="s">
        <v>11928</v>
      </c>
      <c r="M3632" s="12" t="s">
        <v>11839</v>
      </c>
    </row>
    <row r="3633" s="4" customFormat="1" ht="54" spans="1:13">
      <c r="A3633" s="8">
        <v>3631</v>
      </c>
      <c r="B3633" s="10" t="s">
        <v>11924</v>
      </c>
      <c r="C3633" s="10" t="s">
        <v>37</v>
      </c>
      <c r="D3633" s="10" t="s">
        <v>11929</v>
      </c>
      <c r="E3633" s="10" t="s">
        <v>212</v>
      </c>
      <c r="F3633" s="11">
        <v>1</v>
      </c>
      <c r="G3633" s="11" t="s">
        <v>43</v>
      </c>
      <c r="H3633" s="10" t="s">
        <v>76</v>
      </c>
      <c r="I3633" s="10" t="s">
        <v>11930</v>
      </c>
      <c r="J3633" s="10" t="s">
        <v>40</v>
      </c>
      <c r="K3633" s="10" t="s">
        <v>11927</v>
      </c>
      <c r="L3633" s="10" t="s">
        <v>11928</v>
      </c>
      <c r="M3633" s="12" t="s">
        <v>11839</v>
      </c>
    </row>
    <row r="3634" s="4" customFormat="1" ht="94.5" spans="1:13">
      <c r="A3634" s="8">
        <v>3632</v>
      </c>
      <c r="B3634" s="10" t="s">
        <v>11931</v>
      </c>
      <c r="C3634" s="10" t="s">
        <v>30</v>
      </c>
      <c r="D3634" s="10" t="s">
        <v>11932</v>
      </c>
      <c r="E3634" s="10" t="s">
        <v>119</v>
      </c>
      <c r="F3634" s="11">
        <v>2</v>
      </c>
      <c r="G3634" s="11" t="s">
        <v>43</v>
      </c>
      <c r="H3634" s="10" t="s">
        <v>76</v>
      </c>
      <c r="I3634" s="10" t="s">
        <v>11933</v>
      </c>
      <c r="J3634" s="10" t="s">
        <v>40</v>
      </c>
      <c r="K3634" s="10" t="s">
        <v>11934</v>
      </c>
      <c r="L3634" s="10" t="s">
        <v>11935</v>
      </c>
      <c r="M3634" s="12" t="s">
        <v>11839</v>
      </c>
    </row>
    <row r="3635" s="4" customFormat="1" ht="27" spans="1:13">
      <c r="A3635" s="8">
        <v>3633</v>
      </c>
      <c r="B3635" s="10" t="s">
        <v>11936</v>
      </c>
      <c r="C3635" s="10" t="s">
        <v>4078</v>
      </c>
      <c r="D3635" s="10" t="s">
        <v>11937</v>
      </c>
      <c r="E3635" s="10" t="s">
        <v>981</v>
      </c>
      <c r="F3635" s="11">
        <v>1</v>
      </c>
      <c r="G3635" s="11" t="s">
        <v>43</v>
      </c>
      <c r="H3635" s="10" t="s">
        <v>19</v>
      </c>
      <c r="I3635" s="10" t="s">
        <v>11938</v>
      </c>
      <c r="J3635" s="10" t="s">
        <v>40</v>
      </c>
      <c r="K3635" s="10" t="s">
        <v>11939</v>
      </c>
      <c r="L3635" s="10" t="s">
        <v>11940</v>
      </c>
      <c r="M3635" s="12" t="s">
        <v>11839</v>
      </c>
    </row>
    <row r="3636" s="4" customFormat="1" ht="94.5" spans="1:13">
      <c r="A3636" s="8">
        <v>3634</v>
      </c>
      <c r="B3636" s="9" t="s">
        <v>11936</v>
      </c>
      <c r="C3636" s="9" t="s">
        <v>954</v>
      </c>
      <c r="D3636" s="9" t="s">
        <v>11941</v>
      </c>
      <c r="E3636" s="9" t="s">
        <v>11738</v>
      </c>
      <c r="F3636" s="8">
        <v>1</v>
      </c>
      <c r="G3636" s="8" t="s">
        <v>18</v>
      </c>
      <c r="H3636" s="9" t="s">
        <v>19</v>
      </c>
      <c r="I3636" s="9" t="s">
        <v>11942</v>
      </c>
      <c r="J3636" s="9" t="s">
        <v>40</v>
      </c>
      <c r="K3636" s="9" t="s">
        <v>11939</v>
      </c>
      <c r="L3636" s="9" t="str">
        <f>"18841956526"</f>
        <v>18841956526</v>
      </c>
      <c r="M3636" s="12" t="s">
        <v>11839</v>
      </c>
    </row>
    <row r="3637" s="4" customFormat="1" ht="40.5" spans="1:13">
      <c r="A3637" s="8">
        <v>3635</v>
      </c>
      <c r="B3637" s="9" t="s">
        <v>11943</v>
      </c>
      <c r="C3637" s="9" t="s">
        <v>1302</v>
      </c>
      <c r="D3637" s="9" t="s">
        <v>11944</v>
      </c>
      <c r="E3637" s="9" t="s">
        <v>2793</v>
      </c>
      <c r="F3637" s="8">
        <v>2</v>
      </c>
      <c r="G3637" s="8" t="s">
        <v>18</v>
      </c>
      <c r="H3637" s="9" t="s">
        <v>76</v>
      </c>
      <c r="I3637" s="9" t="s">
        <v>11945</v>
      </c>
      <c r="J3637" s="9" t="s">
        <v>70</v>
      </c>
      <c r="K3637" s="9" t="s">
        <v>11946</v>
      </c>
      <c r="L3637" s="9" t="s">
        <v>11947</v>
      </c>
      <c r="M3637" s="12" t="s">
        <v>11839</v>
      </c>
    </row>
    <row r="3638" s="4" customFormat="1" ht="81" spans="1:13">
      <c r="A3638" s="8">
        <v>3636</v>
      </c>
      <c r="B3638" s="10" t="s">
        <v>11948</v>
      </c>
      <c r="C3638" s="10" t="s">
        <v>66</v>
      </c>
      <c r="D3638" s="10" t="s">
        <v>11949</v>
      </c>
      <c r="E3638" s="10" t="s">
        <v>32</v>
      </c>
      <c r="F3638" s="11">
        <v>5</v>
      </c>
      <c r="G3638" s="11" t="s">
        <v>43</v>
      </c>
      <c r="H3638" s="10" t="s">
        <v>19</v>
      </c>
      <c r="I3638" s="10" t="s">
        <v>11950</v>
      </c>
      <c r="J3638" s="10" t="s">
        <v>70</v>
      </c>
      <c r="K3638" s="10" t="s">
        <v>11951</v>
      </c>
      <c r="L3638" s="10" t="s">
        <v>11952</v>
      </c>
      <c r="M3638" s="12" t="s">
        <v>11839</v>
      </c>
    </row>
    <row r="3639" s="4" customFormat="1" ht="121.5" spans="1:13">
      <c r="A3639" s="8">
        <v>3637</v>
      </c>
      <c r="B3639" s="9" t="s">
        <v>11948</v>
      </c>
      <c r="C3639" s="9" t="s">
        <v>711</v>
      </c>
      <c r="D3639" s="9" t="s">
        <v>11953</v>
      </c>
      <c r="E3639" s="9" t="s">
        <v>81</v>
      </c>
      <c r="F3639" s="8">
        <v>2</v>
      </c>
      <c r="G3639" s="8" t="s">
        <v>18</v>
      </c>
      <c r="H3639" s="9" t="s">
        <v>19</v>
      </c>
      <c r="I3639" s="9" t="s">
        <v>11954</v>
      </c>
      <c r="J3639" s="9" t="s">
        <v>70</v>
      </c>
      <c r="K3639" s="9" t="s">
        <v>11951</v>
      </c>
      <c r="L3639" s="9" t="s">
        <v>11952</v>
      </c>
      <c r="M3639" s="12" t="s">
        <v>11839</v>
      </c>
    </row>
    <row r="3640" s="4" customFormat="1" ht="54" spans="1:13">
      <c r="A3640" s="8">
        <v>3638</v>
      </c>
      <c r="B3640" s="9" t="s">
        <v>11955</v>
      </c>
      <c r="C3640" s="9" t="s">
        <v>66</v>
      </c>
      <c r="D3640" s="9" t="s">
        <v>11956</v>
      </c>
      <c r="E3640" s="9" t="s">
        <v>11957</v>
      </c>
      <c r="F3640" s="8">
        <v>5</v>
      </c>
      <c r="G3640" s="8" t="s">
        <v>18</v>
      </c>
      <c r="H3640" s="9" t="s">
        <v>19</v>
      </c>
      <c r="I3640" s="9" t="s">
        <v>11958</v>
      </c>
      <c r="J3640" s="9" t="s">
        <v>40</v>
      </c>
      <c r="K3640" s="9" t="s">
        <v>11959</v>
      </c>
      <c r="L3640" s="9" t="str">
        <f>"18941951100"</f>
        <v>18941951100</v>
      </c>
      <c r="M3640" s="12" t="s">
        <v>11839</v>
      </c>
    </row>
    <row r="3641" s="4" customFormat="1" spans="1:13">
      <c r="A3641" s="8">
        <v>3639</v>
      </c>
      <c r="B3641" s="10" t="s">
        <v>11960</v>
      </c>
      <c r="C3641" s="10" t="s">
        <v>37</v>
      </c>
      <c r="D3641" s="10" t="s">
        <v>11961</v>
      </c>
      <c r="E3641" s="10" t="s">
        <v>19</v>
      </c>
      <c r="F3641" s="11">
        <v>2</v>
      </c>
      <c r="G3641" s="11" t="s">
        <v>39</v>
      </c>
      <c r="H3641" s="10" t="s">
        <v>19</v>
      </c>
      <c r="I3641" s="10" t="s">
        <v>782</v>
      </c>
      <c r="J3641" s="10" t="s">
        <v>591</v>
      </c>
      <c r="K3641" s="10" t="s">
        <v>11962</v>
      </c>
      <c r="L3641" s="10" t="s">
        <v>11963</v>
      </c>
      <c r="M3641" s="12" t="s">
        <v>11839</v>
      </c>
    </row>
    <row r="3642" s="4" customFormat="1" ht="94.5" spans="1:13">
      <c r="A3642" s="8">
        <v>3640</v>
      </c>
      <c r="B3642" s="10" t="s">
        <v>11960</v>
      </c>
      <c r="C3642" s="10" t="s">
        <v>37</v>
      </c>
      <c r="D3642" s="10" t="s">
        <v>11964</v>
      </c>
      <c r="E3642" s="10" t="s">
        <v>19</v>
      </c>
      <c r="F3642" s="11">
        <v>2</v>
      </c>
      <c r="G3642" s="11" t="s">
        <v>39</v>
      </c>
      <c r="H3642" s="10" t="s">
        <v>19</v>
      </c>
      <c r="I3642" s="10" t="s">
        <v>782</v>
      </c>
      <c r="J3642" s="10" t="s">
        <v>591</v>
      </c>
      <c r="K3642" s="10" t="s">
        <v>11962</v>
      </c>
      <c r="L3642" s="10" t="s">
        <v>11963</v>
      </c>
      <c r="M3642" s="12" t="s">
        <v>11839</v>
      </c>
    </row>
    <row r="3643" s="4" customFormat="1" ht="27" spans="1:13">
      <c r="A3643" s="8">
        <v>3641</v>
      </c>
      <c r="B3643" s="10" t="s">
        <v>11960</v>
      </c>
      <c r="C3643" s="10" t="s">
        <v>37</v>
      </c>
      <c r="D3643" s="10" t="s">
        <v>11965</v>
      </c>
      <c r="E3643" s="10" t="s">
        <v>258</v>
      </c>
      <c r="F3643" s="11">
        <v>3</v>
      </c>
      <c r="G3643" s="11" t="s">
        <v>43</v>
      </c>
      <c r="H3643" s="10" t="s">
        <v>19</v>
      </c>
      <c r="I3643" s="10" t="s">
        <v>782</v>
      </c>
      <c r="J3643" s="10" t="s">
        <v>40</v>
      </c>
      <c r="K3643" s="10" t="s">
        <v>11962</v>
      </c>
      <c r="L3643" s="10" t="s">
        <v>11963</v>
      </c>
      <c r="M3643" s="12" t="s">
        <v>11839</v>
      </c>
    </row>
    <row r="3644" s="4" customFormat="1" ht="54" spans="1:13">
      <c r="A3644" s="8">
        <v>3642</v>
      </c>
      <c r="B3644" s="10" t="s">
        <v>11960</v>
      </c>
      <c r="C3644" s="10" t="s">
        <v>37</v>
      </c>
      <c r="D3644" s="10" t="s">
        <v>11966</v>
      </c>
      <c r="E3644" s="10" t="s">
        <v>258</v>
      </c>
      <c r="F3644" s="11">
        <v>4</v>
      </c>
      <c r="G3644" s="11" t="s">
        <v>43</v>
      </c>
      <c r="H3644" s="10" t="s">
        <v>19</v>
      </c>
      <c r="I3644" s="10" t="s">
        <v>11966</v>
      </c>
      <c r="J3644" s="10" t="s">
        <v>40</v>
      </c>
      <c r="K3644" s="10" t="s">
        <v>11962</v>
      </c>
      <c r="L3644" s="10" t="s">
        <v>11963</v>
      </c>
      <c r="M3644" s="12" t="s">
        <v>11839</v>
      </c>
    </row>
    <row r="3645" s="4" customFormat="1" ht="27" spans="1:13">
      <c r="A3645" s="8">
        <v>3643</v>
      </c>
      <c r="B3645" s="10" t="s">
        <v>11960</v>
      </c>
      <c r="C3645" s="10" t="s">
        <v>37</v>
      </c>
      <c r="D3645" s="10" t="s">
        <v>11967</v>
      </c>
      <c r="E3645" s="10" t="s">
        <v>19</v>
      </c>
      <c r="F3645" s="11">
        <v>1</v>
      </c>
      <c r="G3645" s="11" t="s">
        <v>39</v>
      </c>
      <c r="H3645" s="10" t="s">
        <v>19</v>
      </c>
      <c r="I3645" s="10" t="s">
        <v>11968</v>
      </c>
      <c r="J3645" s="10" t="s">
        <v>40</v>
      </c>
      <c r="K3645" s="10" t="s">
        <v>11962</v>
      </c>
      <c r="L3645" s="10" t="s">
        <v>11963</v>
      </c>
      <c r="M3645" s="12" t="s">
        <v>11839</v>
      </c>
    </row>
    <row r="3646" s="4" customFormat="1" ht="67.5" spans="1:13">
      <c r="A3646" s="8">
        <v>3644</v>
      </c>
      <c r="B3646" s="10" t="s">
        <v>11960</v>
      </c>
      <c r="C3646" s="10" t="s">
        <v>37</v>
      </c>
      <c r="D3646" s="10" t="s">
        <v>11969</v>
      </c>
      <c r="E3646" s="10" t="s">
        <v>32</v>
      </c>
      <c r="F3646" s="11">
        <v>1</v>
      </c>
      <c r="G3646" s="11" t="s">
        <v>43</v>
      </c>
      <c r="H3646" s="10" t="s">
        <v>19</v>
      </c>
      <c r="I3646" s="10" t="s">
        <v>11970</v>
      </c>
      <c r="J3646" s="10" t="s">
        <v>40</v>
      </c>
      <c r="K3646" s="10" t="s">
        <v>11962</v>
      </c>
      <c r="L3646" s="10" t="s">
        <v>11963</v>
      </c>
      <c r="M3646" s="12" t="s">
        <v>11839</v>
      </c>
    </row>
    <row r="3647" s="4" customFormat="1" ht="54" spans="1:13">
      <c r="A3647" s="8">
        <v>3645</v>
      </c>
      <c r="B3647" s="10" t="s">
        <v>11960</v>
      </c>
      <c r="C3647" s="10" t="s">
        <v>37</v>
      </c>
      <c r="D3647" s="10" t="s">
        <v>11971</v>
      </c>
      <c r="E3647" s="10" t="s">
        <v>32</v>
      </c>
      <c r="F3647" s="11">
        <v>1</v>
      </c>
      <c r="G3647" s="11" t="s">
        <v>43</v>
      </c>
      <c r="H3647" s="10" t="s">
        <v>19</v>
      </c>
      <c r="I3647" s="10" t="s">
        <v>782</v>
      </c>
      <c r="J3647" s="10" t="s">
        <v>40</v>
      </c>
      <c r="K3647" s="10" t="s">
        <v>11962</v>
      </c>
      <c r="L3647" s="10" t="s">
        <v>11963</v>
      </c>
      <c r="M3647" s="12" t="s">
        <v>11839</v>
      </c>
    </row>
    <row r="3648" s="4" customFormat="1" ht="54" spans="1:13">
      <c r="A3648" s="8">
        <v>3646</v>
      </c>
      <c r="B3648" s="10" t="s">
        <v>11960</v>
      </c>
      <c r="C3648" s="10" t="s">
        <v>37</v>
      </c>
      <c r="D3648" s="10" t="s">
        <v>11972</v>
      </c>
      <c r="E3648" s="10" t="s">
        <v>32</v>
      </c>
      <c r="F3648" s="11">
        <v>1</v>
      </c>
      <c r="G3648" s="11" t="s">
        <v>43</v>
      </c>
      <c r="H3648" s="10" t="s">
        <v>19</v>
      </c>
      <c r="I3648" s="10" t="s">
        <v>11973</v>
      </c>
      <c r="J3648" s="10" t="s">
        <v>40</v>
      </c>
      <c r="K3648" s="10" t="s">
        <v>11962</v>
      </c>
      <c r="L3648" s="10" t="s">
        <v>11963</v>
      </c>
      <c r="M3648" s="12" t="s">
        <v>11839</v>
      </c>
    </row>
    <row r="3649" s="4" customFormat="1" ht="54" spans="1:13">
      <c r="A3649" s="8">
        <v>3647</v>
      </c>
      <c r="B3649" s="10" t="s">
        <v>11960</v>
      </c>
      <c r="C3649" s="10" t="s">
        <v>37</v>
      </c>
      <c r="D3649" s="10" t="s">
        <v>11974</v>
      </c>
      <c r="E3649" s="10" t="s">
        <v>32</v>
      </c>
      <c r="F3649" s="11">
        <v>1</v>
      </c>
      <c r="G3649" s="11" t="s">
        <v>43</v>
      </c>
      <c r="H3649" s="10" t="s">
        <v>19</v>
      </c>
      <c r="I3649" s="10" t="s">
        <v>782</v>
      </c>
      <c r="J3649" s="10" t="s">
        <v>40</v>
      </c>
      <c r="K3649" s="10" t="s">
        <v>11962</v>
      </c>
      <c r="L3649" s="10" t="s">
        <v>11963</v>
      </c>
      <c r="M3649" s="12" t="s">
        <v>11839</v>
      </c>
    </row>
    <row r="3650" s="4" customFormat="1" ht="54" spans="1:13">
      <c r="A3650" s="8">
        <v>3648</v>
      </c>
      <c r="B3650" s="10" t="s">
        <v>11960</v>
      </c>
      <c r="C3650" s="10" t="s">
        <v>37</v>
      </c>
      <c r="D3650" s="10" t="s">
        <v>11969</v>
      </c>
      <c r="E3650" s="10" t="s">
        <v>32</v>
      </c>
      <c r="F3650" s="11">
        <v>3</v>
      </c>
      <c r="G3650" s="11" t="s">
        <v>43</v>
      </c>
      <c r="H3650" s="10" t="s">
        <v>19</v>
      </c>
      <c r="I3650" s="10" t="s">
        <v>11975</v>
      </c>
      <c r="J3650" s="10" t="s">
        <v>59</v>
      </c>
      <c r="K3650" s="10" t="s">
        <v>11962</v>
      </c>
      <c r="L3650" s="10" t="s">
        <v>11963</v>
      </c>
      <c r="M3650" s="12" t="s">
        <v>11839</v>
      </c>
    </row>
    <row r="3651" s="4" customFormat="1" ht="54" spans="1:13">
      <c r="A3651" s="8">
        <v>3649</v>
      </c>
      <c r="B3651" s="10" t="s">
        <v>11960</v>
      </c>
      <c r="C3651" s="10" t="s">
        <v>37</v>
      </c>
      <c r="D3651" s="10" t="s">
        <v>11976</v>
      </c>
      <c r="E3651" s="10" t="s">
        <v>32</v>
      </c>
      <c r="F3651" s="11">
        <v>2</v>
      </c>
      <c r="G3651" s="11" t="s">
        <v>43</v>
      </c>
      <c r="H3651" s="10" t="s">
        <v>19</v>
      </c>
      <c r="I3651" s="10" t="s">
        <v>11977</v>
      </c>
      <c r="J3651" s="10" t="s">
        <v>59</v>
      </c>
      <c r="K3651" s="10" t="s">
        <v>11962</v>
      </c>
      <c r="L3651" s="10" t="s">
        <v>11963</v>
      </c>
      <c r="M3651" s="12" t="s">
        <v>11839</v>
      </c>
    </row>
    <row r="3652" s="4" customFormat="1" ht="40.5" spans="1:13">
      <c r="A3652" s="8">
        <v>3650</v>
      </c>
      <c r="B3652" s="10" t="s">
        <v>11960</v>
      </c>
      <c r="C3652" s="10" t="s">
        <v>37</v>
      </c>
      <c r="D3652" s="10" t="s">
        <v>11969</v>
      </c>
      <c r="E3652" s="10" t="s">
        <v>32</v>
      </c>
      <c r="F3652" s="11">
        <v>6</v>
      </c>
      <c r="G3652" s="11" t="s">
        <v>43</v>
      </c>
      <c r="H3652" s="10" t="s">
        <v>19</v>
      </c>
      <c r="I3652" s="10" t="s">
        <v>11978</v>
      </c>
      <c r="J3652" s="10" t="s">
        <v>59</v>
      </c>
      <c r="K3652" s="10" t="s">
        <v>11962</v>
      </c>
      <c r="L3652" s="10" t="s">
        <v>11963</v>
      </c>
      <c r="M3652" s="12" t="s">
        <v>11839</v>
      </c>
    </row>
    <row r="3653" s="4" customFormat="1" ht="54" spans="1:13">
      <c r="A3653" s="8">
        <v>3651</v>
      </c>
      <c r="B3653" s="10" t="s">
        <v>11960</v>
      </c>
      <c r="C3653" s="10" t="s">
        <v>37</v>
      </c>
      <c r="D3653" s="10" t="s">
        <v>11979</v>
      </c>
      <c r="E3653" s="10" t="s">
        <v>32</v>
      </c>
      <c r="F3653" s="11">
        <v>3</v>
      </c>
      <c r="G3653" s="11" t="s">
        <v>43</v>
      </c>
      <c r="H3653" s="10" t="s">
        <v>19</v>
      </c>
      <c r="I3653" s="10" t="s">
        <v>11980</v>
      </c>
      <c r="J3653" s="10" t="s">
        <v>59</v>
      </c>
      <c r="K3653" s="10" t="s">
        <v>11962</v>
      </c>
      <c r="L3653" s="10" t="s">
        <v>11963</v>
      </c>
      <c r="M3653" s="12" t="s">
        <v>11839</v>
      </c>
    </row>
    <row r="3654" s="4" customFormat="1" ht="40.5" spans="1:13">
      <c r="A3654" s="8">
        <v>3652</v>
      </c>
      <c r="B3654" s="10" t="s">
        <v>11981</v>
      </c>
      <c r="C3654" s="10" t="s">
        <v>37</v>
      </c>
      <c r="D3654" s="10" t="s">
        <v>11982</v>
      </c>
      <c r="E3654" s="10" t="s">
        <v>1772</v>
      </c>
      <c r="F3654" s="11">
        <v>1</v>
      </c>
      <c r="G3654" s="11" t="s">
        <v>43</v>
      </c>
      <c r="H3654" s="10" t="s">
        <v>19</v>
      </c>
      <c r="I3654" s="10" t="s">
        <v>11983</v>
      </c>
      <c r="J3654" s="10" t="s">
        <v>40</v>
      </c>
      <c r="K3654" s="10" t="s">
        <v>11984</v>
      </c>
      <c r="L3654" s="10" t="s">
        <v>11985</v>
      </c>
      <c r="M3654" s="12" t="s">
        <v>11839</v>
      </c>
    </row>
    <row r="3655" s="4" customFormat="1" ht="54" spans="1:13">
      <c r="A3655" s="8">
        <v>3653</v>
      </c>
      <c r="B3655" s="9" t="s">
        <v>11986</v>
      </c>
      <c r="C3655" s="9" t="s">
        <v>37</v>
      </c>
      <c r="D3655" s="9" t="s">
        <v>11987</v>
      </c>
      <c r="E3655" s="9" t="s">
        <v>2638</v>
      </c>
      <c r="F3655" s="8">
        <v>2</v>
      </c>
      <c r="G3655" s="8" t="s">
        <v>18</v>
      </c>
      <c r="H3655" s="9" t="s">
        <v>19</v>
      </c>
      <c r="I3655" s="9" t="s">
        <v>11988</v>
      </c>
      <c r="J3655" s="9" t="s">
        <v>40</v>
      </c>
      <c r="K3655" s="9" t="s">
        <v>11989</v>
      </c>
      <c r="L3655" s="9" t="str">
        <f>"13555742800"</f>
        <v>13555742800</v>
      </c>
      <c r="M3655" s="12" t="s">
        <v>11839</v>
      </c>
    </row>
    <row r="3656" s="4" customFormat="1" ht="27" spans="1:13">
      <c r="A3656" s="8">
        <v>3654</v>
      </c>
      <c r="B3656" s="10" t="s">
        <v>11990</v>
      </c>
      <c r="C3656" s="10" t="s">
        <v>66</v>
      </c>
      <c r="D3656" s="10" t="s">
        <v>11991</v>
      </c>
      <c r="E3656" s="10" t="s">
        <v>19</v>
      </c>
      <c r="F3656" s="11">
        <v>1</v>
      </c>
      <c r="G3656" s="11" t="s">
        <v>43</v>
      </c>
      <c r="H3656" s="10" t="s">
        <v>19</v>
      </c>
      <c r="I3656" s="10" t="s">
        <v>11992</v>
      </c>
      <c r="J3656" s="10" t="s">
        <v>40</v>
      </c>
      <c r="K3656" s="10" t="s">
        <v>11993</v>
      </c>
      <c r="L3656" s="10" t="s">
        <v>11994</v>
      </c>
      <c r="M3656" s="12" t="s">
        <v>11839</v>
      </c>
    </row>
    <row r="3657" s="4" customFormat="1" ht="40.5" spans="1:13">
      <c r="A3657" s="8">
        <v>3655</v>
      </c>
      <c r="B3657" s="10" t="s">
        <v>11990</v>
      </c>
      <c r="C3657" s="10" t="s">
        <v>842</v>
      </c>
      <c r="D3657" s="10" t="s">
        <v>11995</v>
      </c>
      <c r="E3657" s="10" t="s">
        <v>350</v>
      </c>
      <c r="F3657" s="11">
        <v>1</v>
      </c>
      <c r="G3657" s="11" t="s">
        <v>43</v>
      </c>
      <c r="H3657" s="10" t="s">
        <v>76</v>
      </c>
      <c r="I3657" s="10" t="s">
        <v>11996</v>
      </c>
      <c r="J3657" s="10" t="s">
        <v>40</v>
      </c>
      <c r="K3657" s="10" t="s">
        <v>11993</v>
      </c>
      <c r="L3657" s="10" t="s">
        <v>11994</v>
      </c>
      <c r="M3657" s="12" t="s">
        <v>11839</v>
      </c>
    </row>
    <row r="3658" s="4" customFormat="1" spans="1:13">
      <c r="A3658" s="8">
        <v>3656</v>
      </c>
      <c r="B3658" s="10" t="s">
        <v>11990</v>
      </c>
      <c r="C3658" s="10" t="s">
        <v>66</v>
      </c>
      <c r="D3658" s="10" t="s">
        <v>11997</v>
      </c>
      <c r="E3658" s="10" t="s">
        <v>2793</v>
      </c>
      <c r="F3658" s="11">
        <v>10</v>
      </c>
      <c r="G3658" s="11" t="s">
        <v>43</v>
      </c>
      <c r="H3658" s="10" t="s">
        <v>19</v>
      </c>
      <c r="I3658" s="10" t="s">
        <v>11998</v>
      </c>
      <c r="J3658" s="10" t="s">
        <v>40</v>
      </c>
      <c r="K3658" s="10" t="s">
        <v>11993</v>
      </c>
      <c r="L3658" s="10" t="s">
        <v>11994</v>
      </c>
      <c r="M3658" s="12" t="s">
        <v>11839</v>
      </c>
    </row>
    <row r="3659" s="4" customFormat="1" ht="40.5" spans="1:13">
      <c r="A3659" s="8">
        <v>3657</v>
      </c>
      <c r="B3659" s="9" t="s">
        <v>11990</v>
      </c>
      <c r="C3659" s="9" t="s">
        <v>1302</v>
      </c>
      <c r="D3659" s="9" t="s">
        <v>11999</v>
      </c>
      <c r="E3659" s="9" t="s">
        <v>1724</v>
      </c>
      <c r="F3659" s="8">
        <v>10</v>
      </c>
      <c r="G3659" s="8" t="s">
        <v>18</v>
      </c>
      <c r="H3659" s="9" t="s">
        <v>19</v>
      </c>
      <c r="I3659" s="9" t="s">
        <v>12000</v>
      </c>
      <c r="J3659" s="9" t="s">
        <v>59</v>
      </c>
      <c r="K3659" s="9" t="s">
        <v>11993</v>
      </c>
      <c r="L3659" s="9" t="str">
        <f>"13149795688"</f>
        <v>13149795688</v>
      </c>
      <c r="M3659" s="12" t="s">
        <v>11839</v>
      </c>
    </row>
    <row r="3660" s="4" customFormat="1" ht="40.5" spans="1:13">
      <c r="A3660" s="8">
        <v>3658</v>
      </c>
      <c r="B3660" s="9" t="s">
        <v>12001</v>
      </c>
      <c r="C3660" s="9" t="s">
        <v>150</v>
      </c>
      <c r="D3660" s="9" t="s">
        <v>12002</v>
      </c>
      <c r="E3660" s="9" t="s">
        <v>152</v>
      </c>
      <c r="F3660" s="8">
        <v>1</v>
      </c>
      <c r="G3660" s="8" t="s">
        <v>18</v>
      </c>
      <c r="H3660" s="9" t="s">
        <v>76</v>
      </c>
      <c r="I3660" s="9" t="s">
        <v>12003</v>
      </c>
      <c r="J3660" s="9" t="s">
        <v>40</v>
      </c>
      <c r="K3660" s="9" t="s">
        <v>12004</v>
      </c>
      <c r="L3660" s="9" t="str">
        <f>"18698287736"</f>
        <v>18698287736</v>
      </c>
      <c r="M3660" s="12" t="s">
        <v>11839</v>
      </c>
    </row>
    <row r="3661" s="4" customFormat="1" ht="108" spans="1:13">
      <c r="A3661" s="8">
        <v>3659</v>
      </c>
      <c r="B3661" s="10" t="s">
        <v>12005</v>
      </c>
      <c r="C3661" s="10" t="s">
        <v>37</v>
      </c>
      <c r="D3661" s="10" t="s">
        <v>12006</v>
      </c>
      <c r="E3661" s="10" t="s">
        <v>3939</v>
      </c>
      <c r="F3661" s="11">
        <v>1</v>
      </c>
      <c r="G3661" s="11" t="s">
        <v>43</v>
      </c>
      <c r="H3661" s="10" t="s">
        <v>474</v>
      </c>
      <c r="I3661" s="10" t="s">
        <v>12007</v>
      </c>
      <c r="J3661" s="10" t="s">
        <v>70</v>
      </c>
      <c r="K3661" s="10" t="s">
        <v>12008</v>
      </c>
      <c r="L3661" s="10" t="s">
        <v>12009</v>
      </c>
      <c r="M3661" s="12" t="s">
        <v>11839</v>
      </c>
    </row>
    <row r="3662" s="4" customFormat="1" ht="54" spans="1:13">
      <c r="A3662" s="8">
        <v>3660</v>
      </c>
      <c r="B3662" s="10" t="s">
        <v>12005</v>
      </c>
      <c r="C3662" s="10" t="s">
        <v>37</v>
      </c>
      <c r="D3662" s="10" t="s">
        <v>12010</v>
      </c>
      <c r="E3662" s="10" t="s">
        <v>19</v>
      </c>
      <c r="F3662" s="11">
        <v>2</v>
      </c>
      <c r="G3662" s="11" t="s">
        <v>633</v>
      </c>
      <c r="H3662" s="10" t="s">
        <v>76</v>
      </c>
      <c r="I3662" s="10" t="s">
        <v>12011</v>
      </c>
      <c r="J3662" s="10" t="s">
        <v>59</v>
      </c>
      <c r="K3662" s="10" t="s">
        <v>12008</v>
      </c>
      <c r="L3662" s="10" t="s">
        <v>12009</v>
      </c>
      <c r="M3662" s="12" t="s">
        <v>11839</v>
      </c>
    </row>
    <row r="3663" s="4" customFormat="1" ht="67.5" spans="1:13">
      <c r="A3663" s="8">
        <v>3661</v>
      </c>
      <c r="B3663" s="10" t="s">
        <v>12005</v>
      </c>
      <c r="C3663" s="10" t="s">
        <v>37</v>
      </c>
      <c r="D3663" s="10" t="s">
        <v>12012</v>
      </c>
      <c r="E3663" s="10" t="s">
        <v>649</v>
      </c>
      <c r="F3663" s="11">
        <v>1</v>
      </c>
      <c r="G3663" s="11" t="s">
        <v>43</v>
      </c>
      <c r="H3663" s="10" t="s">
        <v>76</v>
      </c>
      <c r="I3663" s="10" t="s">
        <v>12013</v>
      </c>
      <c r="J3663" s="10" t="s">
        <v>59</v>
      </c>
      <c r="K3663" s="10" t="s">
        <v>12008</v>
      </c>
      <c r="L3663" s="10" t="s">
        <v>12009</v>
      </c>
      <c r="M3663" s="12" t="s">
        <v>11839</v>
      </c>
    </row>
    <row r="3664" s="4" customFormat="1" ht="40.5" spans="1:13">
      <c r="A3664" s="8">
        <v>3662</v>
      </c>
      <c r="B3664" s="10" t="s">
        <v>12005</v>
      </c>
      <c r="C3664" s="10" t="s">
        <v>37</v>
      </c>
      <c r="D3664" s="10" t="s">
        <v>12014</v>
      </c>
      <c r="E3664" s="10" t="s">
        <v>19</v>
      </c>
      <c r="F3664" s="11">
        <v>2</v>
      </c>
      <c r="G3664" s="11" t="s">
        <v>39</v>
      </c>
      <c r="H3664" s="10" t="s">
        <v>76</v>
      </c>
      <c r="I3664" s="10" t="s">
        <v>12015</v>
      </c>
      <c r="J3664" s="10" t="s">
        <v>59</v>
      </c>
      <c r="K3664" s="10" t="s">
        <v>12008</v>
      </c>
      <c r="L3664" s="10" t="s">
        <v>12009</v>
      </c>
      <c r="M3664" s="12" t="s">
        <v>11839</v>
      </c>
    </row>
    <row r="3665" s="4" customFormat="1" ht="40.5" spans="1:13">
      <c r="A3665" s="8">
        <v>3663</v>
      </c>
      <c r="B3665" s="10" t="s">
        <v>12005</v>
      </c>
      <c r="C3665" s="10" t="s">
        <v>37</v>
      </c>
      <c r="D3665" s="10" t="s">
        <v>12016</v>
      </c>
      <c r="E3665" s="10" t="s">
        <v>37</v>
      </c>
      <c r="F3665" s="11">
        <v>6</v>
      </c>
      <c r="G3665" s="11" t="s">
        <v>633</v>
      </c>
      <c r="H3665" s="10" t="s">
        <v>19</v>
      </c>
      <c r="I3665" s="10" t="s">
        <v>12017</v>
      </c>
      <c r="J3665" s="10" t="s">
        <v>70</v>
      </c>
      <c r="K3665" s="10" t="s">
        <v>12008</v>
      </c>
      <c r="L3665" s="10" t="s">
        <v>12009</v>
      </c>
      <c r="M3665" s="12" t="s">
        <v>11839</v>
      </c>
    </row>
    <row r="3666" s="4" customFormat="1" ht="27" spans="1:13">
      <c r="A3666" s="8">
        <v>3664</v>
      </c>
      <c r="B3666" s="10" t="s">
        <v>12005</v>
      </c>
      <c r="C3666" s="10" t="s">
        <v>37</v>
      </c>
      <c r="D3666" s="10" t="s">
        <v>12018</v>
      </c>
      <c r="E3666" s="10" t="s">
        <v>37</v>
      </c>
      <c r="F3666" s="11">
        <v>4</v>
      </c>
      <c r="G3666" s="11" t="s">
        <v>633</v>
      </c>
      <c r="H3666" s="10" t="s">
        <v>19</v>
      </c>
      <c r="I3666" s="10" t="s">
        <v>12019</v>
      </c>
      <c r="J3666" s="10" t="s">
        <v>70</v>
      </c>
      <c r="K3666" s="10" t="s">
        <v>12008</v>
      </c>
      <c r="L3666" s="10" t="s">
        <v>12009</v>
      </c>
      <c r="M3666" s="12" t="s">
        <v>11839</v>
      </c>
    </row>
    <row r="3667" s="4" customFormat="1" ht="40.5" spans="1:13">
      <c r="A3667" s="8">
        <v>3665</v>
      </c>
      <c r="B3667" s="10" t="s">
        <v>12005</v>
      </c>
      <c r="C3667" s="10" t="s">
        <v>37</v>
      </c>
      <c r="D3667" s="10" t="s">
        <v>12020</v>
      </c>
      <c r="E3667" s="10" t="s">
        <v>364</v>
      </c>
      <c r="F3667" s="11">
        <v>6</v>
      </c>
      <c r="G3667" s="11" t="s">
        <v>633</v>
      </c>
      <c r="H3667" s="10" t="s">
        <v>76</v>
      </c>
      <c r="I3667" s="10" t="s">
        <v>12021</v>
      </c>
      <c r="J3667" s="10" t="s">
        <v>59</v>
      </c>
      <c r="K3667" s="10" t="s">
        <v>12008</v>
      </c>
      <c r="L3667" s="10" t="s">
        <v>12009</v>
      </c>
      <c r="M3667" s="12" t="s">
        <v>11839</v>
      </c>
    </row>
    <row r="3668" s="4" customFormat="1" ht="40.5" spans="1:13">
      <c r="A3668" s="8">
        <v>3666</v>
      </c>
      <c r="B3668" s="10" t="s">
        <v>12005</v>
      </c>
      <c r="C3668" s="10" t="s">
        <v>37</v>
      </c>
      <c r="D3668" s="10" t="s">
        <v>12022</v>
      </c>
      <c r="E3668" s="10" t="s">
        <v>81</v>
      </c>
      <c r="F3668" s="11">
        <v>3</v>
      </c>
      <c r="G3668" s="11" t="s">
        <v>633</v>
      </c>
      <c r="H3668" s="10" t="s">
        <v>76</v>
      </c>
      <c r="I3668" s="10" t="s">
        <v>12023</v>
      </c>
      <c r="J3668" s="10" t="s">
        <v>40</v>
      </c>
      <c r="K3668" s="10" t="s">
        <v>12008</v>
      </c>
      <c r="L3668" s="10" t="s">
        <v>12009</v>
      </c>
      <c r="M3668" s="12" t="s">
        <v>11839</v>
      </c>
    </row>
    <row r="3669" s="4" customFormat="1" ht="121.5" spans="1:13">
      <c r="A3669" s="8">
        <v>3667</v>
      </c>
      <c r="B3669" s="9" t="s">
        <v>12005</v>
      </c>
      <c r="C3669" s="9" t="s">
        <v>37</v>
      </c>
      <c r="D3669" s="9" t="s">
        <v>12024</v>
      </c>
      <c r="E3669" s="9" t="s">
        <v>3939</v>
      </c>
      <c r="F3669" s="8">
        <v>1</v>
      </c>
      <c r="G3669" s="8" t="s">
        <v>18</v>
      </c>
      <c r="H3669" s="9" t="s">
        <v>474</v>
      </c>
      <c r="I3669" s="9" t="s">
        <v>12025</v>
      </c>
      <c r="J3669" s="9" t="s">
        <v>70</v>
      </c>
      <c r="K3669" s="9" t="s">
        <v>12008</v>
      </c>
      <c r="L3669" s="9" t="s">
        <v>12009</v>
      </c>
      <c r="M3669" s="12" t="s">
        <v>11839</v>
      </c>
    </row>
    <row r="3670" s="4" customFormat="1" ht="94.5" spans="1:13">
      <c r="A3670" s="8">
        <v>3668</v>
      </c>
      <c r="B3670" s="9" t="s">
        <v>12005</v>
      </c>
      <c r="C3670" s="9" t="s">
        <v>37</v>
      </c>
      <c r="D3670" s="9" t="s">
        <v>12026</v>
      </c>
      <c r="E3670" s="9" t="s">
        <v>981</v>
      </c>
      <c r="F3670" s="8">
        <v>1</v>
      </c>
      <c r="G3670" s="8" t="s">
        <v>18</v>
      </c>
      <c r="H3670" s="9" t="s">
        <v>474</v>
      </c>
      <c r="I3670" s="9" t="s">
        <v>12027</v>
      </c>
      <c r="J3670" s="9" t="s">
        <v>70</v>
      </c>
      <c r="K3670" s="9" t="s">
        <v>12008</v>
      </c>
      <c r="L3670" s="9" t="s">
        <v>12009</v>
      </c>
      <c r="M3670" s="12" t="s">
        <v>11839</v>
      </c>
    </row>
    <row r="3671" s="4" customFormat="1" ht="108" spans="1:13">
      <c r="A3671" s="8">
        <v>3669</v>
      </c>
      <c r="B3671" s="9" t="s">
        <v>12005</v>
      </c>
      <c r="C3671" s="9" t="s">
        <v>167</v>
      </c>
      <c r="D3671" s="9" t="s">
        <v>12028</v>
      </c>
      <c r="E3671" s="9" t="s">
        <v>81</v>
      </c>
      <c r="F3671" s="8">
        <v>1</v>
      </c>
      <c r="G3671" s="8" t="s">
        <v>18</v>
      </c>
      <c r="H3671" s="9" t="s">
        <v>474</v>
      </c>
      <c r="I3671" s="9" t="s">
        <v>12029</v>
      </c>
      <c r="J3671" s="9" t="s">
        <v>70</v>
      </c>
      <c r="K3671" s="9" t="s">
        <v>12008</v>
      </c>
      <c r="L3671" s="9" t="s">
        <v>12009</v>
      </c>
      <c r="M3671" s="12" t="s">
        <v>11839</v>
      </c>
    </row>
    <row r="3672" s="4" customFormat="1" ht="94.5" spans="1:13">
      <c r="A3672" s="8">
        <v>3670</v>
      </c>
      <c r="B3672" s="9" t="s">
        <v>12005</v>
      </c>
      <c r="C3672" s="9" t="s">
        <v>37</v>
      </c>
      <c r="D3672" s="9" t="s">
        <v>12030</v>
      </c>
      <c r="E3672" s="9" t="s">
        <v>7878</v>
      </c>
      <c r="F3672" s="8">
        <v>1</v>
      </c>
      <c r="G3672" s="8" t="s">
        <v>18</v>
      </c>
      <c r="H3672" s="9" t="s">
        <v>474</v>
      </c>
      <c r="I3672" s="9" t="s">
        <v>12031</v>
      </c>
      <c r="J3672" s="9" t="s">
        <v>70</v>
      </c>
      <c r="K3672" s="9" t="s">
        <v>12008</v>
      </c>
      <c r="L3672" s="9" t="s">
        <v>12009</v>
      </c>
      <c r="M3672" s="12" t="s">
        <v>11839</v>
      </c>
    </row>
    <row r="3673" s="4" customFormat="1" ht="94.5" spans="1:13">
      <c r="A3673" s="8">
        <v>3671</v>
      </c>
      <c r="B3673" s="9" t="s">
        <v>12005</v>
      </c>
      <c r="C3673" s="9" t="s">
        <v>150</v>
      </c>
      <c r="D3673" s="9" t="s">
        <v>12032</v>
      </c>
      <c r="E3673" s="9" t="s">
        <v>364</v>
      </c>
      <c r="F3673" s="8">
        <v>1</v>
      </c>
      <c r="G3673" s="8" t="s">
        <v>18</v>
      </c>
      <c r="H3673" s="9" t="s">
        <v>474</v>
      </c>
      <c r="I3673" s="9" t="s">
        <v>12033</v>
      </c>
      <c r="J3673" s="9" t="s">
        <v>70</v>
      </c>
      <c r="K3673" s="9" t="s">
        <v>12008</v>
      </c>
      <c r="L3673" s="9" t="s">
        <v>12009</v>
      </c>
      <c r="M3673" s="12" t="s">
        <v>11839</v>
      </c>
    </row>
    <row r="3674" s="4" customFormat="1" ht="108" spans="1:13">
      <c r="A3674" s="8">
        <v>3672</v>
      </c>
      <c r="B3674" s="9" t="s">
        <v>12005</v>
      </c>
      <c r="C3674" s="9" t="s">
        <v>37</v>
      </c>
      <c r="D3674" s="9" t="s">
        <v>12034</v>
      </c>
      <c r="E3674" s="9" t="s">
        <v>7830</v>
      </c>
      <c r="F3674" s="8">
        <v>1</v>
      </c>
      <c r="G3674" s="8" t="s">
        <v>18</v>
      </c>
      <c r="H3674" s="9" t="s">
        <v>474</v>
      </c>
      <c r="I3674" s="9" t="s">
        <v>12035</v>
      </c>
      <c r="J3674" s="9" t="s">
        <v>70</v>
      </c>
      <c r="K3674" s="9" t="s">
        <v>12008</v>
      </c>
      <c r="L3674" s="9" t="s">
        <v>12009</v>
      </c>
      <c r="M3674" s="12" t="s">
        <v>11839</v>
      </c>
    </row>
    <row r="3675" s="4" customFormat="1" ht="27" spans="1:13">
      <c r="A3675" s="8">
        <v>3673</v>
      </c>
      <c r="B3675" s="9" t="s">
        <v>12036</v>
      </c>
      <c r="C3675" s="9" t="s">
        <v>37</v>
      </c>
      <c r="D3675" s="9" t="s">
        <v>12037</v>
      </c>
      <c r="E3675" s="9" t="s">
        <v>364</v>
      </c>
      <c r="F3675" s="8">
        <v>3</v>
      </c>
      <c r="G3675" s="8" t="s">
        <v>18</v>
      </c>
      <c r="H3675" s="9" t="s">
        <v>19</v>
      </c>
      <c r="I3675" s="9" t="s">
        <v>12038</v>
      </c>
      <c r="J3675" s="9" t="s">
        <v>40</v>
      </c>
      <c r="K3675" s="9" t="s">
        <v>12039</v>
      </c>
      <c r="L3675" s="9" t="str">
        <f>"13504193138"</f>
        <v>13504193138</v>
      </c>
      <c r="M3675" s="12" t="s">
        <v>11839</v>
      </c>
    </row>
    <row r="3676" s="4" customFormat="1" ht="54" spans="1:13">
      <c r="A3676" s="8">
        <v>3674</v>
      </c>
      <c r="B3676" s="10" t="s">
        <v>12040</v>
      </c>
      <c r="C3676" s="10" t="s">
        <v>66</v>
      </c>
      <c r="D3676" s="10" t="s">
        <v>782</v>
      </c>
      <c r="E3676" s="10" t="s">
        <v>119</v>
      </c>
      <c r="F3676" s="11">
        <v>10</v>
      </c>
      <c r="G3676" s="11" t="s">
        <v>43</v>
      </c>
      <c r="H3676" s="10" t="s">
        <v>19</v>
      </c>
      <c r="I3676" s="10" t="s">
        <v>782</v>
      </c>
      <c r="J3676" s="10" t="s">
        <v>28</v>
      </c>
      <c r="K3676" s="10" t="s">
        <v>12041</v>
      </c>
      <c r="L3676" s="10" t="s">
        <v>12042</v>
      </c>
      <c r="M3676" s="12" t="s">
        <v>11839</v>
      </c>
    </row>
    <row r="3677" s="4" customFormat="1" ht="108" spans="1:13">
      <c r="A3677" s="8">
        <v>3675</v>
      </c>
      <c r="B3677" s="10" t="s">
        <v>12043</v>
      </c>
      <c r="C3677" s="10" t="s">
        <v>37</v>
      </c>
      <c r="D3677" s="10" t="s">
        <v>12044</v>
      </c>
      <c r="E3677" s="10" t="s">
        <v>2212</v>
      </c>
      <c r="F3677" s="11">
        <v>1</v>
      </c>
      <c r="G3677" s="11" t="s">
        <v>39</v>
      </c>
      <c r="H3677" s="10" t="s">
        <v>19</v>
      </c>
      <c r="I3677" s="10" t="s">
        <v>12045</v>
      </c>
      <c r="J3677" s="10" t="s">
        <v>40</v>
      </c>
      <c r="K3677" s="10" t="s">
        <v>12046</v>
      </c>
      <c r="L3677" s="10" t="s">
        <v>12047</v>
      </c>
      <c r="M3677" s="12" t="s">
        <v>11839</v>
      </c>
    </row>
    <row r="3678" s="4" customFormat="1" ht="108" spans="1:13">
      <c r="A3678" s="8">
        <v>3676</v>
      </c>
      <c r="B3678" s="10" t="s">
        <v>12043</v>
      </c>
      <c r="C3678" s="10" t="s">
        <v>150</v>
      </c>
      <c r="D3678" s="10" t="s">
        <v>12048</v>
      </c>
      <c r="E3678" s="10" t="s">
        <v>32</v>
      </c>
      <c r="F3678" s="11">
        <v>1</v>
      </c>
      <c r="G3678" s="11" t="s">
        <v>43</v>
      </c>
      <c r="H3678" s="10" t="s">
        <v>76</v>
      </c>
      <c r="I3678" s="10" t="s">
        <v>12049</v>
      </c>
      <c r="J3678" s="10" t="s">
        <v>59</v>
      </c>
      <c r="K3678" s="10" t="s">
        <v>12046</v>
      </c>
      <c r="L3678" s="10" t="s">
        <v>12047</v>
      </c>
      <c r="M3678" s="12" t="s">
        <v>11839</v>
      </c>
    </row>
    <row r="3679" s="4" customFormat="1" ht="81" spans="1:13">
      <c r="A3679" s="8">
        <v>3677</v>
      </c>
      <c r="B3679" s="10" t="s">
        <v>12043</v>
      </c>
      <c r="C3679" s="10" t="s">
        <v>141</v>
      </c>
      <c r="D3679" s="10" t="s">
        <v>12050</v>
      </c>
      <c r="E3679" s="10" t="s">
        <v>19</v>
      </c>
      <c r="F3679" s="11">
        <v>1</v>
      </c>
      <c r="G3679" s="11" t="s">
        <v>43</v>
      </c>
      <c r="H3679" s="10" t="s">
        <v>19</v>
      </c>
      <c r="I3679" s="10" t="s">
        <v>12051</v>
      </c>
      <c r="J3679" s="10" t="s">
        <v>40</v>
      </c>
      <c r="K3679" s="10" t="s">
        <v>12046</v>
      </c>
      <c r="L3679" s="10" t="s">
        <v>12047</v>
      </c>
      <c r="M3679" s="12" t="s">
        <v>11839</v>
      </c>
    </row>
    <row r="3680" s="4" customFormat="1" ht="108" spans="1:13">
      <c r="A3680" s="8">
        <v>3678</v>
      </c>
      <c r="B3680" s="10" t="s">
        <v>12052</v>
      </c>
      <c r="C3680" s="10" t="s">
        <v>37</v>
      </c>
      <c r="D3680" s="10" t="s">
        <v>12053</v>
      </c>
      <c r="E3680" s="10" t="s">
        <v>119</v>
      </c>
      <c r="F3680" s="11">
        <v>1</v>
      </c>
      <c r="G3680" s="11" t="s">
        <v>43</v>
      </c>
      <c r="H3680" s="10" t="s">
        <v>19</v>
      </c>
      <c r="I3680" s="10" t="s">
        <v>12054</v>
      </c>
      <c r="J3680" s="10" t="s">
        <v>40</v>
      </c>
      <c r="K3680" s="10" t="s">
        <v>12055</v>
      </c>
      <c r="L3680" s="10" t="s">
        <v>12056</v>
      </c>
      <c r="M3680" s="12" t="s">
        <v>11839</v>
      </c>
    </row>
    <row r="3681" s="4" customFormat="1" ht="67.5" spans="1:13">
      <c r="A3681" s="8">
        <v>3679</v>
      </c>
      <c r="B3681" s="9" t="s">
        <v>12052</v>
      </c>
      <c r="C3681" s="9" t="s">
        <v>675</v>
      </c>
      <c r="D3681" s="9" t="s">
        <v>12057</v>
      </c>
      <c r="E3681" s="9" t="s">
        <v>119</v>
      </c>
      <c r="F3681" s="8">
        <v>1</v>
      </c>
      <c r="G3681" s="8" t="s">
        <v>18</v>
      </c>
      <c r="H3681" s="9" t="s">
        <v>19</v>
      </c>
      <c r="I3681" s="9" t="s">
        <v>12058</v>
      </c>
      <c r="J3681" s="9" t="s">
        <v>40</v>
      </c>
      <c r="K3681" s="9" t="s">
        <v>12055</v>
      </c>
      <c r="L3681" s="9" t="s">
        <v>12056</v>
      </c>
      <c r="M3681" s="12" t="s">
        <v>11839</v>
      </c>
    </row>
    <row r="3682" s="4" customFormat="1" ht="121.5" spans="1:13">
      <c r="A3682" s="8">
        <v>3680</v>
      </c>
      <c r="B3682" s="9" t="s">
        <v>12052</v>
      </c>
      <c r="C3682" s="9" t="s">
        <v>37</v>
      </c>
      <c r="D3682" s="9" t="s">
        <v>12059</v>
      </c>
      <c r="E3682" s="9" t="s">
        <v>3666</v>
      </c>
      <c r="F3682" s="8">
        <v>1</v>
      </c>
      <c r="G3682" s="8" t="s">
        <v>18</v>
      </c>
      <c r="H3682" s="9" t="s">
        <v>19</v>
      </c>
      <c r="I3682" s="9" t="s">
        <v>12060</v>
      </c>
      <c r="J3682" s="9" t="s">
        <v>59</v>
      </c>
      <c r="K3682" s="9" t="s">
        <v>12055</v>
      </c>
      <c r="L3682" s="9" t="s">
        <v>12056</v>
      </c>
      <c r="M3682" s="12" t="s">
        <v>11839</v>
      </c>
    </row>
    <row r="3683" s="4" customFormat="1" ht="27" spans="1:13">
      <c r="A3683" s="8">
        <v>3681</v>
      </c>
      <c r="B3683" s="9" t="s">
        <v>12061</v>
      </c>
      <c r="C3683" s="9" t="s">
        <v>150</v>
      </c>
      <c r="D3683" s="9" t="s">
        <v>12062</v>
      </c>
      <c r="E3683" s="9" t="s">
        <v>32</v>
      </c>
      <c r="F3683" s="8">
        <v>3</v>
      </c>
      <c r="G3683" s="8" t="s">
        <v>18</v>
      </c>
      <c r="H3683" s="9" t="s">
        <v>19</v>
      </c>
      <c r="I3683" s="9" t="s">
        <v>12063</v>
      </c>
      <c r="J3683" s="9" t="s">
        <v>59</v>
      </c>
      <c r="K3683" s="9" t="s">
        <v>12064</v>
      </c>
      <c r="L3683" s="9" t="str">
        <f>"15641939777"</f>
        <v>15641939777</v>
      </c>
      <c r="M3683" s="12" t="s">
        <v>11839</v>
      </c>
    </row>
    <row r="3684" s="4" customFormat="1" ht="27" spans="1:13">
      <c r="A3684" s="8">
        <v>3682</v>
      </c>
      <c r="B3684" s="10" t="s">
        <v>12065</v>
      </c>
      <c r="C3684" s="10" t="s">
        <v>37</v>
      </c>
      <c r="D3684" s="10" t="s">
        <v>12066</v>
      </c>
      <c r="E3684" s="10" t="s">
        <v>9464</v>
      </c>
      <c r="F3684" s="11">
        <v>1</v>
      </c>
      <c r="G3684" s="11" t="s">
        <v>39</v>
      </c>
      <c r="H3684" s="10" t="s">
        <v>19</v>
      </c>
      <c r="I3684" s="10" t="s">
        <v>12067</v>
      </c>
      <c r="J3684" s="10" t="s">
        <v>591</v>
      </c>
      <c r="K3684" s="10" t="s">
        <v>12068</v>
      </c>
      <c r="L3684" s="10" t="s">
        <v>12069</v>
      </c>
      <c r="M3684" s="12" t="s">
        <v>11839</v>
      </c>
    </row>
    <row r="3685" s="4" customFormat="1" ht="67.5" spans="1:13">
      <c r="A3685" s="8">
        <v>3683</v>
      </c>
      <c r="B3685" s="10" t="s">
        <v>12065</v>
      </c>
      <c r="C3685" s="10" t="s">
        <v>37</v>
      </c>
      <c r="D3685" s="10" t="s">
        <v>12070</v>
      </c>
      <c r="E3685" s="10" t="s">
        <v>258</v>
      </c>
      <c r="F3685" s="11">
        <v>1</v>
      </c>
      <c r="G3685" s="11" t="s">
        <v>43</v>
      </c>
      <c r="H3685" s="10" t="s">
        <v>19</v>
      </c>
      <c r="I3685" s="10" t="s">
        <v>12071</v>
      </c>
      <c r="J3685" s="10" t="s">
        <v>70</v>
      </c>
      <c r="K3685" s="10" t="s">
        <v>12068</v>
      </c>
      <c r="L3685" s="10" t="s">
        <v>12069</v>
      </c>
      <c r="M3685" s="12" t="s">
        <v>11839</v>
      </c>
    </row>
    <row r="3686" s="4" customFormat="1" ht="81" spans="1:13">
      <c r="A3686" s="8">
        <v>3684</v>
      </c>
      <c r="B3686" s="10" t="s">
        <v>12065</v>
      </c>
      <c r="C3686" s="10" t="s">
        <v>37</v>
      </c>
      <c r="D3686" s="10" t="s">
        <v>12072</v>
      </c>
      <c r="E3686" s="10" t="s">
        <v>258</v>
      </c>
      <c r="F3686" s="11">
        <v>30</v>
      </c>
      <c r="G3686" s="11" t="s">
        <v>43</v>
      </c>
      <c r="H3686" s="10" t="s">
        <v>19</v>
      </c>
      <c r="I3686" s="10" t="s">
        <v>12073</v>
      </c>
      <c r="J3686" s="10" t="s">
        <v>70</v>
      </c>
      <c r="K3686" s="10" t="s">
        <v>12068</v>
      </c>
      <c r="L3686" s="10" t="s">
        <v>12069</v>
      </c>
      <c r="M3686" s="12" t="s">
        <v>11839</v>
      </c>
    </row>
    <row r="3687" s="4" customFormat="1" ht="40.5" spans="1:13">
      <c r="A3687" s="8">
        <v>3685</v>
      </c>
      <c r="B3687" s="9" t="s">
        <v>12065</v>
      </c>
      <c r="C3687" s="9" t="s">
        <v>167</v>
      </c>
      <c r="D3687" s="9" t="s">
        <v>12074</v>
      </c>
      <c r="E3687" s="9" t="s">
        <v>258</v>
      </c>
      <c r="F3687" s="8">
        <v>10</v>
      </c>
      <c r="G3687" s="8" t="s">
        <v>18</v>
      </c>
      <c r="H3687" s="9" t="s">
        <v>19</v>
      </c>
      <c r="I3687" s="9" t="s">
        <v>12075</v>
      </c>
      <c r="J3687" s="9" t="s">
        <v>70</v>
      </c>
      <c r="K3687" s="9" t="s">
        <v>12068</v>
      </c>
      <c r="L3687" s="9" t="s">
        <v>12069</v>
      </c>
      <c r="M3687" s="12" t="s">
        <v>11839</v>
      </c>
    </row>
    <row r="3688" s="4" customFormat="1" ht="94.5" spans="1:13">
      <c r="A3688" s="8">
        <v>3686</v>
      </c>
      <c r="B3688" s="9" t="s">
        <v>12065</v>
      </c>
      <c r="C3688" s="9" t="s">
        <v>37</v>
      </c>
      <c r="D3688" s="9" t="s">
        <v>12072</v>
      </c>
      <c r="E3688" s="9" t="s">
        <v>258</v>
      </c>
      <c r="F3688" s="8">
        <v>20</v>
      </c>
      <c r="G3688" s="8" t="s">
        <v>18</v>
      </c>
      <c r="H3688" s="9" t="s">
        <v>19</v>
      </c>
      <c r="I3688" s="9" t="s">
        <v>12076</v>
      </c>
      <c r="J3688" s="9" t="s">
        <v>70</v>
      </c>
      <c r="K3688" s="9" t="s">
        <v>12068</v>
      </c>
      <c r="L3688" s="9" t="s">
        <v>12069</v>
      </c>
      <c r="M3688" s="12" t="s">
        <v>11839</v>
      </c>
    </row>
    <row r="3689" s="4" customFormat="1" ht="27" spans="1:13">
      <c r="A3689" s="8">
        <v>3687</v>
      </c>
      <c r="B3689" s="10" t="s">
        <v>12077</v>
      </c>
      <c r="C3689" s="10" t="s">
        <v>66</v>
      </c>
      <c r="D3689" s="10" t="s">
        <v>12078</v>
      </c>
      <c r="E3689" s="10" t="s">
        <v>19</v>
      </c>
      <c r="F3689" s="11">
        <v>2</v>
      </c>
      <c r="G3689" s="11" t="s">
        <v>43</v>
      </c>
      <c r="H3689" s="10" t="s">
        <v>19</v>
      </c>
      <c r="I3689" s="10" t="s">
        <v>12079</v>
      </c>
      <c r="J3689" s="10" t="s">
        <v>40</v>
      </c>
      <c r="K3689" s="10" t="s">
        <v>12080</v>
      </c>
      <c r="L3689" s="10" t="s">
        <v>12081</v>
      </c>
      <c r="M3689" s="12" t="s">
        <v>11839</v>
      </c>
    </row>
    <row r="3690" s="4" customFormat="1" ht="27" spans="1:13">
      <c r="A3690" s="8">
        <v>3688</v>
      </c>
      <c r="B3690" s="10" t="s">
        <v>12082</v>
      </c>
      <c r="C3690" s="10" t="s">
        <v>37</v>
      </c>
      <c r="D3690" s="10" t="s">
        <v>12083</v>
      </c>
      <c r="E3690" s="10" t="s">
        <v>19</v>
      </c>
      <c r="F3690" s="11">
        <v>5</v>
      </c>
      <c r="G3690" s="11" t="s">
        <v>633</v>
      </c>
      <c r="H3690" s="10" t="s">
        <v>19</v>
      </c>
      <c r="I3690" s="10" t="s">
        <v>12084</v>
      </c>
      <c r="J3690" s="10" t="s">
        <v>40</v>
      </c>
      <c r="K3690" s="10" t="s">
        <v>12085</v>
      </c>
      <c r="L3690" s="10" t="s">
        <v>12086</v>
      </c>
      <c r="M3690" s="12" t="s">
        <v>11839</v>
      </c>
    </row>
    <row r="3691" s="4" customFormat="1" spans="1:13">
      <c r="A3691" s="8">
        <v>3689</v>
      </c>
      <c r="B3691" s="10" t="s">
        <v>12082</v>
      </c>
      <c r="C3691" s="10" t="s">
        <v>37</v>
      </c>
      <c r="D3691" s="10" t="s">
        <v>12087</v>
      </c>
      <c r="E3691" s="10" t="s">
        <v>19</v>
      </c>
      <c r="F3691" s="11">
        <v>3</v>
      </c>
      <c r="G3691" s="11" t="s">
        <v>633</v>
      </c>
      <c r="H3691" s="10" t="s">
        <v>19</v>
      </c>
      <c r="I3691" s="10" t="s">
        <v>12088</v>
      </c>
      <c r="J3691" s="10" t="s">
        <v>40</v>
      </c>
      <c r="K3691" s="10" t="s">
        <v>12085</v>
      </c>
      <c r="L3691" s="10" t="s">
        <v>12086</v>
      </c>
      <c r="M3691" s="12" t="s">
        <v>11839</v>
      </c>
    </row>
    <row r="3692" s="4" customFormat="1" ht="148.5" spans="1:13">
      <c r="A3692" s="8">
        <v>3690</v>
      </c>
      <c r="B3692" s="9" t="s">
        <v>12089</v>
      </c>
      <c r="C3692" s="9" t="s">
        <v>37</v>
      </c>
      <c r="D3692" s="9" t="s">
        <v>12090</v>
      </c>
      <c r="E3692" s="9" t="s">
        <v>17</v>
      </c>
      <c r="F3692" s="8">
        <v>10</v>
      </c>
      <c r="G3692" s="8" t="s">
        <v>18</v>
      </c>
      <c r="H3692" s="9" t="s">
        <v>19</v>
      </c>
      <c r="I3692" s="9" t="s">
        <v>12091</v>
      </c>
      <c r="J3692" s="9" t="s">
        <v>70</v>
      </c>
      <c r="K3692" s="9" t="s">
        <v>12092</v>
      </c>
      <c r="L3692" s="9" t="s">
        <v>12093</v>
      </c>
      <c r="M3692" s="12" t="s">
        <v>11839</v>
      </c>
    </row>
    <row r="3693" s="4" customFormat="1" ht="135" spans="1:13">
      <c r="A3693" s="8">
        <v>3691</v>
      </c>
      <c r="B3693" s="9" t="s">
        <v>12089</v>
      </c>
      <c r="C3693" s="9" t="s">
        <v>55</v>
      </c>
      <c r="D3693" s="9" t="s">
        <v>7940</v>
      </c>
      <c r="E3693" s="9" t="s">
        <v>17</v>
      </c>
      <c r="F3693" s="8">
        <v>3</v>
      </c>
      <c r="G3693" s="8" t="s">
        <v>18</v>
      </c>
      <c r="H3693" s="9" t="s">
        <v>19</v>
      </c>
      <c r="I3693" s="9" t="s">
        <v>12094</v>
      </c>
      <c r="J3693" s="9" t="s">
        <v>70</v>
      </c>
      <c r="K3693" s="9" t="s">
        <v>12092</v>
      </c>
      <c r="L3693" s="9" t="s">
        <v>12093</v>
      </c>
      <c r="M3693" s="12" t="s">
        <v>11839</v>
      </c>
    </row>
    <row r="3694" s="4" customFormat="1" ht="135" spans="1:13">
      <c r="A3694" s="8">
        <v>3692</v>
      </c>
      <c r="B3694" s="9" t="s">
        <v>12089</v>
      </c>
      <c r="C3694" s="9" t="s">
        <v>66</v>
      </c>
      <c r="D3694" s="9" t="s">
        <v>12095</v>
      </c>
      <c r="E3694" s="9" t="s">
        <v>19</v>
      </c>
      <c r="F3694" s="8">
        <v>3</v>
      </c>
      <c r="G3694" s="8" t="s">
        <v>18</v>
      </c>
      <c r="H3694" s="9" t="s">
        <v>19</v>
      </c>
      <c r="I3694" s="9" t="s">
        <v>12096</v>
      </c>
      <c r="J3694" s="9" t="s">
        <v>70</v>
      </c>
      <c r="K3694" s="9" t="s">
        <v>12092</v>
      </c>
      <c r="L3694" s="9" t="s">
        <v>12093</v>
      </c>
      <c r="M3694" s="12" t="s">
        <v>11839</v>
      </c>
    </row>
    <row r="3695" s="4" customFormat="1" ht="40.5" spans="1:13">
      <c r="A3695" s="8">
        <v>3693</v>
      </c>
      <c r="B3695" s="10" t="s">
        <v>12097</v>
      </c>
      <c r="C3695" s="10" t="s">
        <v>37</v>
      </c>
      <c r="D3695" s="10" t="s">
        <v>12098</v>
      </c>
      <c r="E3695" s="10" t="s">
        <v>19</v>
      </c>
      <c r="F3695" s="11">
        <v>1</v>
      </c>
      <c r="G3695" s="11" t="s">
        <v>43</v>
      </c>
      <c r="H3695" s="10" t="s">
        <v>19</v>
      </c>
      <c r="I3695" s="10" t="s">
        <v>12099</v>
      </c>
      <c r="J3695" s="10" t="s">
        <v>40</v>
      </c>
      <c r="K3695" s="10" t="s">
        <v>12100</v>
      </c>
      <c r="L3695" s="10" t="s">
        <v>12101</v>
      </c>
      <c r="M3695" s="12" t="s">
        <v>11839</v>
      </c>
    </row>
    <row r="3696" s="4" customFormat="1" ht="27" spans="1:13">
      <c r="A3696" s="8">
        <v>3694</v>
      </c>
      <c r="B3696" s="10" t="s">
        <v>12097</v>
      </c>
      <c r="C3696" s="10" t="s">
        <v>37</v>
      </c>
      <c r="D3696" s="10" t="s">
        <v>12102</v>
      </c>
      <c r="E3696" s="10" t="s">
        <v>19</v>
      </c>
      <c r="F3696" s="11">
        <v>1</v>
      </c>
      <c r="G3696" s="11" t="s">
        <v>43</v>
      </c>
      <c r="H3696" s="10" t="s">
        <v>19</v>
      </c>
      <c r="I3696" s="10" t="s">
        <v>12103</v>
      </c>
      <c r="J3696" s="10" t="s">
        <v>40</v>
      </c>
      <c r="K3696" s="10" t="s">
        <v>12100</v>
      </c>
      <c r="L3696" s="10" t="s">
        <v>12101</v>
      </c>
      <c r="M3696" s="12" t="s">
        <v>11839</v>
      </c>
    </row>
    <row r="3697" s="4" customFormat="1" ht="40.5" spans="1:13">
      <c r="A3697" s="8">
        <v>3695</v>
      </c>
      <c r="B3697" s="10" t="s">
        <v>12097</v>
      </c>
      <c r="C3697" s="10" t="s">
        <v>37</v>
      </c>
      <c r="D3697" s="10" t="s">
        <v>12104</v>
      </c>
      <c r="E3697" s="10" t="s">
        <v>19</v>
      </c>
      <c r="F3697" s="11">
        <v>3</v>
      </c>
      <c r="G3697" s="11" t="s">
        <v>43</v>
      </c>
      <c r="H3697" s="10" t="s">
        <v>19</v>
      </c>
      <c r="I3697" s="10" t="s">
        <v>12105</v>
      </c>
      <c r="J3697" s="10" t="s">
        <v>59</v>
      </c>
      <c r="K3697" s="10" t="s">
        <v>12100</v>
      </c>
      <c r="L3697" s="10" t="s">
        <v>12101</v>
      </c>
      <c r="M3697" s="12" t="s">
        <v>11839</v>
      </c>
    </row>
    <row r="3698" s="4" customFormat="1" ht="27" spans="1:13">
      <c r="A3698" s="8">
        <v>3696</v>
      </c>
      <c r="B3698" s="10" t="s">
        <v>12097</v>
      </c>
      <c r="C3698" s="10" t="s">
        <v>37</v>
      </c>
      <c r="D3698" s="10" t="s">
        <v>12106</v>
      </c>
      <c r="E3698" s="10" t="s">
        <v>19</v>
      </c>
      <c r="F3698" s="11">
        <v>1</v>
      </c>
      <c r="G3698" s="11" t="s">
        <v>43</v>
      </c>
      <c r="H3698" s="10" t="s">
        <v>19</v>
      </c>
      <c r="I3698" s="10" t="s">
        <v>12107</v>
      </c>
      <c r="J3698" s="10" t="s">
        <v>40</v>
      </c>
      <c r="K3698" s="10" t="s">
        <v>12100</v>
      </c>
      <c r="L3698" s="10" t="s">
        <v>12101</v>
      </c>
      <c r="M3698" s="12" t="s">
        <v>11839</v>
      </c>
    </row>
    <row r="3699" s="4" customFormat="1" ht="94.5" spans="1:13">
      <c r="A3699" s="8">
        <v>3697</v>
      </c>
      <c r="B3699" s="10" t="s">
        <v>12097</v>
      </c>
      <c r="C3699" s="10" t="s">
        <v>37</v>
      </c>
      <c r="D3699" s="10" t="s">
        <v>12108</v>
      </c>
      <c r="E3699" s="10" t="s">
        <v>32</v>
      </c>
      <c r="F3699" s="11">
        <v>1</v>
      </c>
      <c r="G3699" s="11" t="s">
        <v>43</v>
      </c>
      <c r="H3699" s="10" t="s">
        <v>19</v>
      </c>
      <c r="I3699" s="10" t="s">
        <v>12109</v>
      </c>
      <c r="J3699" s="10" t="s">
        <v>59</v>
      </c>
      <c r="K3699" s="10" t="s">
        <v>12100</v>
      </c>
      <c r="L3699" s="10" t="s">
        <v>12101</v>
      </c>
      <c r="M3699" s="12" t="s">
        <v>11839</v>
      </c>
    </row>
    <row r="3700" s="4" customFormat="1" ht="27" spans="1:13">
      <c r="A3700" s="8">
        <v>3698</v>
      </c>
      <c r="B3700" s="10" t="s">
        <v>12097</v>
      </c>
      <c r="C3700" s="10" t="s">
        <v>37</v>
      </c>
      <c r="D3700" s="10" t="s">
        <v>12110</v>
      </c>
      <c r="E3700" s="10" t="s">
        <v>37</v>
      </c>
      <c r="F3700" s="11">
        <v>3</v>
      </c>
      <c r="G3700" s="11" t="s">
        <v>633</v>
      </c>
      <c r="H3700" s="10" t="s">
        <v>19</v>
      </c>
      <c r="I3700" s="10" t="s">
        <v>12111</v>
      </c>
      <c r="J3700" s="10" t="s">
        <v>59</v>
      </c>
      <c r="K3700" s="10" t="s">
        <v>12100</v>
      </c>
      <c r="L3700" s="10" t="s">
        <v>12101</v>
      </c>
      <c r="M3700" s="12" t="s">
        <v>11839</v>
      </c>
    </row>
    <row r="3701" s="4" customFormat="1" ht="54" spans="1:13">
      <c r="A3701" s="8">
        <v>3699</v>
      </c>
      <c r="B3701" s="10" t="s">
        <v>12097</v>
      </c>
      <c r="C3701" s="10" t="s">
        <v>2206</v>
      </c>
      <c r="D3701" s="10" t="s">
        <v>12112</v>
      </c>
      <c r="E3701" s="10" t="s">
        <v>2208</v>
      </c>
      <c r="F3701" s="11">
        <v>1</v>
      </c>
      <c r="G3701" s="11" t="s">
        <v>43</v>
      </c>
      <c r="H3701" s="10" t="s">
        <v>19</v>
      </c>
      <c r="I3701" s="10" t="s">
        <v>12113</v>
      </c>
      <c r="J3701" s="10" t="s">
        <v>40</v>
      </c>
      <c r="K3701" s="10" t="s">
        <v>12100</v>
      </c>
      <c r="L3701" s="10" t="s">
        <v>12101</v>
      </c>
      <c r="M3701" s="12" t="s">
        <v>11839</v>
      </c>
    </row>
    <row r="3702" s="4" customFormat="1" ht="40.5" spans="1:13">
      <c r="A3702" s="8">
        <v>3700</v>
      </c>
      <c r="B3702" s="10" t="s">
        <v>12097</v>
      </c>
      <c r="C3702" s="10" t="s">
        <v>150</v>
      </c>
      <c r="D3702" s="10" t="s">
        <v>12114</v>
      </c>
      <c r="E3702" s="10" t="s">
        <v>32</v>
      </c>
      <c r="F3702" s="11">
        <v>1</v>
      </c>
      <c r="G3702" s="11" t="s">
        <v>43</v>
      </c>
      <c r="H3702" s="10" t="s">
        <v>76</v>
      </c>
      <c r="I3702" s="10" t="s">
        <v>12115</v>
      </c>
      <c r="J3702" s="10" t="s">
        <v>40</v>
      </c>
      <c r="K3702" s="10" t="s">
        <v>12100</v>
      </c>
      <c r="L3702" s="10" t="s">
        <v>12101</v>
      </c>
      <c r="M3702" s="12" t="s">
        <v>11839</v>
      </c>
    </row>
    <row r="3703" s="4" customFormat="1" ht="94.5" spans="1:13">
      <c r="A3703" s="8">
        <v>3701</v>
      </c>
      <c r="B3703" s="10" t="s">
        <v>12116</v>
      </c>
      <c r="C3703" s="10" t="s">
        <v>66</v>
      </c>
      <c r="D3703" s="10" t="s">
        <v>12117</v>
      </c>
      <c r="E3703" s="10" t="s">
        <v>32</v>
      </c>
      <c r="F3703" s="11">
        <v>5</v>
      </c>
      <c r="G3703" s="11" t="s">
        <v>43</v>
      </c>
      <c r="H3703" s="10" t="s">
        <v>19</v>
      </c>
      <c r="I3703" s="10" t="s">
        <v>12118</v>
      </c>
      <c r="J3703" s="10" t="s">
        <v>59</v>
      </c>
      <c r="K3703" s="10" t="s">
        <v>269</v>
      </c>
      <c r="L3703" s="10" t="s">
        <v>12119</v>
      </c>
      <c r="M3703" s="12" t="s">
        <v>11839</v>
      </c>
    </row>
    <row r="3704" s="4" customFormat="1" ht="54" spans="1:13">
      <c r="A3704" s="8">
        <v>3702</v>
      </c>
      <c r="B3704" s="10" t="s">
        <v>12120</v>
      </c>
      <c r="C3704" s="10" t="s">
        <v>37</v>
      </c>
      <c r="D3704" s="10" t="s">
        <v>12121</v>
      </c>
      <c r="E3704" s="10" t="s">
        <v>3702</v>
      </c>
      <c r="F3704" s="11">
        <v>1</v>
      </c>
      <c r="G3704" s="11" t="s">
        <v>43</v>
      </c>
      <c r="H3704" s="10" t="s">
        <v>76</v>
      </c>
      <c r="I3704" s="10" t="s">
        <v>12122</v>
      </c>
      <c r="J3704" s="10" t="s">
        <v>59</v>
      </c>
      <c r="K3704" s="10" t="s">
        <v>3033</v>
      </c>
      <c r="L3704" s="10" t="s">
        <v>12123</v>
      </c>
      <c r="M3704" s="12" t="s">
        <v>11839</v>
      </c>
    </row>
    <row r="3705" s="4" customFormat="1" ht="40.5" spans="1:13">
      <c r="A3705" s="8">
        <v>3703</v>
      </c>
      <c r="B3705" s="10" t="s">
        <v>12120</v>
      </c>
      <c r="C3705" s="10" t="s">
        <v>448</v>
      </c>
      <c r="D3705" s="10" t="s">
        <v>12124</v>
      </c>
      <c r="E3705" s="10" t="s">
        <v>32</v>
      </c>
      <c r="F3705" s="11">
        <v>1</v>
      </c>
      <c r="G3705" s="11" t="s">
        <v>39</v>
      </c>
      <c r="H3705" s="10" t="s">
        <v>76</v>
      </c>
      <c r="I3705" s="10" t="s">
        <v>12125</v>
      </c>
      <c r="J3705" s="10" t="s">
        <v>34</v>
      </c>
      <c r="K3705" s="10" t="s">
        <v>3033</v>
      </c>
      <c r="L3705" s="10" t="s">
        <v>12123</v>
      </c>
      <c r="M3705" s="12" t="s">
        <v>11839</v>
      </c>
    </row>
    <row r="3706" s="4" customFormat="1" ht="40.5" spans="1:13">
      <c r="A3706" s="8">
        <v>3704</v>
      </c>
      <c r="B3706" s="10" t="s">
        <v>12126</v>
      </c>
      <c r="C3706" s="10" t="s">
        <v>150</v>
      </c>
      <c r="D3706" s="10" t="s">
        <v>12127</v>
      </c>
      <c r="E3706" s="10" t="s">
        <v>364</v>
      </c>
      <c r="F3706" s="11">
        <v>2</v>
      </c>
      <c r="G3706" s="11" t="s">
        <v>43</v>
      </c>
      <c r="H3706" s="10" t="s">
        <v>76</v>
      </c>
      <c r="I3706" s="10" t="s">
        <v>12127</v>
      </c>
      <c r="J3706" s="10" t="s">
        <v>70</v>
      </c>
      <c r="K3706" s="10" t="s">
        <v>2885</v>
      </c>
      <c r="L3706" s="10" t="s">
        <v>12128</v>
      </c>
      <c r="M3706" s="12" t="s">
        <v>11839</v>
      </c>
    </row>
    <row r="3707" s="4" customFormat="1" ht="40.5" spans="1:13">
      <c r="A3707" s="8">
        <v>3705</v>
      </c>
      <c r="B3707" s="9" t="s">
        <v>12129</v>
      </c>
      <c r="C3707" s="9" t="s">
        <v>842</v>
      </c>
      <c r="D3707" s="9" t="s">
        <v>12130</v>
      </c>
      <c r="E3707" s="9" t="s">
        <v>350</v>
      </c>
      <c r="F3707" s="8">
        <v>1</v>
      </c>
      <c r="G3707" s="8" t="s">
        <v>18</v>
      </c>
      <c r="H3707" s="9" t="s">
        <v>76</v>
      </c>
      <c r="I3707" s="9" t="s">
        <v>12131</v>
      </c>
      <c r="J3707" s="9" t="s">
        <v>40</v>
      </c>
      <c r="K3707" s="9" t="s">
        <v>12132</v>
      </c>
      <c r="L3707" s="9" t="str">
        <f>"18242806100"</f>
        <v>18242806100</v>
      </c>
      <c r="M3707" s="12" t="s">
        <v>11839</v>
      </c>
    </row>
    <row r="3708" s="4" customFormat="1" ht="27" spans="1:13">
      <c r="A3708" s="8">
        <v>3706</v>
      </c>
      <c r="B3708" s="10" t="s">
        <v>12133</v>
      </c>
      <c r="C3708" s="10" t="s">
        <v>37</v>
      </c>
      <c r="D3708" s="10" t="s">
        <v>12134</v>
      </c>
      <c r="E3708" s="10" t="s">
        <v>19</v>
      </c>
      <c r="F3708" s="11">
        <v>2</v>
      </c>
      <c r="G3708" s="11" t="s">
        <v>43</v>
      </c>
      <c r="H3708" s="10" t="s">
        <v>19</v>
      </c>
      <c r="I3708" s="10" t="s">
        <v>12135</v>
      </c>
      <c r="J3708" s="10" t="s">
        <v>591</v>
      </c>
      <c r="K3708" s="10" t="s">
        <v>12136</v>
      </c>
      <c r="L3708" s="10" t="s">
        <v>12137</v>
      </c>
      <c r="M3708" s="12" t="s">
        <v>11839</v>
      </c>
    </row>
    <row r="3709" s="4" customFormat="1" ht="40.5" spans="1:13">
      <c r="A3709" s="8">
        <v>3707</v>
      </c>
      <c r="B3709" s="9" t="s">
        <v>12138</v>
      </c>
      <c r="C3709" s="9" t="s">
        <v>150</v>
      </c>
      <c r="D3709" s="9" t="s">
        <v>12139</v>
      </c>
      <c r="E3709" s="9" t="s">
        <v>32</v>
      </c>
      <c r="F3709" s="8">
        <v>2</v>
      </c>
      <c r="G3709" s="8" t="s">
        <v>18</v>
      </c>
      <c r="H3709" s="9" t="s">
        <v>76</v>
      </c>
      <c r="I3709" s="9" t="s">
        <v>12140</v>
      </c>
      <c r="J3709" s="9" t="s">
        <v>59</v>
      </c>
      <c r="K3709" s="9" t="s">
        <v>12141</v>
      </c>
      <c r="L3709" s="9" t="str">
        <f>"13624193238"</f>
        <v>13624193238</v>
      </c>
      <c r="M3709" s="12" t="s">
        <v>11839</v>
      </c>
    </row>
    <row r="3710" s="4" customFormat="1" ht="54" spans="1:13">
      <c r="A3710" s="8">
        <v>3708</v>
      </c>
      <c r="B3710" s="10" t="s">
        <v>12142</v>
      </c>
      <c r="C3710" s="10" t="s">
        <v>37</v>
      </c>
      <c r="D3710" s="10" t="s">
        <v>12143</v>
      </c>
      <c r="E3710" s="10" t="s">
        <v>2653</v>
      </c>
      <c r="F3710" s="11">
        <v>3</v>
      </c>
      <c r="G3710" s="11" t="s">
        <v>43</v>
      </c>
      <c r="H3710" s="10" t="s">
        <v>19</v>
      </c>
      <c r="I3710" s="10" t="s">
        <v>12144</v>
      </c>
      <c r="J3710" s="10" t="s">
        <v>40</v>
      </c>
      <c r="K3710" s="10" t="s">
        <v>12145</v>
      </c>
      <c r="L3710" s="10" t="s">
        <v>12146</v>
      </c>
      <c r="M3710" s="12" t="s">
        <v>11839</v>
      </c>
    </row>
    <row r="3711" s="4" customFormat="1" ht="67.5" spans="1:13">
      <c r="A3711" s="8">
        <v>3709</v>
      </c>
      <c r="B3711" s="10" t="s">
        <v>12142</v>
      </c>
      <c r="C3711" s="10" t="s">
        <v>37</v>
      </c>
      <c r="D3711" s="10" t="s">
        <v>12147</v>
      </c>
      <c r="E3711" s="10" t="s">
        <v>2869</v>
      </c>
      <c r="F3711" s="11">
        <v>3</v>
      </c>
      <c r="G3711" s="11" t="s">
        <v>43</v>
      </c>
      <c r="H3711" s="10" t="s">
        <v>19</v>
      </c>
      <c r="I3711" s="10" t="s">
        <v>12144</v>
      </c>
      <c r="J3711" s="10" t="s">
        <v>40</v>
      </c>
      <c r="K3711" s="10" t="s">
        <v>12145</v>
      </c>
      <c r="L3711" s="10" t="s">
        <v>12146</v>
      </c>
      <c r="M3711" s="12" t="s">
        <v>11839</v>
      </c>
    </row>
    <row r="3712" s="4" customFormat="1" ht="54" spans="1:13">
      <c r="A3712" s="8">
        <v>3710</v>
      </c>
      <c r="B3712" s="10" t="s">
        <v>12142</v>
      </c>
      <c r="C3712" s="10" t="s">
        <v>37</v>
      </c>
      <c r="D3712" s="10" t="s">
        <v>12148</v>
      </c>
      <c r="E3712" s="10" t="s">
        <v>19</v>
      </c>
      <c r="F3712" s="11">
        <v>1</v>
      </c>
      <c r="G3712" s="11" t="s">
        <v>43</v>
      </c>
      <c r="H3712" s="10" t="s">
        <v>19</v>
      </c>
      <c r="I3712" s="10" t="s">
        <v>12149</v>
      </c>
      <c r="J3712" s="10" t="s">
        <v>40</v>
      </c>
      <c r="K3712" s="10" t="s">
        <v>12145</v>
      </c>
      <c r="L3712" s="10" t="s">
        <v>12146</v>
      </c>
      <c r="M3712" s="12" t="s">
        <v>11839</v>
      </c>
    </row>
    <row r="3713" s="4" customFormat="1" ht="81" spans="1:13">
      <c r="A3713" s="8">
        <v>3711</v>
      </c>
      <c r="B3713" s="10" t="s">
        <v>12142</v>
      </c>
      <c r="C3713" s="10" t="s">
        <v>37</v>
      </c>
      <c r="D3713" s="10" t="s">
        <v>12150</v>
      </c>
      <c r="E3713" s="10" t="s">
        <v>119</v>
      </c>
      <c r="F3713" s="11">
        <v>1</v>
      </c>
      <c r="G3713" s="11" t="s">
        <v>43</v>
      </c>
      <c r="H3713" s="10" t="s">
        <v>19</v>
      </c>
      <c r="I3713" s="10" t="s">
        <v>12151</v>
      </c>
      <c r="J3713" s="10" t="s">
        <v>40</v>
      </c>
      <c r="K3713" s="10" t="s">
        <v>12145</v>
      </c>
      <c r="L3713" s="10" t="s">
        <v>12146</v>
      </c>
      <c r="M3713" s="12" t="s">
        <v>11839</v>
      </c>
    </row>
    <row r="3714" s="4" customFormat="1" ht="108" spans="1:13">
      <c r="A3714" s="8">
        <v>3712</v>
      </c>
      <c r="B3714" s="9" t="s">
        <v>12142</v>
      </c>
      <c r="C3714" s="9" t="s">
        <v>135</v>
      </c>
      <c r="D3714" s="9" t="s">
        <v>12152</v>
      </c>
      <c r="E3714" s="9" t="s">
        <v>2653</v>
      </c>
      <c r="F3714" s="8">
        <v>1</v>
      </c>
      <c r="G3714" s="8" t="s">
        <v>18</v>
      </c>
      <c r="H3714" s="9" t="s">
        <v>19</v>
      </c>
      <c r="I3714" s="9" t="s">
        <v>12153</v>
      </c>
      <c r="J3714" s="9" t="s">
        <v>28</v>
      </c>
      <c r="K3714" s="9" t="s">
        <v>12145</v>
      </c>
      <c r="L3714" s="9" t="s">
        <v>12146</v>
      </c>
      <c r="M3714" s="12" t="s">
        <v>11839</v>
      </c>
    </row>
    <row r="3715" s="4" customFormat="1" ht="81" spans="1:13">
      <c r="A3715" s="8">
        <v>3713</v>
      </c>
      <c r="B3715" s="9" t="s">
        <v>12142</v>
      </c>
      <c r="C3715" s="9" t="s">
        <v>135</v>
      </c>
      <c r="D3715" s="9" t="s">
        <v>12154</v>
      </c>
      <c r="E3715" s="9" t="s">
        <v>4972</v>
      </c>
      <c r="F3715" s="8">
        <v>1</v>
      </c>
      <c r="G3715" s="8" t="s">
        <v>18</v>
      </c>
      <c r="H3715" s="9" t="s">
        <v>19</v>
      </c>
      <c r="I3715" s="9" t="s">
        <v>12155</v>
      </c>
      <c r="J3715" s="9" t="s">
        <v>40</v>
      </c>
      <c r="K3715" s="9" t="s">
        <v>12145</v>
      </c>
      <c r="L3715" s="9" t="s">
        <v>12146</v>
      </c>
      <c r="M3715" s="12" t="s">
        <v>11839</v>
      </c>
    </row>
    <row r="3716" s="4" customFormat="1" ht="40.5" spans="1:13">
      <c r="A3716" s="8">
        <v>3714</v>
      </c>
      <c r="B3716" s="9" t="s">
        <v>12142</v>
      </c>
      <c r="C3716" s="9" t="s">
        <v>37</v>
      </c>
      <c r="D3716" s="9" t="s">
        <v>12156</v>
      </c>
      <c r="E3716" s="9" t="s">
        <v>375</v>
      </c>
      <c r="F3716" s="8">
        <v>1</v>
      </c>
      <c r="G3716" s="8" t="s">
        <v>18</v>
      </c>
      <c r="H3716" s="9" t="s">
        <v>19</v>
      </c>
      <c r="I3716" s="9" t="s">
        <v>12157</v>
      </c>
      <c r="J3716" s="9" t="s">
        <v>40</v>
      </c>
      <c r="K3716" s="9" t="s">
        <v>12145</v>
      </c>
      <c r="L3716" s="9" t="s">
        <v>12146</v>
      </c>
      <c r="M3716" s="12" t="s">
        <v>11839</v>
      </c>
    </row>
    <row r="3717" s="4" customFormat="1" ht="81" spans="1:13">
      <c r="A3717" s="8">
        <v>3715</v>
      </c>
      <c r="B3717" s="9" t="s">
        <v>12142</v>
      </c>
      <c r="C3717" s="9" t="s">
        <v>37</v>
      </c>
      <c r="D3717" s="9" t="s">
        <v>12158</v>
      </c>
      <c r="E3717" s="9" t="s">
        <v>359</v>
      </c>
      <c r="F3717" s="8">
        <v>1</v>
      </c>
      <c r="G3717" s="8" t="s">
        <v>18</v>
      </c>
      <c r="H3717" s="9" t="s">
        <v>19</v>
      </c>
      <c r="I3717" s="9" t="s">
        <v>12159</v>
      </c>
      <c r="J3717" s="9" t="s">
        <v>40</v>
      </c>
      <c r="K3717" s="9" t="s">
        <v>12145</v>
      </c>
      <c r="L3717" s="9" t="s">
        <v>12146</v>
      </c>
      <c r="M3717" s="12" t="s">
        <v>11839</v>
      </c>
    </row>
    <row r="3718" s="4" customFormat="1" ht="67.5" spans="1:13">
      <c r="A3718" s="8">
        <v>3716</v>
      </c>
      <c r="B3718" s="9" t="s">
        <v>12142</v>
      </c>
      <c r="C3718" s="9" t="s">
        <v>37</v>
      </c>
      <c r="D3718" s="9" t="s">
        <v>12160</v>
      </c>
      <c r="E3718" s="9" t="s">
        <v>2869</v>
      </c>
      <c r="F3718" s="8">
        <v>1</v>
      </c>
      <c r="G3718" s="8" t="s">
        <v>18</v>
      </c>
      <c r="H3718" s="9" t="s">
        <v>19</v>
      </c>
      <c r="I3718" s="9" t="s">
        <v>12161</v>
      </c>
      <c r="J3718" s="9" t="s">
        <v>59</v>
      </c>
      <c r="K3718" s="9" t="s">
        <v>12145</v>
      </c>
      <c r="L3718" s="9" t="s">
        <v>12146</v>
      </c>
      <c r="M3718" s="12" t="s">
        <v>11839</v>
      </c>
    </row>
    <row r="3719" s="4" customFormat="1" ht="67.5" spans="1:13">
      <c r="A3719" s="8">
        <v>3717</v>
      </c>
      <c r="B3719" s="9" t="s">
        <v>12142</v>
      </c>
      <c r="C3719" s="9" t="s">
        <v>37</v>
      </c>
      <c r="D3719" s="9" t="s">
        <v>12162</v>
      </c>
      <c r="E3719" s="9" t="s">
        <v>2653</v>
      </c>
      <c r="F3719" s="8">
        <v>1</v>
      </c>
      <c r="G3719" s="8" t="s">
        <v>18</v>
      </c>
      <c r="H3719" s="9" t="s">
        <v>19</v>
      </c>
      <c r="I3719" s="9" t="s">
        <v>12163</v>
      </c>
      <c r="J3719" s="9" t="s">
        <v>59</v>
      </c>
      <c r="K3719" s="9" t="s">
        <v>12145</v>
      </c>
      <c r="L3719" s="9" t="s">
        <v>12146</v>
      </c>
      <c r="M3719" s="12" t="s">
        <v>11839</v>
      </c>
    </row>
    <row r="3720" s="4" customFormat="1" ht="81" spans="1:13">
      <c r="A3720" s="8">
        <v>3718</v>
      </c>
      <c r="B3720" s="9" t="s">
        <v>12142</v>
      </c>
      <c r="C3720" s="9" t="s">
        <v>55</v>
      </c>
      <c r="D3720" s="9" t="s">
        <v>12164</v>
      </c>
      <c r="E3720" s="9" t="s">
        <v>57</v>
      </c>
      <c r="F3720" s="8">
        <v>1</v>
      </c>
      <c r="G3720" s="8" t="s">
        <v>18</v>
      </c>
      <c r="H3720" s="9" t="s">
        <v>19</v>
      </c>
      <c r="I3720" s="9" t="s">
        <v>12165</v>
      </c>
      <c r="J3720" s="9" t="s">
        <v>59</v>
      </c>
      <c r="K3720" s="9" t="s">
        <v>12145</v>
      </c>
      <c r="L3720" s="9" t="s">
        <v>12146</v>
      </c>
      <c r="M3720" s="12" t="s">
        <v>11839</v>
      </c>
    </row>
    <row r="3721" s="4" customFormat="1" ht="94.5" spans="1:13">
      <c r="A3721" s="8">
        <v>3719</v>
      </c>
      <c r="B3721" s="9" t="s">
        <v>12142</v>
      </c>
      <c r="C3721" s="9" t="s">
        <v>842</v>
      </c>
      <c r="D3721" s="9" t="s">
        <v>12166</v>
      </c>
      <c r="E3721" s="9" t="s">
        <v>350</v>
      </c>
      <c r="F3721" s="8">
        <v>1</v>
      </c>
      <c r="G3721" s="8" t="s">
        <v>18</v>
      </c>
      <c r="H3721" s="9" t="s">
        <v>19</v>
      </c>
      <c r="I3721" s="9" t="s">
        <v>12167</v>
      </c>
      <c r="J3721" s="9" t="s">
        <v>40</v>
      </c>
      <c r="K3721" s="9" t="s">
        <v>12145</v>
      </c>
      <c r="L3721" s="9" t="s">
        <v>12146</v>
      </c>
      <c r="M3721" s="12" t="s">
        <v>11839</v>
      </c>
    </row>
    <row r="3722" s="4" customFormat="1" ht="81" spans="1:13">
      <c r="A3722" s="8">
        <v>3720</v>
      </c>
      <c r="B3722" s="9" t="s">
        <v>12142</v>
      </c>
      <c r="C3722" s="9" t="s">
        <v>167</v>
      </c>
      <c r="D3722" s="9" t="s">
        <v>12168</v>
      </c>
      <c r="E3722" s="9" t="s">
        <v>81</v>
      </c>
      <c r="F3722" s="8">
        <v>1</v>
      </c>
      <c r="G3722" s="8" t="s">
        <v>18</v>
      </c>
      <c r="H3722" s="9" t="s">
        <v>19</v>
      </c>
      <c r="I3722" s="9" t="s">
        <v>12169</v>
      </c>
      <c r="J3722" s="9" t="s">
        <v>40</v>
      </c>
      <c r="K3722" s="9" t="s">
        <v>12145</v>
      </c>
      <c r="L3722" s="9" t="s">
        <v>12146</v>
      </c>
      <c r="M3722" s="12" t="s">
        <v>11839</v>
      </c>
    </row>
    <row r="3723" s="4" customFormat="1" ht="81" spans="1:13">
      <c r="A3723" s="8">
        <v>3721</v>
      </c>
      <c r="B3723" s="10" t="s">
        <v>12170</v>
      </c>
      <c r="C3723" s="10" t="s">
        <v>66</v>
      </c>
      <c r="D3723" s="10" t="s">
        <v>12171</v>
      </c>
      <c r="E3723" s="10" t="s">
        <v>2664</v>
      </c>
      <c r="F3723" s="11">
        <v>5</v>
      </c>
      <c r="G3723" s="11" t="s">
        <v>43</v>
      </c>
      <c r="H3723" s="10" t="s">
        <v>19</v>
      </c>
      <c r="I3723" s="10" t="s">
        <v>12172</v>
      </c>
      <c r="J3723" s="10" t="s">
        <v>70</v>
      </c>
      <c r="K3723" s="10" t="s">
        <v>12173</v>
      </c>
      <c r="L3723" s="10" t="s">
        <v>12174</v>
      </c>
      <c r="M3723" s="12" t="s">
        <v>11839</v>
      </c>
    </row>
    <row r="3724" s="4" customFormat="1" ht="81" spans="1:13">
      <c r="A3724" s="8">
        <v>3722</v>
      </c>
      <c r="B3724" s="9" t="s">
        <v>12175</v>
      </c>
      <c r="C3724" s="9" t="s">
        <v>37</v>
      </c>
      <c r="D3724" s="9" t="s">
        <v>12176</v>
      </c>
      <c r="E3724" s="9" t="s">
        <v>3939</v>
      </c>
      <c r="F3724" s="8">
        <v>1</v>
      </c>
      <c r="G3724" s="8" t="s">
        <v>18</v>
      </c>
      <c r="H3724" s="9" t="s">
        <v>19</v>
      </c>
      <c r="I3724" s="9" t="s">
        <v>12177</v>
      </c>
      <c r="J3724" s="9" t="s">
        <v>59</v>
      </c>
      <c r="K3724" s="9" t="s">
        <v>12178</v>
      </c>
      <c r="L3724" s="9" t="str">
        <f>"13998341833"</f>
        <v>13998341833</v>
      </c>
      <c r="M3724" s="12" t="s">
        <v>11839</v>
      </c>
    </row>
    <row r="3725" s="4" customFormat="1" ht="67.5" spans="1:13">
      <c r="A3725" s="8">
        <v>3723</v>
      </c>
      <c r="B3725" s="10" t="s">
        <v>12179</v>
      </c>
      <c r="C3725" s="10" t="s">
        <v>66</v>
      </c>
      <c r="D3725" s="10" t="s">
        <v>782</v>
      </c>
      <c r="E3725" s="10" t="s">
        <v>119</v>
      </c>
      <c r="F3725" s="11">
        <v>5</v>
      </c>
      <c r="G3725" s="11" t="s">
        <v>43</v>
      </c>
      <c r="H3725" s="10" t="s">
        <v>19</v>
      </c>
      <c r="I3725" s="10" t="s">
        <v>12180</v>
      </c>
      <c r="J3725" s="10" t="s">
        <v>59</v>
      </c>
      <c r="K3725" s="10" t="s">
        <v>12181</v>
      </c>
      <c r="L3725" s="10" t="s">
        <v>12182</v>
      </c>
      <c r="M3725" s="12" t="s">
        <v>11839</v>
      </c>
    </row>
    <row r="3726" s="4" customFormat="1" ht="67.5" spans="1:13">
      <c r="A3726" s="8">
        <v>3724</v>
      </c>
      <c r="B3726" s="9" t="s">
        <v>12179</v>
      </c>
      <c r="C3726" s="9" t="s">
        <v>318</v>
      </c>
      <c r="D3726" s="9" t="s">
        <v>782</v>
      </c>
      <c r="E3726" s="9" t="s">
        <v>590</v>
      </c>
      <c r="F3726" s="8">
        <v>1</v>
      </c>
      <c r="G3726" s="8" t="s">
        <v>18</v>
      </c>
      <c r="H3726" s="9" t="s">
        <v>76</v>
      </c>
      <c r="I3726" s="9" t="s">
        <v>12183</v>
      </c>
      <c r="J3726" s="9" t="s">
        <v>59</v>
      </c>
      <c r="K3726" s="9" t="s">
        <v>12181</v>
      </c>
      <c r="L3726" s="9" t="str">
        <f>"13941943633"</f>
        <v>13941943633</v>
      </c>
      <c r="M3726" s="12" t="s">
        <v>11839</v>
      </c>
    </row>
    <row r="3727" s="4" customFormat="1" ht="27" spans="1:13">
      <c r="A3727" s="8">
        <v>3725</v>
      </c>
      <c r="B3727" s="10" t="s">
        <v>12184</v>
      </c>
      <c r="C3727" s="10" t="s">
        <v>150</v>
      </c>
      <c r="D3727" s="10" t="s">
        <v>12185</v>
      </c>
      <c r="E3727" s="10" t="s">
        <v>32</v>
      </c>
      <c r="F3727" s="11">
        <v>2</v>
      </c>
      <c r="G3727" s="11" t="s">
        <v>43</v>
      </c>
      <c r="H3727" s="10" t="s">
        <v>19</v>
      </c>
      <c r="I3727" s="10" t="s">
        <v>12186</v>
      </c>
      <c r="J3727" s="10" t="s">
        <v>59</v>
      </c>
      <c r="K3727" s="10" t="s">
        <v>12187</v>
      </c>
      <c r="L3727" s="10" t="s">
        <v>12188</v>
      </c>
      <c r="M3727" s="12" t="s">
        <v>11839</v>
      </c>
    </row>
    <row r="3728" s="4" customFormat="1" ht="54" spans="1:13">
      <c r="A3728" s="8">
        <v>3726</v>
      </c>
      <c r="B3728" s="9" t="s">
        <v>12184</v>
      </c>
      <c r="C3728" s="9" t="s">
        <v>66</v>
      </c>
      <c r="D3728" s="9" t="s">
        <v>12189</v>
      </c>
      <c r="E3728" s="9" t="s">
        <v>119</v>
      </c>
      <c r="F3728" s="8">
        <v>2</v>
      </c>
      <c r="G3728" s="8" t="s">
        <v>18</v>
      </c>
      <c r="H3728" s="9" t="s">
        <v>19</v>
      </c>
      <c r="I3728" s="9" t="s">
        <v>12190</v>
      </c>
      <c r="J3728" s="9" t="s">
        <v>59</v>
      </c>
      <c r="K3728" s="9" t="s">
        <v>12187</v>
      </c>
      <c r="L3728" s="9" t="str">
        <f>"13555720987"</f>
        <v>13555720987</v>
      </c>
      <c r="M3728" s="12" t="s">
        <v>11839</v>
      </c>
    </row>
    <row r="3729" s="4" customFormat="1" ht="27" spans="1:13">
      <c r="A3729" s="8">
        <v>3727</v>
      </c>
      <c r="B3729" s="10" t="s">
        <v>12191</v>
      </c>
      <c r="C3729" s="10" t="s">
        <v>37</v>
      </c>
      <c r="D3729" s="10" t="s">
        <v>12192</v>
      </c>
      <c r="E3729" s="10" t="s">
        <v>176</v>
      </c>
      <c r="F3729" s="11">
        <v>1</v>
      </c>
      <c r="G3729" s="11" t="s">
        <v>633</v>
      </c>
      <c r="H3729" s="10" t="s">
        <v>19</v>
      </c>
      <c r="I3729" s="10" t="s">
        <v>12193</v>
      </c>
      <c r="J3729" s="10" t="s">
        <v>591</v>
      </c>
      <c r="K3729" s="10" t="s">
        <v>12194</v>
      </c>
      <c r="L3729" s="10" t="s">
        <v>12195</v>
      </c>
      <c r="M3729" s="12" t="s">
        <v>11839</v>
      </c>
    </row>
    <row r="3730" s="4" customFormat="1" ht="54" spans="1:13">
      <c r="A3730" s="8">
        <v>3728</v>
      </c>
      <c r="B3730" s="10" t="s">
        <v>12191</v>
      </c>
      <c r="C3730" s="10" t="s">
        <v>37</v>
      </c>
      <c r="D3730" s="10" t="s">
        <v>12196</v>
      </c>
      <c r="E3730" s="10" t="s">
        <v>32</v>
      </c>
      <c r="F3730" s="11">
        <v>1</v>
      </c>
      <c r="G3730" s="11" t="s">
        <v>43</v>
      </c>
      <c r="H3730" s="10" t="s">
        <v>19</v>
      </c>
      <c r="I3730" s="10" t="s">
        <v>12197</v>
      </c>
      <c r="J3730" s="10" t="s">
        <v>591</v>
      </c>
      <c r="K3730" s="10" t="s">
        <v>12194</v>
      </c>
      <c r="L3730" s="10" t="s">
        <v>12195</v>
      </c>
      <c r="M3730" s="12" t="s">
        <v>11839</v>
      </c>
    </row>
    <row r="3731" s="4" customFormat="1" ht="40.5" spans="1:13">
      <c r="A3731" s="8">
        <v>3729</v>
      </c>
      <c r="B3731" s="10" t="s">
        <v>12198</v>
      </c>
      <c r="C3731" s="10" t="s">
        <v>30</v>
      </c>
      <c r="D3731" s="10" t="s">
        <v>12199</v>
      </c>
      <c r="E3731" s="10" t="s">
        <v>137</v>
      </c>
      <c r="F3731" s="11">
        <v>2</v>
      </c>
      <c r="G3731" s="11" t="s">
        <v>39</v>
      </c>
      <c r="H3731" s="10" t="s">
        <v>19</v>
      </c>
      <c r="I3731" s="10" t="s">
        <v>12200</v>
      </c>
      <c r="J3731" s="10" t="s">
        <v>34</v>
      </c>
      <c r="K3731" s="10" t="s">
        <v>12201</v>
      </c>
      <c r="L3731" s="10" t="s">
        <v>12201</v>
      </c>
      <c r="M3731" s="12" t="s">
        <v>11839</v>
      </c>
    </row>
    <row r="3732" s="4" customFormat="1" ht="54" spans="1:13">
      <c r="A3732" s="8">
        <v>3730</v>
      </c>
      <c r="B3732" s="9" t="s">
        <v>12202</v>
      </c>
      <c r="C3732" s="9" t="s">
        <v>799</v>
      </c>
      <c r="D3732" s="9" t="s">
        <v>12203</v>
      </c>
      <c r="E3732" s="9" t="s">
        <v>359</v>
      </c>
      <c r="F3732" s="8">
        <v>5</v>
      </c>
      <c r="G3732" s="8" t="s">
        <v>18</v>
      </c>
      <c r="H3732" s="9" t="s">
        <v>76</v>
      </c>
      <c r="I3732" s="9" t="s">
        <v>12204</v>
      </c>
      <c r="J3732" s="9" t="s">
        <v>28</v>
      </c>
      <c r="K3732" s="9" t="s">
        <v>7794</v>
      </c>
      <c r="L3732" s="9" t="s">
        <v>12205</v>
      </c>
      <c r="M3732" s="12" t="s">
        <v>11839</v>
      </c>
    </row>
    <row r="3733" s="4" customFormat="1" ht="94.5" spans="1:13">
      <c r="A3733" s="8">
        <v>3731</v>
      </c>
      <c r="B3733" s="9" t="s">
        <v>12202</v>
      </c>
      <c r="C3733" s="9" t="s">
        <v>799</v>
      </c>
      <c r="D3733" s="9" t="s">
        <v>12206</v>
      </c>
      <c r="E3733" s="9" t="s">
        <v>359</v>
      </c>
      <c r="F3733" s="8">
        <v>1</v>
      </c>
      <c r="G3733" s="8" t="s">
        <v>18</v>
      </c>
      <c r="H3733" s="9" t="s">
        <v>76</v>
      </c>
      <c r="I3733" s="9" t="s">
        <v>12207</v>
      </c>
      <c r="J3733" s="9" t="s">
        <v>28</v>
      </c>
      <c r="K3733" s="9" t="s">
        <v>7794</v>
      </c>
      <c r="L3733" s="9" t="s">
        <v>12205</v>
      </c>
      <c r="M3733" s="12" t="s">
        <v>11839</v>
      </c>
    </row>
    <row r="3734" s="4" customFormat="1" ht="54" spans="1:13">
      <c r="A3734" s="8">
        <v>3732</v>
      </c>
      <c r="B3734" s="9" t="s">
        <v>12202</v>
      </c>
      <c r="C3734" s="9" t="s">
        <v>799</v>
      </c>
      <c r="D3734" s="9" t="s">
        <v>12208</v>
      </c>
      <c r="E3734" s="9" t="s">
        <v>359</v>
      </c>
      <c r="F3734" s="8">
        <v>2</v>
      </c>
      <c r="G3734" s="8" t="s">
        <v>18</v>
      </c>
      <c r="H3734" s="9" t="s">
        <v>76</v>
      </c>
      <c r="I3734" s="9" t="s">
        <v>12209</v>
      </c>
      <c r="J3734" s="9" t="s">
        <v>28</v>
      </c>
      <c r="K3734" s="9" t="s">
        <v>7794</v>
      </c>
      <c r="L3734" s="9" t="s">
        <v>12205</v>
      </c>
      <c r="M3734" s="12" t="s">
        <v>11839</v>
      </c>
    </row>
    <row r="3735" s="4" customFormat="1" spans="1:13">
      <c r="A3735" s="8">
        <v>3733</v>
      </c>
      <c r="B3735" s="10" t="s">
        <v>12210</v>
      </c>
      <c r="C3735" s="10" t="s">
        <v>37</v>
      </c>
      <c r="D3735" s="10" t="s">
        <v>12211</v>
      </c>
      <c r="E3735" s="10" t="s">
        <v>19</v>
      </c>
      <c r="F3735" s="11">
        <v>1</v>
      </c>
      <c r="G3735" s="11" t="s">
        <v>633</v>
      </c>
      <c r="H3735" s="10" t="s">
        <v>19</v>
      </c>
      <c r="I3735" s="10" t="s">
        <v>12212</v>
      </c>
      <c r="J3735" s="10" t="s">
        <v>40</v>
      </c>
      <c r="K3735" s="10" t="s">
        <v>12213</v>
      </c>
      <c r="L3735" s="10" t="s">
        <v>12214</v>
      </c>
      <c r="M3735" s="12" t="s">
        <v>11839</v>
      </c>
    </row>
    <row r="3736" s="4" customFormat="1" ht="40.5" spans="1:13">
      <c r="A3736" s="8">
        <v>3734</v>
      </c>
      <c r="B3736" s="9" t="s">
        <v>12215</v>
      </c>
      <c r="C3736" s="9" t="s">
        <v>1302</v>
      </c>
      <c r="D3736" s="9" t="s">
        <v>12216</v>
      </c>
      <c r="E3736" s="9" t="s">
        <v>1724</v>
      </c>
      <c r="F3736" s="8">
        <v>2</v>
      </c>
      <c r="G3736" s="8" t="s">
        <v>18</v>
      </c>
      <c r="H3736" s="9" t="s">
        <v>19</v>
      </c>
      <c r="I3736" s="9" t="s">
        <v>12217</v>
      </c>
      <c r="J3736" s="9" t="s">
        <v>70</v>
      </c>
      <c r="K3736" s="9" t="s">
        <v>12218</v>
      </c>
      <c r="L3736" s="9" t="s">
        <v>12219</v>
      </c>
      <c r="M3736" s="12" t="s">
        <v>11839</v>
      </c>
    </row>
    <row r="3737" s="4" customFormat="1" ht="135" spans="1:13">
      <c r="A3737" s="8">
        <v>3735</v>
      </c>
      <c r="B3737" s="10" t="s">
        <v>12220</v>
      </c>
      <c r="C3737" s="10" t="s">
        <v>574</v>
      </c>
      <c r="D3737" s="10" t="s">
        <v>12221</v>
      </c>
      <c r="E3737" s="10" t="s">
        <v>57</v>
      </c>
      <c r="F3737" s="11">
        <v>1</v>
      </c>
      <c r="G3737" s="11" t="s">
        <v>43</v>
      </c>
      <c r="H3737" s="10" t="s">
        <v>19</v>
      </c>
      <c r="I3737" s="10" t="s">
        <v>12222</v>
      </c>
      <c r="J3737" s="10" t="s">
        <v>40</v>
      </c>
      <c r="K3737" s="10" t="s">
        <v>12223</v>
      </c>
      <c r="L3737" s="10" t="s">
        <v>12224</v>
      </c>
      <c r="M3737" s="12" t="s">
        <v>11839</v>
      </c>
    </row>
    <row r="3738" s="4" customFormat="1" ht="27" spans="1:13">
      <c r="A3738" s="8">
        <v>3736</v>
      </c>
      <c r="B3738" s="9" t="s">
        <v>12225</v>
      </c>
      <c r="C3738" s="9" t="s">
        <v>842</v>
      </c>
      <c r="D3738" s="9" t="s">
        <v>12226</v>
      </c>
      <c r="E3738" s="9" t="s">
        <v>350</v>
      </c>
      <c r="F3738" s="8">
        <v>1</v>
      </c>
      <c r="G3738" s="8" t="s">
        <v>18</v>
      </c>
      <c r="H3738" s="9" t="s">
        <v>19</v>
      </c>
      <c r="I3738" s="9" t="s">
        <v>12227</v>
      </c>
      <c r="J3738" s="9" t="s">
        <v>59</v>
      </c>
      <c r="K3738" s="9" t="s">
        <v>12228</v>
      </c>
      <c r="L3738" s="9" t="s">
        <v>12229</v>
      </c>
      <c r="M3738" s="12" t="s">
        <v>11839</v>
      </c>
    </row>
    <row r="3739" s="4" customFormat="1" ht="135" spans="1:13">
      <c r="A3739" s="8">
        <v>3737</v>
      </c>
      <c r="B3739" s="10" t="s">
        <v>12230</v>
      </c>
      <c r="C3739" s="10" t="s">
        <v>37</v>
      </c>
      <c r="D3739" s="10" t="s">
        <v>12231</v>
      </c>
      <c r="E3739" s="10" t="s">
        <v>3939</v>
      </c>
      <c r="F3739" s="11">
        <v>1</v>
      </c>
      <c r="G3739" s="11" t="s">
        <v>43</v>
      </c>
      <c r="H3739" s="10" t="s">
        <v>76</v>
      </c>
      <c r="I3739" s="10" t="s">
        <v>12232</v>
      </c>
      <c r="J3739" s="10" t="s">
        <v>70</v>
      </c>
      <c r="K3739" s="10" t="s">
        <v>12233</v>
      </c>
      <c r="L3739" s="10" t="s">
        <v>12234</v>
      </c>
      <c r="M3739" s="12" t="s">
        <v>11839</v>
      </c>
    </row>
    <row r="3740" s="4" customFormat="1" ht="40.5" spans="1:13">
      <c r="A3740" s="8">
        <v>3738</v>
      </c>
      <c r="B3740" s="10" t="s">
        <v>12235</v>
      </c>
      <c r="C3740" s="10" t="s">
        <v>37</v>
      </c>
      <c r="D3740" s="10" t="s">
        <v>12236</v>
      </c>
      <c r="E3740" s="10" t="s">
        <v>1142</v>
      </c>
      <c r="F3740" s="11">
        <v>1</v>
      </c>
      <c r="G3740" s="11" t="s">
        <v>43</v>
      </c>
      <c r="H3740" s="10" t="s">
        <v>19</v>
      </c>
      <c r="I3740" s="10" t="s">
        <v>12236</v>
      </c>
      <c r="J3740" s="10" t="s">
        <v>70</v>
      </c>
      <c r="K3740" s="10" t="s">
        <v>12237</v>
      </c>
      <c r="L3740" s="10" t="s">
        <v>12238</v>
      </c>
      <c r="M3740" s="12" t="s">
        <v>11839</v>
      </c>
    </row>
    <row r="3741" s="4" customFormat="1" ht="40.5" spans="1:13">
      <c r="A3741" s="8">
        <v>3739</v>
      </c>
      <c r="B3741" s="9" t="s">
        <v>12235</v>
      </c>
      <c r="C3741" s="9" t="s">
        <v>37</v>
      </c>
      <c r="D3741" s="9" t="s">
        <v>12239</v>
      </c>
      <c r="E3741" s="9" t="s">
        <v>1142</v>
      </c>
      <c r="F3741" s="8">
        <v>2</v>
      </c>
      <c r="G3741" s="8" t="s">
        <v>18</v>
      </c>
      <c r="H3741" s="9" t="s">
        <v>19</v>
      </c>
      <c r="I3741" s="9" t="s">
        <v>12239</v>
      </c>
      <c r="J3741" s="9" t="s">
        <v>70</v>
      </c>
      <c r="K3741" s="9" t="s">
        <v>12237</v>
      </c>
      <c r="L3741" s="9" t="s">
        <v>12238</v>
      </c>
      <c r="M3741" s="12" t="s">
        <v>11839</v>
      </c>
    </row>
    <row r="3742" s="4" customFormat="1" ht="54" spans="1:13">
      <c r="A3742" s="8">
        <v>3740</v>
      </c>
      <c r="B3742" s="9" t="s">
        <v>12235</v>
      </c>
      <c r="C3742" s="9" t="s">
        <v>30</v>
      </c>
      <c r="D3742" s="9" t="s">
        <v>12240</v>
      </c>
      <c r="E3742" s="9" t="s">
        <v>119</v>
      </c>
      <c r="F3742" s="8">
        <v>2</v>
      </c>
      <c r="G3742" s="8" t="s">
        <v>18</v>
      </c>
      <c r="H3742" s="9" t="s">
        <v>19</v>
      </c>
      <c r="I3742" s="9" t="s">
        <v>12241</v>
      </c>
      <c r="J3742" s="9" t="s">
        <v>70</v>
      </c>
      <c r="K3742" s="9" t="s">
        <v>12237</v>
      </c>
      <c r="L3742" s="9" t="s">
        <v>12238</v>
      </c>
      <c r="M3742" s="12" t="s">
        <v>11839</v>
      </c>
    </row>
    <row r="3743" s="4" customFormat="1" spans="1:13">
      <c r="A3743" s="8">
        <v>3741</v>
      </c>
      <c r="B3743" s="9" t="s">
        <v>12242</v>
      </c>
      <c r="C3743" s="9" t="s">
        <v>37</v>
      </c>
      <c r="D3743" s="9" t="s">
        <v>782</v>
      </c>
      <c r="E3743" s="9" t="s">
        <v>7830</v>
      </c>
      <c r="F3743" s="8">
        <v>1</v>
      </c>
      <c r="G3743" s="8" t="s">
        <v>18</v>
      </c>
      <c r="H3743" s="9" t="s">
        <v>19</v>
      </c>
      <c r="I3743" s="9" t="s">
        <v>782</v>
      </c>
      <c r="J3743" s="9" t="s">
        <v>70</v>
      </c>
      <c r="K3743" s="9" t="s">
        <v>12243</v>
      </c>
      <c r="L3743" s="9" t="s">
        <v>12244</v>
      </c>
      <c r="M3743" s="12" t="s">
        <v>11839</v>
      </c>
    </row>
    <row r="3744" s="4" customFormat="1" ht="67.5" spans="1:13">
      <c r="A3744" s="8">
        <v>3742</v>
      </c>
      <c r="B3744" s="10" t="s">
        <v>12245</v>
      </c>
      <c r="C3744" s="10" t="s">
        <v>37</v>
      </c>
      <c r="D3744" s="10" t="s">
        <v>12246</v>
      </c>
      <c r="E3744" s="10" t="s">
        <v>19</v>
      </c>
      <c r="F3744" s="11">
        <v>2</v>
      </c>
      <c r="G3744" s="11" t="s">
        <v>43</v>
      </c>
      <c r="H3744" s="10" t="s">
        <v>19</v>
      </c>
      <c r="I3744" s="10" t="s">
        <v>12247</v>
      </c>
      <c r="J3744" s="10" t="s">
        <v>34</v>
      </c>
      <c r="K3744" s="10" t="s">
        <v>12248</v>
      </c>
      <c r="L3744" s="10" t="s">
        <v>12249</v>
      </c>
      <c r="M3744" s="12" t="s">
        <v>11839</v>
      </c>
    </row>
    <row r="3745" s="4" customFormat="1" ht="81" spans="1:13">
      <c r="A3745" s="8">
        <v>3743</v>
      </c>
      <c r="B3745" s="10" t="s">
        <v>12245</v>
      </c>
      <c r="C3745" s="10" t="s">
        <v>37</v>
      </c>
      <c r="D3745" s="10" t="s">
        <v>12250</v>
      </c>
      <c r="E3745" s="10" t="s">
        <v>10402</v>
      </c>
      <c r="F3745" s="11">
        <v>1</v>
      </c>
      <c r="G3745" s="11" t="s">
        <v>43</v>
      </c>
      <c r="H3745" s="10" t="s">
        <v>19</v>
      </c>
      <c r="I3745" s="10" t="s">
        <v>12251</v>
      </c>
      <c r="J3745" s="10" t="s">
        <v>34</v>
      </c>
      <c r="K3745" s="10" t="s">
        <v>12248</v>
      </c>
      <c r="L3745" s="10" t="s">
        <v>12249</v>
      </c>
      <c r="M3745" s="12" t="s">
        <v>11839</v>
      </c>
    </row>
    <row r="3746" s="4" customFormat="1" ht="94.5" spans="1:13">
      <c r="A3746" s="8">
        <v>3744</v>
      </c>
      <c r="B3746" s="10" t="s">
        <v>12245</v>
      </c>
      <c r="C3746" s="10" t="s">
        <v>37</v>
      </c>
      <c r="D3746" s="10" t="s">
        <v>12252</v>
      </c>
      <c r="E3746" s="10" t="s">
        <v>3939</v>
      </c>
      <c r="F3746" s="11">
        <v>2</v>
      </c>
      <c r="G3746" s="11" t="s">
        <v>43</v>
      </c>
      <c r="H3746" s="10" t="s">
        <v>19</v>
      </c>
      <c r="I3746" s="10" t="s">
        <v>12253</v>
      </c>
      <c r="J3746" s="10" t="s">
        <v>34</v>
      </c>
      <c r="K3746" s="10" t="s">
        <v>12248</v>
      </c>
      <c r="L3746" s="10" t="s">
        <v>12249</v>
      </c>
      <c r="M3746" s="12" t="s">
        <v>11839</v>
      </c>
    </row>
    <row r="3747" s="4" customFormat="1" ht="27" spans="1:13">
      <c r="A3747" s="8">
        <v>3745</v>
      </c>
      <c r="B3747" s="10" t="s">
        <v>12254</v>
      </c>
      <c r="C3747" s="10" t="s">
        <v>37</v>
      </c>
      <c r="D3747" s="10" t="s">
        <v>12255</v>
      </c>
      <c r="E3747" s="10" t="s">
        <v>19</v>
      </c>
      <c r="F3747" s="11">
        <v>2</v>
      </c>
      <c r="G3747" s="11" t="s">
        <v>633</v>
      </c>
      <c r="H3747" s="10" t="s">
        <v>19</v>
      </c>
      <c r="I3747" s="10" t="s">
        <v>12256</v>
      </c>
      <c r="J3747" s="10" t="s">
        <v>40</v>
      </c>
      <c r="K3747" s="10" t="s">
        <v>12248</v>
      </c>
      <c r="L3747" s="10" t="s">
        <v>12249</v>
      </c>
      <c r="M3747" s="12" t="s">
        <v>11839</v>
      </c>
    </row>
    <row r="3748" s="4" customFormat="1" ht="27" spans="1:13">
      <c r="A3748" s="8">
        <v>3746</v>
      </c>
      <c r="B3748" s="10" t="s">
        <v>12254</v>
      </c>
      <c r="C3748" s="10" t="s">
        <v>37</v>
      </c>
      <c r="D3748" s="10" t="s">
        <v>12257</v>
      </c>
      <c r="E3748" s="10" t="s">
        <v>258</v>
      </c>
      <c r="F3748" s="11">
        <v>1</v>
      </c>
      <c r="G3748" s="11" t="s">
        <v>43</v>
      </c>
      <c r="H3748" s="10" t="s">
        <v>19</v>
      </c>
      <c r="I3748" s="10" t="s">
        <v>12258</v>
      </c>
      <c r="J3748" s="10" t="s">
        <v>40</v>
      </c>
      <c r="K3748" s="10" t="s">
        <v>12248</v>
      </c>
      <c r="L3748" s="10" t="s">
        <v>12249</v>
      </c>
      <c r="M3748" s="12" t="s">
        <v>11839</v>
      </c>
    </row>
    <row r="3749" s="4" customFormat="1" ht="40.5" spans="1:13">
      <c r="A3749" s="8">
        <v>3747</v>
      </c>
      <c r="B3749" s="10" t="s">
        <v>12259</v>
      </c>
      <c r="C3749" s="10" t="s">
        <v>37</v>
      </c>
      <c r="D3749" s="10" t="s">
        <v>12260</v>
      </c>
      <c r="E3749" s="10" t="s">
        <v>19</v>
      </c>
      <c r="F3749" s="11">
        <v>1</v>
      </c>
      <c r="G3749" s="11" t="s">
        <v>633</v>
      </c>
      <c r="H3749" s="10" t="s">
        <v>19</v>
      </c>
      <c r="I3749" s="10" t="s">
        <v>12261</v>
      </c>
      <c r="J3749" s="10" t="s">
        <v>70</v>
      </c>
      <c r="K3749" s="10" t="s">
        <v>12262</v>
      </c>
      <c r="L3749" s="10" t="s">
        <v>12263</v>
      </c>
      <c r="M3749" s="12" t="s">
        <v>11839</v>
      </c>
    </row>
    <row r="3750" s="4" customFormat="1" ht="27" spans="1:13">
      <c r="A3750" s="8">
        <v>3748</v>
      </c>
      <c r="B3750" s="9" t="s">
        <v>12264</v>
      </c>
      <c r="C3750" s="9" t="s">
        <v>150</v>
      </c>
      <c r="D3750" s="9" t="s">
        <v>12265</v>
      </c>
      <c r="E3750" s="9" t="s">
        <v>32</v>
      </c>
      <c r="F3750" s="8">
        <v>5</v>
      </c>
      <c r="G3750" s="8" t="s">
        <v>18</v>
      </c>
      <c r="H3750" s="9" t="s">
        <v>19</v>
      </c>
      <c r="I3750" s="9" t="s">
        <v>782</v>
      </c>
      <c r="J3750" s="9" t="s">
        <v>40</v>
      </c>
      <c r="K3750" s="9" t="s">
        <v>12266</v>
      </c>
      <c r="L3750" s="9" t="s">
        <v>12267</v>
      </c>
      <c r="M3750" s="12" t="s">
        <v>11839</v>
      </c>
    </row>
    <row r="3751" s="4" customFormat="1" ht="40.5" spans="1:13">
      <c r="A3751" s="8">
        <v>3749</v>
      </c>
      <c r="B3751" s="10" t="s">
        <v>12268</v>
      </c>
      <c r="C3751" s="10" t="s">
        <v>37</v>
      </c>
      <c r="D3751" s="10" t="s">
        <v>12269</v>
      </c>
      <c r="E3751" s="10" t="s">
        <v>32</v>
      </c>
      <c r="F3751" s="11">
        <v>10</v>
      </c>
      <c r="G3751" s="11" t="s">
        <v>39</v>
      </c>
      <c r="H3751" s="10" t="s">
        <v>19</v>
      </c>
      <c r="I3751" s="10" t="s">
        <v>12270</v>
      </c>
      <c r="J3751" s="10" t="s">
        <v>40</v>
      </c>
      <c r="K3751" s="10" t="s">
        <v>12271</v>
      </c>
      <c r="L3751" s="10" t="s">
        <v>12272</v>
      </c>
      <c r="M3751" s="12" t="s">
        <v>11839</v>
      </c>
    </row>
    <row r="3752" s="4" customFormat="1" ht="40.5" spans="1:13">
      <c r="A3752" s="8">
        <v>3750</v>
      </c>
      <c r="B3752" s="10" t="s">
        <v>12273</v>
      </c>
      <c r="C3752" s="10" t="s">
        <v>37</v>
      </c>
      <c r="D3752" s="10" t="s">
        <v>12274</v>
      </c>
      <c r="E3752" s="10" t="s">
        <v>19</v>
      </c>
      <c r="F3752" s="11">
        <v>2</v>
      </c>
      <c r="G3752" s="11" t="s">
        <v>633</v>
      </c>
      <c r="H3752" s="10" t="s">
        <v>19</v>
      </c>
      <c r="I3752" s="10" t="s">
        <v>12275</v>
      </c>
      <c r="J3752" s="10" t="s">
        <v>591</v>
      </c>
      <c r="K3752" s="10" t="s">
        <v>12276</v>
      </c>
      <c r="L3752" s="10" t="s">
        <v>12277</v>
      </c>
      <c r="M3752" s="12" t="s">
        <v>11839</v>
      </c>
    </row>
    <row r="3753" s="4" customFormat="1" ht="54" spans="1:13">
      <c r="A3753" s="8">
        <v>3751</v>
      </c>
      <c r="B3753" s="10" t="s">
        <v>12273</v>
      </c>
      <c r="C3753" s="10" t="s">
        <v>37</v>
      </c>
      <c r="D3753" s="10" t="s">
        <v>12278</v>
      </c>
      <c r="E3753" s="10" t="s">
        <v>19</v>
      </c>
      <c r="F3753" s="11">
        <v>2</v>
      </c>
      <c r="G3753" s="11" t="s">
        <v>43</v>
      </c>
      <c r="H3753" s="10" t="s">
        <v>19</v>
      </c>
      <c r="I3753" s="10" t="s">
        <v>12279</v>
      </c>
      <c r="J3753" s="10" t="s">
        <v>591</v>
      </c>
      <c r="K3753" s="10" t="s">
        <v>12276</v>
      </c>
      <c r="L3753" s="10" t="s">
        <v>12277</v>
      </c>
      <c r="M3753" s="12" t="s">
        <v>11839</v>
      </c>
    </row>
    <row r="3754" s="4" customFormat="1" ht="40.5" spans="1:13">
      <c r="A3754" s="8">
        <v>3752</v>
      </c>
      <c r="B3754" s="10" t="s">
        <v>12273</v>
      </c>
      <c r="C3754" s="10" t="s">
        <v>37</v>
      </c>
      <c r="D3754" s="10" t="s">
        <v>12280</v>
      </c>
      <c r="E3754" s="10" t="s">
        <v>32</v>
      </c>
      <c r="F3754" s="11">
        <v>6</v>
      </c>
      <c r="G3754" s="11" t="s">
        <v>43</v>
      </c>
      <c r="H3754" s="10" t="s">
        <v>19</v>
      </c>
      <c r="I3754" s="10" t="s">
        <v>12281</v>
      </c>
      <c r="J3754" s="10" t="s">
        <v>40</v>
      </c>
      <c r="K3754" s="10" t="s">
        <v>12276</v>
      </c>
      <c r="L3754" s="10" t="s">
        <v>12277</v>
      </c>
      <c r="M3754" s="12" t="s">
        <v>11839</v>
      </c>
    </row>
    <row r="3755" s="4" customFormat="1" ht="40.5" spans="1:13">
      <c r="A3755" s="8">
        <v>3753</v>
      </c>
      <c r="B3755" s="10" t="s">
        <v>12273</v>
      </c>
      <c r="C3755" s="10" t="s">
        <v>37</v>
      </c>
      <c r="D3755" s="10" t="s">
        <v>12282</v>
      </c>
      <c r="E3755" s="10" t="s">
        <v>19</v>
      </c>
      <c r="F3755" s="11">
        <v>25</v>
      </c>
      <c r="G3755" s="11" t="s">
        <v>39</v>
      </c>
      <c r="H3755" s="10" t="s">
        <v>19</v>
      </c>
      <c r="I3755" s="10" t="s">
        <v>12283</v>
      </c>
      <c r="J3755" s="10" t="s">
        <v>40</v>
      </c>
      <c r="K3755" s="10" t="s">
        <v>12276</v>
      </c>
      <c r="L3755" s="10" t="s">
        <v>12277</v>
      </c>
      <c r="M3755" s="12" t="s">
        <v>11839</v>
      </c>
    </row>
    <row r="3756" s="4" customFormat="1" ht="40.5" spans="1:13">
      <c r="A3756" s="8">
        <v>3754</v>
      </c>
      <c r="B3756" s="9" t="s">
        <v>12273</v>
      </c>
      <c r="C3756" s="9" t="s">
        <v>37</v>
      </c>
      <c r="D3756" s="9" t="s">
        <v>12284</v>
      </c>
      <c r="E3756" s="9" t="s">
        <v>19</v>
      </c>
      <c r="F3756" s="8">
        <v>1</v>
      </c>
      <c r="G3756" s="8" t="s">
        <v>18</v>
      </c>
      <c r="H3756" s="9" t="s">
        <v>19</v>
      </c>
      <c r="I3756" s="9" t="s">
        <v>12285</v>
      </c>
      <c r="J3756" s="9" t="s">
        <v>40</v>
      </c>
      <c r="K3756" s="9" t="s">
        <v>12276</v>
      </c>
      <c r="L3756" s="9" t="str">
        <f>"13043816988"</f>
        <v>13043816988</v>
      </c>
      <c r="M3756" s="12" t="s">
        <v>11839</v>
      </c>
    </row>
    <row r="3757" s="4" customFormat="1" ht="54" spans="1:13">
      <c r="A3757" s="8">
        <v>3755</v>
      </c>
      <c r="B3757" s="10" t="s">
        <v>12286</v>
      </c>
      <c r="C3757" s="10" t="s">
        <v>66</v>
      </c>
      <c r="D3757" s="10" t="s">
        <v>12287</v>
      </c>
      <c r="E3757" s="10" t="s">
        <v>32</v>
      </c>
      <c r="F3757" s="11">
        <v>4</v>
      </c>
      <c r="G3757" s="11" t="s">
        <v>43</v>
      </c>
      <c r="H3757" s="10" t="s">
        <v>19</v>
      </c>
      <c r="I3757" s="10" t="s">
        <v>12288</v>
      </c>
      <c r="J3757" s="10" t="s">
        <v>40</v>
      </c>
      <c r="K3757" s="10" t="s">
        <v>12289</v>
      </c>
      <c r="L3757" s="10" t="s">
        <v>12290</v>
      </c>
      <c r="M3757" s="12" t="s">
        <v>11839</v>
      </c>
    </row>
    <row r="3758" s="4" customFormat="1" ht="54" spans="1:13">
      <c r="A3758" s="8">
        <v>3756</v>
      </c>
      <c r="B3758" s="10" t="s">
        <v>12291</v>
      </c>
      <c r="C3758" s="10" t="s">
        <v>37</v>
      </c>
      <c r="D3758" s="10" t="s">
        <v>12292</v>
      </c>
      <c r="E3758" s="10" t="s">
        <v>19</v>
      </c>
      <c r="F3758" s="11">
        <v>2</v>
      </c>
      <c r="G3758" s="11" t="s">
        <v>633</v>
      </c>
      <c r="H3758" s="10" t="s">
        <v>19</v>
      </c>
      <c r="I3758" s="10" t="s">
        <v>12293</v>
      </c>
      <c r="J3758" s="10" t="s">
        <v>34</v>
      </c>
      <c r="K3758" s="10" t="s">
        <v>12294</v>
      </c>
      <c r="L3758" s="10" t="s">
        <v>12295</v>
      </c>
      <c r="M3758" s="12" t="s">
        <v>11839</v>
      </c>
    </row>
    <row r="3759" s="4" customFormat="1" ht="54" spans="1:13">
      <c r="A3759" s="8">
        <v>3757</v>
      </c>
      <c r="B3759" s="10" t="s">
        <v>12291</v>
      </c>
      <c r="C3759" s="10" t="s">
        <v>37</v>
      </c>
      <c r="D3759" s="10" t="s">
        <v>12296</v>
      </c>
      <c r="E3759" s="10" t="s">
        <v>37</v>
      </c>
      <c r="F3759" s="11">
        <v>2</v>
      </c>
      <c r="G3759" s="11" t="s">
        <v>39</v>
      </c>
      <c r="H3759" s="10" t="s">
        <v>19</v>
      </c>
      <c r="I3759" s="10" t="s">
        <v>12297</v>
      </c>
      <c r="J3759" s="10" t="s">
        <v>40</v>
      </c>
      <c r="K3759" s="10" t="s">
        <v>12294</v>
      </c>
      <c r="L3759" s="10" t="s">
        <v>12295</v>
      </c>
      <c r="M3759" s="12" t="s">
        <v>11839</v>
      </c>
    </row>
    <row r="3760" s="4" customFormat="1" ht="67.5" spans="1:13">
      <c r="A3760" s="8">
        <v>3758</v>
      </c>
      <c r="B3760" s="10" t="s">
        <v>12291</v>
      </c>
      <c r="C3760" s="10" t="s">
        <v>135</v>
      </c>
      <c r="D3760" s="10" t="s">
        <v>12298</v>
      </c>
      <c r="E3760" s="10" t="s">
        <v>2159</v>
      </c>
      <c r="F3760" s="11">
        <v>2</v>
      </c>
      <c r="G3760" s="11" t="s">
        <v>39</v>
      </c>
      <c r="H3760" s="10" t="s">
        <v>19</v>
      </c>
      <c r="I3760" s="10" t="s">
        <v>12299</v>
      </c>
      <c r="J3760" s="10" t="s">
        <v>34</v>
      </c>
      <c r="K3760" s="10" t="s">
        <v>12294</v>
      </c>
      <c r="L3760" s="10" t="s">
        <v>12295</v>
      </c>
      <c r="M3760" s="12" t="s">
        <v>11839</v>
      </c>
    </row>
    <row r="3761" s="4" customFormat="1" ht="81" spans="1:13">
      <c r="A3761" s="8">
        <v>3759</v>
      </c>
      <c r="B3761" s="9" t="s">
        <v>12291</v>
      </c>
      <c r="C3761" s="9" t="s">
        <v>150</v>
      </c>
      <c r="D3761" s="9" t="s">
        <v>12300</v>
      </c>
      <c r="E3761" s="9" t="s">
        <v>32</v>
      </c>
      <c r="F3761" s="8">
        <v>2</v>
      </c>
      <c r="G3761" s="8" t="s">
        <v>18</v>
      </c>
      <c r="H3761" s="9" t="s">
        <v>76</v>
      </c>
      <c r="I3761" s="9" t="s">
        <v>12301</v>
      </c>
      <c r="J3761" s="9" t="s">
        <v>59</v>
      </c>
      <c r="K3761" s="9" t="s">
        <v>12294</v>
      </c>
      <c r="L3761" s="9" t="s">
        <v>12295</v>
      </c>
      <c r="M3761" s="12" t="s">
        <v>11839</v>
      </c>
    </row>
    <row r="3762" s="4" customFormat="1" ht="40.5" spans="1:13">
      <c r="A3762" s="8">
        <v>3760</v>
      </c>
      <c r="B3762" s="10" t="s">
        <v>12302</v>
      </c>
      <c r="C3762" s="10" t="s">
        <v>37</v>
      </c>
      <c r="D3762" s="10" t="s">
        <v>12303</v>
      </c>
      <c r="E3762" s="10" t="s">
        <v>1932</v>
      </c>
      <c r="F3762" s="11">
        <v>1</v>
      </c>
      <c r="G3762" s="11" t="s">
        <v>43</v>
      </c>
      <c r="H3762" s="10" t="s">
        <v>19</v>
      </c>
      <c r="I3762" s="10" t="s">
        <v>12304</v>
      </c>
      <c r="J3762" s="10" t="s">
        <v>59</v>
      </c>
      <c r="K3762" s="10" t="s">
        <v>12305</v>
      </c>
      <c r="L3762" s="10" t="s">
        <v>12306</v>
      </c>
      <c r="M3762" s="12" t="s">
        <v>11839</v>
      </c>
    </row>
    <row r="3763" s="4" customFormat="1" ht="54" spans="1:13">
      <c r="A3763" s="8">
        <v>3761</v>
      </c>
      <c r="B3763" s="10" t="s">
        <v>12302</v>
      </c>
      <c r="C3763" s="10" t="s">
        <v>37</v>
      </c>
      <c r="D3763" s="10" t="s">
        <v>12307</v>
      </c>
      <c r="E3763" s="10" t="s">
        <v>1724</v>
      </c>
      <c r="F3763" s="11">
        <v>1</v>
      </c>
      <c r="G3763" s="11" t="s">
        <v>43</v>
      </c>
      <c r="H3763" s="10" t="s">
        <v>19</v>
      </c>
      <c r="I3763" s="10" t="s">
        <v>12308</v>
      </c>
      <c r="J3763" s="10" t="s">
        <v>59</v>
      </c>
      <c r="K3763" s="10" t="s">
        <v>12305</v>
      </c>
      <c r="L3763" s="10" t="s">
        <v>12306</v>
      </c>
      <c r="M3763" s="12" t="s">
        <v>11839</v>
      </c>
    </row>
    <row r="3764" s="4" customFormat="1" ht="81" spans="1:13">
      <c r="A3764" s="8">
        <v>3762</v>
      </c>
      <c r="B3764" s="9" t="s">
        <v>12309</v>
      </c>
      <c r="C3764" s="9" t="s">
        <v>37</v>
      </c>
      <c r="D3764" s="9" t="s">
        <v>12310</v>
      </c>
      <c r="E3764" s="9" t="s">
        <v>19</v>
      </c>
      <c r="F3764" s="8">
        <v>1</v>
      </c>
      <c r="G3764" s="8" t="s">
        <v>18</v>
      </c>
      <c r="H3764" s="9" t="s">
        <v>19</v>
      </c>
      <c r="I3764" s="9" t="s">
        <v>12311</v>
      </c>
      <c r="J3764" s="9" t="s">
        <v>70</v>
      </c>
      <c r="K3764" s="9" t="s">
        <v>12312</v>
      </c>
      <c r="L3764" s="9" t="s">
        <v>12313</v>
      </c>
      <c r="M3764" s="12" t="s">
        <v>11839</v>
      </c>
    </row>
    <row r="3765" s="4" customFormat="1" ht="81" spans="1:13">
      <c r="A3765" s="8">
        <v>3763</v>
      </c>
      <c r="B3765" s="9" t="s">
        <v>12314</v>
      </c>
      <c r="C3765" s="9" t="s">
        <v>150</v>
      </c>
      <c r="D3765" s="9" t="s">
        <v>12315</v>
      </c>
      <c r="E3765" s="9" t="s">
        <v>32</v>
      </c>
      <c r="F3765" s="8">
        <v>2</v>
      </c>
      <c r="G3765" s="8" t="s">
        <v>18</v>
      </c>
      <c r="H3765" s="9" t="s">
        <v>19</v>
      </c>
      <c r="I3765" s="9" t="s">
        <v>12316</v>
      </c>
      <c r="J3765" s="9" t="s">
        <v>40</v>
      </c>
      <c r="K3765" s="9" t="s">
        <v>12317</v>
      </c>
      <c r="L3765" s="9" t="s">
        <v>12318</v>
      </c>
      <c r="M3765" s="12" t="s">
        <v>11839</v>
      </c>
    </row>
    <row r="3766" s="4" customFormat="1" ht="67.5" spans="1:13">
      <c r="A3766" s="8">
        <v>3764</v>
      </c>
      <c r="B3766" s="9" t="s">
        <v>12314</v>
      </c>
      <c r="C3766" s="9" t="s">
        <v>711</v>
      </c>
      <c r="D3766" s="9" t="s">
        <v>12319</v>
      </c>
      <c r="E3766" s="9" t="s">
        <v>3894</v>
      </c>
      <c r="F3766" s="8">
        <v>1</v>
      </c>
      <c r="G3766" s="8" t="s">
        <v>18</v>
      </c>
      <c r="H3766" s="9" t="s">
        <v>19</v>
      </c>
      <c r="I3766" s="9" t="s">
        <v>12320</v>
      </c>
      <c r="J3766" s="9" t="s">
        <v>40</v>
      </c>
      <c r="K3766" s="9" t="s">
        <v>12317</v>
      </c>
      <c r="L3766" s="9" t="s">
        <v>12318</v>
      </c>
      <c r="M3766" s="12" t="s">
        <v>11839</v>
      </c>
    </row>
    <row r="3767" s="4" customFormat="1" ht="27" spans="1:13">
      <c r="A3767" s="8">
        <v>3765</v>
      </c>
      <c r="B3767" s="10" t="s">
        <v>12321</v>
      </c>
      <c r="C3767" s="10" t="s">
        <v>37</v>
      </c>
      <c r="D3767" s="10" t="s">
        <v>12322</v>
      </c>
      <c r="E3767" s="10" t="s">
        <v>8033</v>
      </c>
      <c r="F3767" s="11">
        <v>10</v>
      </c>
      <c r="G3767" s="11" t="s">
        <v>633</v>
      </c>
      <c r="H3767" s="10" t="s">
        <v>19</v>
      </c>
      <c r="I3767" s="10" t="s">
        <v>12323</v>
      </c>
      <c r="J3767" s="10" t="s">
        <v>40</v>
      </c>
      <c r="K3767" s="10" t="s">
        <v>12324</v>
      </c>
      <c r="L3767" s="10" t="s">
        <v>12325</v>
      </c>
      <c r="M3767" s="12" t="s">
        <v>11839</v>
      </c>
    </row>
    <row r="3768" s="4" customFormat="1" ht="27" spans="1:13">
      <c r="A3768" s="8">
        <v>3766</v>
      </c>
      <c r="B3768" s="10" t="s">
        <v>12321</v>
      </c>
      <c r="C3768" s="10" t="s">
        <v>37</v>
      </c>
      <c r="D3768" s="10" t="s">
        <v>12326</v>
      </c>
      <c r="E3768" s="10" t="s">
        <v>2053</v>
      </c>
      <c r="F3768" s="11">
        <v>1</v>
      </c>
      <c r="G3768" s="11" t="s">
        <v>633</v>
      </c>
      <c r="H3768" s="10" t="s">
        <v>19</v>
      </c>
      <c r="I3768" s="10" t="s">
        <v>12327</v>
      </c>
      <c r="J3768" s="10" t="s">
        <v>40</v>
      </c>
      <c r="K3768" s="10" t="s">
        <v>12324</v>
      </c>
      <c r="L3768" s="10" t="s">
        <v>12325</v>
      </c>
      <c r="M3768" s="12" t="s">
        <v>11839</v>
      </c>
    </row>
    <row r="3769" s="4" customFormat="1" ht="40.5" spans="1:13">
      <c r="A3769" s="8">
        <v>3767</v>
      </c>
      <c r="B3769" s="9" t="s">
        <v>12321</v>
      </c>
      <c r="C3769" s="9" t="s">
        <v>37</v>
      </c>
      <c r="D3769" s="9" t="s">
        <v>12328</v>
      </c>
      <c r="E3769" s="9" t="s">
        <v>7830</v>
      </c>
      <c r="F3769" s="8">
        <v>2</v>
      </c>
      <c r="G3769" s="8" t="s">
        <v>18</v>
      </c>
      <c r="H3769" s="9" t="s">
        <v>76</v>
      </c>
      <c r="I3769" s="9" t="s">
        <v>12329</v>
      </c>
      <c r="J3769" s="9" t="s">
        <v>59</v>
      </c>
      <c r="K3769" s="9" t="s">
        <v>12324</v>
      </c>
      <c r="L3769" s="9" t="str">
        <f>"18302492177"</f>
        <v>18302492177</v>
      </c>
      <c r="M3769" s="12" t="s">
        <v>11839</v>
      </c>
    </row>
    <row r="3770" s="4" customFormat="1" ht="27" spans="1:13">
      <c r="A3770" s="8">
        <v>3768</v>
      </c>
      <c r="B3770" s="9" t="s">
        <v>12330</v>
      </c>
      <c r="C3770" s="9" t="s">
        <v>66</v>
      </c>
      <c r="D3770" s="9" t="s">
        <v>12331</v>
      </c>
      <c r="E3770" s="9" t="s">
        <v>375</v>
      </c>
      <c r="F3770" s="8">
        <v>100</v>
      </c>
      <c r="G3770" s="8" t="s">
        <v>18</v>
      </c>
      <c r="H3770" s="9" t="s">
        <v>19</v>
      </c>
      <c r="I3770" s="9" t="s">
        <v>12332</v>
      </c>
      <c r="J3770" s="9" t="s">
        <v>70</v>
      </c>
      <c r="K3770" s="9" t="s">
        <v>12333</v>
      </c>
      <c r="L3770" s="9" t="s">
        <v>12334</v>
      </c>
      <c r="M3770" s="12" t="s">
        <v>11839</v>
      </c>
    </row>
    <row r="3771" s="4" customFormat="1" ht="54" spans="1:13">
      <c r="A3771" s="8">
        <v>3769</v>
      </c>
      <c r="B3771" s="9" t="s">
        <v>12335</v>
      </c>
      <c r="C3771" s="9" t="s">
        <v>37</v>
      </c>
      <c r="D3771" s="9" t="s">
        <v>12336</v>
      </c>
      <c r="E3771" s="9" t="s">
        <v>147</v>
      </c>
      <c r="F3771" s="8">
        <v>2</v>
      </c>
      <c r="G3771" s="8" t="s">
        <v>18</v>
      </c>
      <c r="H3771" s="9" t="s">
        <v>19</v>
      </c>
      <c r="I3771" s="9" t="s">
        <v>12337</v>
      </c>
      <c r="J3771" s="9" t="s">
        <v>40</v>
      </c>
      <c r="K3771" s="9" t="s">
        <v>12100</v>
      </c>
      <c r="L3771" s="9" t="s">
        <v>12338</v>
      </c>
      <c r="M3771" s="12" t="s">
        <v>11839</v>
      </c>
    </row>
    <row r="3772" s="4" customFormat="1" ht="54" spans="1:13">
      <c r="A3772" s="8">
        <v>3770</v>
      </c>
      <c r="B3772" s="10" t="s">
        <v>12339</v>
      </c>
      <c r="C3772" s="10" t="s">
        <v>37</v>
      </c>
      <c r="D3772" s="10" t="s">
        <v>12340</v>
      </c>
      <c r="E3772" s="10" t="s">
        <v>37</v>
      </c>
      <c r="F3772" s="11">
        <v>2</v>
      </c>
      <c r="G3772" s="11" t="s">
        <v>43</v>
      </c>
      <c r="H3772" s="10" t="s">
        <v>19</v>
      </c>
      <c r="I3772" s="10" t="s">
        <v>12341</v>
      </c>
      <c r="J3772" s="10" t="s">
        <v>40</v>
      </c>
      <c r="K3772" s="10" t="s">
        <v>12342</v>
      </c>
      <c r="L3772" s="10" t="s">
        <v>12343</v>
      </c>
      <c r="M3772" s="12" t="s">
        <v>11839</v>
      </c>
    </row>
    <row r="3773" s="4" customFormat="1" ht="54" spans="1:13">
      <c r="A3773" s="8">
        <v>3771</v>
      </c>
      <c r="B3773" s="10" t="s">
        <v>12339</v>
      </c>
      <c r="C3773" s="10" t="s">
        <v>37</v>
      </c>
      <c r="D3773" s="10" t="s">
        <v>12344</v>
      </c>
      <c r="E3773" s="10" t="s">
        <v>37</v>
      </c>
      <c r="F3773" s="11">
        <v>3</v>
      </c>
      <c r="G3773" s="11" t="s">
        <v>43</v>
      </c>
      <c r="H3773" s="10" t="s">
        <v>19</v>
      </c>
      <c r="I3773" s="10" t="s">
        <v>12341</v>
      </c>
      <c r="J3773" s="10" t="s">
        <v>40</v>
      </c>
      <c r="K3773" s="10" t="s">
        <v>12342</v>
      </c>
      <c r="L3773" s="10" t="s">
        <v>12343</v>
      </c>
      <c r="M3773" s="12" t="s">
        <v>11839</v>
      </c>
    </row>
    <row r="3774" s="4" customFormat="1" ht="54" spans="1:13">
      <c r="A3774" s="8">
        <v>3772</v>
      </c>
      <c r="B3774" s="10" t="s">
        <v>12339</v>
      </c>
      <c r="C3774" s="10" t="s">
        <v>1302</v>
      </c>
      <c r="D3774" s="10" t="s">
        <v>12345</v>
      </c>
      <c r="E3774" s="10" t="s">
        <v>2850</v>
      </c>
      <c r="F3774" s="11">
        <v>35</v>
      </c>
      <c r="G3774" s="11" t="s">
        <v>43</v>
      </c>
      <c r="H3774" s="10" t="s">
        <v>19</v>
      </c>
      <c r="I3774" s="10" t="s">
        <v>12341</v>
      </c>
      <c r="J3774" s="10" t="s">
        <v>40</v>
      </c>
      <c r="K3774" s="10" t="s">
        <v>12342</v>
      </c>
      <c r="L3774" s="10" t="s">
        <v>12343</v>
      </c>
      <c r="M3774" s="12" t="s">
        <v>11839</v>
      </c>
    </row>
    <row r="3775" s="4" customFormat="1" ht="94.5" spans="1:13">
      <c r="A3775" s="8">
        <v>3773</v>
      </c>
      <c r="B3775" s="9" t="s">
        <v>12339</v>
      </c>
      <c r="C3775" s="9" t="s">
        <v>37</v>
      </c>
      <c r="D3775" s="9" t="s">
        <v>12346</v>
      </c>
      <c r="E3775" s="9" t="s">
        <v>3702</v>
      </c>
      <c r="F3775" s="8">
        <v>5</v>
      </c>
      <c r="G3775" s="8" t="s">
        <v>18</v>
      </c>
      <c r="H3775" s="9" t="s">
        <v>19</v>
      </c>
      <c r="I3775" s="9" t="s">
        <v>12347</v>
      </c>
      <c r="J3775" s="9" t="s">
        <v>40</v>
      </c>
      <c r="K3775" s="9" t="s">
        <v>12342</v>
      </c>
      <c r="L3775" s="9" t="s">
        <v>12343</v>
      </c>
      <c r="M3775" s="12" t="s">
        <v>11839</v>
      </c>
    </row>
    <row r="3776" s="4" customFormat="1" ht="94.5" spans="1:13">
      <c r="A3776" s="8">
        <v>3774</v>
      </c>
      <c r="B3776" s="9" t="s">
        <v>12339</v>
      </c>
      <c r="C3776" s="9" t="s">
        <v>37</v>
      </c>
      <c r="D3776" s="9" t="s">
        <v>12348</v>
      </c>
      <c r="E3776" s="9" t="s">
        <v>124</v>
      </c>
      <c r="F3776" s="8">
        <v>2</v>
      </c>
      <c r="G3776" s="8" t="s">
        <v>18</v>
      </c>
      <c r="H3776" s="9" t="s">
        <v>19</v>
      </c>
      <c r="I3776" s="9" t="s">
        <v>12347</v>
      </c>
      <c r="J3776" s="9" t="s">
        <v>40</v>
      </c>
      <c r="K3776" s="9" t="s">
        <v>12342</v>
      </c>
      <c r="L3776" s="9" t="s">
        <v>12343</v>
      </c>
      <c r="M3776" s="12" t="s">
        <v>11839</v>
      </c>
    </row>
    <row r="3777" s="4" customFormat="1" ht="94.5" spans="1:13">
      <c r="A3777" s="8">
        <v>3775</v>
      </c>
      <c r="B3777" s="9" t="s">
        <v>12339</v>
      </c>
      <c r="C3777" s="9" t="s">
        <v>37</v>
      </c>
      <c r="D3777" s="9" t="s">
        <v>12349</v>
      </c>
      <c r="E3777" s="9" t="s">
        <v>350</v>
      </c>
      <c r="F3777" s="8">
        <v>2</v>
      </c>
      <c r="G3777" s="8" t="s">
        <v>18</v>
      </c>
      <c r="H3777" s="9" t="s">
        <v>19</v>
      </c>
      <c r="I3777" s="9" t="s">
        <v>12347</v>
      </c>
      <c r="J3777" s="9" t="s">
        <v>40</v>
      </c>
      <c r="K3777" s="9" t="s">
        <v>12342</v>
      </c>
      <c r="L3777" s="9" t="s">
        <v>12343</v>
      </c>
      <c r="M3777" s="12" t="s">
        <v>11839</v>
      </c>
    </row>
    <row r="3778" s="4" customFormat="1" ht="94.5" spans="1:13">
      <c r="A3778" s="8">
        <v>3776</v>
      </c>
      <c r="B3778" s="9" t="s">
        <v>12339</v>
      </c>
      <c r="C3778" s="9" t="s">
        <v>37</v>
      </c>
      <c r="D3778" s="9" t="s">
        <v>12350</v>
      </c>
      <c r="E3778" s="9" t="s">
        <v>7928</v>
      </c>
      <c r="F3778" s="8">
        <v>3</v>
      </c>
      <c r="G3778" s="8" t="s">
        <v>18</v>
      </c>
      <c r="H3778" s="9" t="s">
        <v>19</v>
      </c>
      <c r="I3778" s="9" t="s">
        <v>12347</v>
      </c>
      <c r="J3778" s="9" t="s">
        <v>40</v>
      </c>
      <c r="K3778" s="9" t="s">
        <v>12342</v>
      </c>
      <c r="L3778" s="9" t="s">
        <v>12343</v>
      </c>
      <c r="M3778" s="12" t="s">
        <v>11839</v>
      </c>
    </row>
    <row r="3779" s="4" customFormat="1" ht="94.5" spans="1:13">
      <c r="A3779" s="8">
        <v>3777</v>
      </c>
      <c r="B3779" s="9" t="s">
        <v>12339</v>
      </c>
      <c r="C3779" s="9" t="s">
        <v>37</v>
      </c>
      <c r="D3779" s="9" t="s">
        <v>12351</v>
      </c>
      <c r="E3779" s="9" t="s">
        <v>81</v>
      </c>
      <c r="F3779" s="8">
        <v>3</v>
      </c>
      <c r="G3779" s="8" t="s">
        <v>18</v>
      </c>
      <c r="H3779" s="9" t="s">
        <v>19</v>
      </c>
      <c r="I3779" s="9" t="s">
        <v>12347</v>
      </c>
      <c r="J3779" s="9" t="s">
        <v>40</v>
      </c>
      <c r="K3779" s="9" t="s">
        <v>12342</v>
      </c>
      <c r="L3779" s="9" t="s">
        <v>12343</v>
      </c>
      <c r="M3779" s="12" t="s">
        <v>11839</v>
      </c>
    </row>
    <row r="3780" s="4" customFormat="1" ht="94.5" spans="1:13">
      <c r="A3780" s="8">
        <v>3778</v>
      </c>
      <c r="B3780" s="9" t="s">
        <v>12339</v>
      </c>
      <c r="C3780" s="9" t="s">
        <v>37</v>
      </c>
      <c r="D3780" s="9" t="s">
        <v>12352</v>
      </c>
      <c r="E3780" s="9" t="s">
        <v>2306</v>
      </c>
      <c r="F3780" s="8">
        <v>4</v>
      </c>
      <c r="G3780" s="8" t="s">
        <v>18</v>
      </c>
      <c r="H3780" s="9" t="s">
        <v>19</v>
      </c>
      <c r="I3780" s="9" t="s">
        <v>12347</v>
      </c>
      <c r="J3780" s="9" t="s">
        <v>40</v>
      </c>
      <c r="K3780" s="9" t="s">
        <v>12342</v>
      </c>
      <c r="L3780" s="9" t="s">
        <v>12343</v>
      </c>
      <c r="M3780" s="12" t="s">
        <v>11839</v>
      </c>
    </row>
    <row r="3781" s="4" customFormat="1" ht="94.5" spans="1:13">
      <c r="A3781" s="8">
        <v>3779</v>
      </c>
      <c r="B3781" s="9" t="s">
        <v>12339</v>
      </c>
      <c r="C3781" s="9" t="s">
        <v>37</v>
      </c>
      <c r="D3781" s="9" t="s">
        <v>12353</v>
      </c>
      <c r="E3781" s="9" t="s">
        <v>12354</v>
      </c>
      <c r="F3781" s="8">
        <v>2</v>
      </c>
      <c r="G3781" s="8" t="s">
        <v>18</v>
      </c>
      <c r="H3781" s="9" t="s">
        <v>19</v>
      </c>
      <c r="I3781" s="9" t="s">
        <v>12347</v>
      </c>
      <c r="J3781" s="9" t="s">
        <v>40</v>
      </c>
      <c r="K3781" s="9" t="s">
        <v>12342</v>
      </c>
      <c r="L3781" s="9" t="s">
        <v>12343</v>
      </c>
      <c r="M3781" s="12" t="s">
        <v>11839</v>
      </c>
    </row>
    <row r="3782" s="4" customFormat="1" ht="94.5" spans="1:13">
      <c r="A3782" s="8">
        <v>3780</v>
      </c>
      <c r="B3782" s="9" t="s">
        <v>12339</v>
      </c>
      <c r="C3782" s="9" t="s">
        <v>37</v>
      </c>
      <c r="D3782" s="9" t="s">
        <v>12355</v>
      </c>
      <c r="E3782" s="9" t="s">
        <v>2638</v>
      </c>
      <c r="F3782" s="8">
        <v>5</v>
      </c>
      <c r="G3782" s="8" t="s">
        <v>18</v>
      </c>
      <c r="H3782" s="9" t="s">
        <v>19</v>
      </c>
      <c r="I3782" s="9" t="s">
        <v>12347</v>
      </c>
      <c r="J3782" s="9" t="s">
        <v>40</v>
      </c>
      <c r="K3782" s="9" t="s">
        <v>12342</v>
      </c>
      <c r="L3782" s="9" t="s">
        <v>12343</v>
      </c>
      <c r="M3782" s="12" t="s">
        <v>11839</v>
      </c>
    </row>
    <row r="3783" s="4" customFormat="1" ht="94.5" spans="1:13">
      <c r="A3783" s="8">
        <v>3781</v>
      </c>
      <c r="B3783" s="9" t="s">
        <v>12339</v>
      </c>
      <c r="C3783" s="9" t="s">
        <v>37</v>
      </c>
      <c r="D3783" s="9" t="s">
        <v>12356</v>
      </c>
      <c r="E3783" s="9" t="s">
        <v>1932</v>
      </c>
      <c r="F3783" s="8">
        <v>14</v>
      </c>
      <c r="G3783" s="8" t="s">
        <v>18</v>
      </c>
      <c r="H3783" s="9" t="s">
        <v>19</v>
      </c>
      <c r="I3783" s="9" t="s">
        <v>12347</v>
      </c>
      <c r="J3783" s="9" t="s">
        <v>40</v>
      </c>
      <c r="K3783" s="9" t="s">
        <v>12342</v>
      </c>
      <c r="L3783" s="9" t="s">
        <v>12343</v>
      </c>
      <c r="M3783" s="12" t="s">
        <v>11839</v>
      </c>
    </row>
    <row r="3784" s="4" customFormat="1" ht="94.5" spans="1:13">
      <c r="A3784" s="8">
        <v>3782</v>
      </c>
      <c r="B3784" s="9" t="s">
        <v>12339</v>
      </c>
      <c r="C3784" s="9" t="s">
        <v>37</v>
      </c>
      <c r="D3784" s="9" t="s">
        <v>12352</v>
      </c>
      <c r="E3784" s="9" t="s">
        <v>1009</v>
      </c>
      <c r="F3784" s="8">
        <v>25</v>
      </c>
      <c r="G3784" s="8" t="s">
        <v>18</v>
      </c>
      <c r="H3784" s="9" t="s">
        <v>19</v>
      </c>
      <c r="I3784" s="9" t="s">
        <v>12347</v>
      </c>
      <c r="J3784" s="9" t="s">
        <v>40</v>
      </c>
      <c r="K3784" s="9" t="s">
        <v>12342</v>
      </c>
      <c r="L3784" s="9" t="s">
        <v>12343</v>
      </c>
      <c r="M3784" s="12" t="s">
        <v>11839</v>
      </c>
    </row>
    <row r="3785" s="4" customFormat="1" ht="27" spans="1:13">
      <c r="A3785" s="8">
        <v>3783</v>
      </c>
      <c r="B3785" s="9" t="s">
        <v>12357</v>
      </c>
      <c r="C3785" s="9" t="s">
        <v>37</v>
      </c>
      <c r="D3785" s="9" t="s">
        <v>12358</v>
      </c>
      <c r="E3785" s="9" t="s">
        <v>350</v>
      </c>
      <c r="F3785" s="8">
        <v>3</v>
      </c>
      <c r="G3785" s="8" t="s">
        <v>18</v>
      </c>
      <c r="H3785" s="9" t="s">
        <v>19</v>
      </c>
      <c r="I3785" s="9" t="s">
        <v>893</v>
      </c>
      <c r="J3785" s="9" t="s">
        <v>40</v>
      </c>
      <c r="K3785" s="9" t="s">
        <v>12359</v>
      </c>
      <c r="L3785" s="9" t="s">
        <v>12360</v>
      </c>
      <c r="M3785" s="12" t="s">
        <v>11839</v>
      </c>
    </row>
    <row r="3786" s="4" customFormat="1" ht="54" spans="1:13">
      <c r="A3786" s="8">
        <v>3784</v>
      </c>
      <c r="B3786" s="9" t="s">
        <v>12361</v>
      </c>
      <c r="C3786" s="9" t="s">
        <v>37</v>
      </c>
      <c r="D3786" s="9" t="s">
        <v>12362</v>
      </c>
      <c r="E3786" s="9" t="s">
        <v>37</v>
      </c>
      <c r="F3786" s="8">
        <v>170</v>
      </c>
      <c r="G3786" s="8" t="s">
        <v>18</v>
      </c>
      <c r="H3786" s="9" t="s">
        <v>19</v>
      </c>
      <c r="I3786" s="9" t="s">
        <v>12363</v>
      </c>
      <c r="J3786" s="9" t="s">
        <v>59</v>
      </c>
      <c r="K3786" s="9" t="s">
        <v>12364</v>
      </c>
      <c r="L3786" s="9" t="s">
        <v>12365</v>
      </c>
      <c r="M3786" s="12" t="s">
        <v>11839</v>
      </c>
    </row>
    <row r="3787" s="4" customFormat="1" ht="40.5" spans="1:13">
      <c r="A3787" s="8">
        <v>3785</v>
      </c>
      <c r="B3787" s="9" t="s">
        <v>12366</v>
      </c>
      <c r="C3787" s="9" t="s">
        <v>37</v>
      </c>
      <c r="D3787" s="9" t="s">
        <v>12367</v>
      </c>
      <c r="E3787" s="9" t="s">
        <v>3884</v>
      </c>
      <c r="F3787" s="8">
        <v>1</v>
      </c>
      <c r="G3787" s="8" t="s">
        <v>18</v>
      </c>
      <c r="H3787" s="9" t="s">
        <v>76</v>
      </c>
      <c r="I3787" s="9" t="s">
        <v>12368</v>
      </c>
      <c r="J3787" s="9" t="s">
        <v>59</v>
      </c>
      <c r="K3787" s="9" t="s">
        <v>12369</v>
      </c>
      <c r="L3787" s="9" t="str">
        <f>"15841904656"</f>
        <v>15841904656</v>
      </c>
      <c r="M3787" s="12" t="s">
        <v>11839</v>
      </c>
    </row>
    <row r="3788" s="4" customFormat="1" spans="1:13">
      <c r="A3788" s="8">
        <v>3786</v>
      </c>
      <c r="B3788" s="9" t="s">
        <v>12370</v>
      </c>
      <c r="C3788" s="9" t="s">
        <v>37</v>
      </c>
      <c r="D3788" s="9" t="s">
        <v>12371</v>
      </c>
      <c r="E3788" s="9" t="s">
        <v>3775</v>
      </c>
      <c r="F3788" s="8">
        <v>2</v>
      </c>
      <c r="G3788" s="8" t="s">
        <v>18</v>
      </c>
      <c r="H3788" s="9" t="s">
        <v>19</v>
      </c>
      <c r="I3788" s="9" t="s">
        <v>782</v>
      </c>
      <c r="J3788" s="9" t="s">
        <v>59</v>
      </c>
      <c r="K3788" s="9" t="s">
        <v>12372</v>
      </c>
      <c r="L3788" s="9" t="s">
        <v>12373</v>
      </c>
      <c r="M3788" s="12" t="s">
        <v>12374</v>
      </c>
    </row>
    <row r="3789" s="4" customFormat="1" ht="54" spans="1:13">
      <c r="A3789" s="8">
        <v>3787</v>
      </c>
      <c r="B3789" s="9" t="s">
        <v>12375</v>
      </c>
      <c r="C3789" s="9" t="s">
        <v>66</v>
      </c>
      <c r="D3789" s="9" t="s">
        <v>12376</v>
      </c>
      <c r="E3789" s="9" t="s">
        <v>176</v>
      </c>
      <c r="F3789" s="8">
        <v>2</v>
      </c>
      <c r="G3789" s="8" t="s">
        <v>18</v>
      </c>
      <c r="H3789" s="9" t="s">
        <v>19</v>
      </c>
      <c r="I3789" s="9" t="s">
        <v>12377</v>
      </c>
      <c r="J3789" s="9" t="s">
        <v>59</v>
      </c>
      <c r="K3789" s="9" t="s">
        <v>12378</v>
      </c>
      <c r="L3789" s="9" t="str">
        <f>"15841083162"</f>
        <v>15841083162</v>
      </c>
      <c r="M3789" s="12" t="s">
        <v>12374</v>
      </c>
    </row>
    <row r="3790" s="4" customFormat="1" ht="108" spans="1:13">
      <c r="A3790" s="8">
        <v>3788</v>
      </c>
      <c r="B3790" s="9" t="s">
        <v>12379</v>
      </c>
      <c r="C3790" s="9" t="s">
        <v>37</v>
      </c>
      <c r="D3790" s="9" t="s">
        <v>12380</v>
      </c>
      <c r="E3790" s="9" t="s">
        <v>258</v>
      </c>
      <c r="F3790" s="8">
        <v>1</v>
      </c>
      <c r="G3790" s="8" t="s">
        <v>18</v>
      </c>
      <c r="H3790" s="9" t="s">
        <v>19</v>
      </c>
      <c r="I3790" s="9" t="s">
        <v>12381</v>
      </c>
      <c r="J3790" s="9" t="s">
        <v>40</v>
      </c>
      <c r="K3790" s="9" t="s">
        <v>12382</v>
      </c>
      <c r="L3790" s="9" t="str">
        <f>"13464188235"</f>
        <v>13464188235</v>
      </c>
      <c r="M3790" s="12" t="s">
        <v>12374</v>
      </c>
    </row>
    <row r="3791" s="4" customFormat="1" ht="40.5" spans="1:13">
      <c r="A3791" s="8">
        <v>3789</v>
      </c>
      <c r="B3791" s="9" t="s">
        <v>12383</v>
      </c>
      <c r="C3791" s="9" t="s">
        <v>37</v>
      </c>
      <c r="D3791" s="9" t="s">
        <v>12384</v>
      </c>
      <c r="E3791" s="9" t="s">
        <v>2869</v>
      </c>
      <c r="F3791" s="8">
        <v>2</v>
      </c>
      <c r="G3791" s="8" t="s">
        <v>18</v>
      </c>
      <c r="H3791" s="9" t="s">
        <v>474</v>
      </c>
      <c r="I3791" s="9" t="s">
        <v>12385</v>
      </c>
      <c r="J3791" s="9" t="s">
        <v>70</v>
      </c>
      <c r="K3791" s="9" t="s">
        <v>1185</v>
      </c>
      <c r="L3791" s="9" t="s">
        <v>12386</v>
      </c>
      <c r="M3791" s="12" t="s">
        <v>12374</v>
      </c>
    </row>
    <row r="3792" s="4" customFormat="1" spans="1:13">
      <c r="A3792" s="8">
        <v>3790</v>
      </c>
      <c r="B3792" s="10" t="s">
        <v>12387</v>
      </c>
      <c r="C3792" s="10" t="s">
        <v>37</v>
      </c>
      <c r="D3792" s="10" t="s">
        <v>12388</v>
      </c>
      <c r="E3792" s="10" t="s">
        <v>1772</v>
      </c>
      <c r="F3792" s="11">
        <v>50</v>
      </c>
      <c r="G3792" s="11" t="s">
        <v>633</v>
      </c>
      <c r="H3792" s="10" t="s">
        <v>19</v>
      </c>
      <c r="I3792" s="10" t="s">
        <v>782</v>
      </c>
      <c r="J3792" s="10" t="s">
        <v>40</v>
      </c>
      <c r="K3792" s="10" t="s">
        <v>12389</v>
      </c>
      <c r="L3792" s="10" t="s">
        <v>12390</v>
      </c>
      <c r="M3792" s="12" t="s">
        <v>12374</v>
      </c>
    </row>
    <row r="3793" s="4" customFormat="1" ht="121.5" spans="1:13">
      <c r="A3793" s="8">
        <v>3791</v>
      </c>
      <c r="B3793" s="10" t="s">
        <v>12391</v>
      </c>
      <c r="C3793" s="10" t="s">
        <v>37</v>
      </c>
      <c r="D3793" s="10" t="s">
        <v>12392</v>
      </c>
      <c r="E3793" s="10" t="s">
        <v>3702</v>
      </c>
      <c r="F3793" s="11">
        <v>3</v>
      </c>
      <c r="G3793" s="11" t="s">
        <v>43</v>
      </c>
      <c r="H3793" s="10" t="s">
        <v>19</v>
      </c>
      <c r="I3793" s="10" t="s">
        <v>12392</v>
      </c>
      <c r="J3793" s="10" t="s">
        <v>70</v>
      </c>
      <c r="K3793" s="10" t="s">
        <v>12393</v>
      </c>
      <c r="L3793" s="10" t="s">
        <v>12394</v>
      </c>
      <c r="M3793" s="12" t="s">
        <v>12374</v>
      </c>
    </row>
    <row r="3794" s="4" customFormat="1" ht="94.5" spans="1:13">
      <c r="A3794" s="8">
        <v>3792</v>
      </c>
      <c r="B3794" s="10" t="s">
        <v>12395</v>
      </c>
      <c r="C3794" s="10" t="s">
        <v>37</v>
      </c>
      <c r="D3794" s="10" t="s">
        <v>12396</v>
      </c>
      <c r="E3794" s="10" t="s">
        <v>1009</v>
      </c>
      <c r="F3794" s="11">
        <v>1</v>
      </c>
      <c r="G3794" s="11" t="s">
        <v>43</v>
      </c>
      <c r="H3794" s="10" t="s">
        <v>19</v>
      </c>
      <c r="I3794" s="10" t="s">
        <v>12397</v>
      </c>
      <c r="J3794" s="10" t="s">
        <v>34</v>
      </c>
      <c r="K3794" s="10" t="s">
        <v>12398</v>
      </c>
      <c r="L3794" s="10" t="s">
        <v>12399</v>
      </c>
      <c r="M3794" s="12" t="s">
        <v>12374</v>
      </c>
    </row>
    <row r="3795" s="4" customFormat="1" ht="94.5" spans="1:13">
      <c r="A3795" s="8">
        <v>3793</v>
      </c>
      <c r="B3795" s="10" t="s">
        <v>12395</v>
      </c>
      <c r="C3795" s="10" t="s">
        <v>4550</v>
      </c>
      <c r="D3795" s="10" t="s">
        <v>12400</v>
      </c>
      <c r="E3795" s="10" t="s">
        <v>19</v>
      </c>
      <c r="F3795" s="11">
        <v>15</v>
      </c>
      <c r="G3795" s="11" t="s">
        <v>633</v>
      </c>
      <c r="H3795" s="10" t="s">
        <v>19</v>
      </c>
      <c r="I3795" s="10" t="s">
        <v>12401</v>
      </c>
      <c r="J3795" s="10" t="s">
        <v>40</v>
      </c>
      <c r="K3795" s="10" t="s">
        <v>12398</v>
      </c>
      <c r="L3795" s="10" t="s">
        <v>12399</v>
      </c>
      <c r="M3795" s="12" t="s">
        <v>12374</v>
      </c>
    </row>
    <row r="3796" s="4" customFormat="1" ht="54" spans="1:13">
      <c r="A3796" s="8">
        <v>3794</v>
      </c>
      <c r="B3796" s="10" t="s">
        <v>12395</v>
      </c>
      <c r="C3796" s="10" t="s">
        <v>37</v>
      </c>
      <c r="D3796" s="10" t="s">
        <v>12402</v>
      </c>
      <c r="E3796" s="10" t="s">
        <v>32</v>
      </c>
      <c r="F3796" s="11">
        <v>1</v>
      </c>
      <c r="G3796" s="11" t="s">
        <v>43</v>
      </c>
      <c r="H3796" s="10" t="s">
        <v>19</v>
      </c>
      <c r="I3796" s="10" t="s">
        <v>12403</v>
      </c>
      <c r="J3796" s="10" t="s">
        <v>40</v>
      </c>
      <c r="K3796" s="10" t="s">
        <v>12398</v>
      </c>
      <c r="L3796" s="10" t="s">
        <v>12399</v>
      </c>
      <c r="M3796" s="12" t="s">
        <v>12374</v>
      </c>
    </row>
    <row r="3797" s="4" customFormat="1" ht="67.5" spans="1:13">
      <c r="A3797" s="8">
        <v>3795</v>
      </c>
      <c r="B3797" s="10" t="s">
        <v>12395</v>
      </c>
      <c r="C3797" s="10" t="s">
        <v>37</v>
      </c>
      <c r="D3797" s="10" t="s">
        <v>12404</v>
      </c>
      <c r="E3797" s="10" t="s">
        <v>1932</v>
      </c>
      <c r="F3797" s="11">
        <v>1</v>
      </c>
      <c r="G3797" s="11" t="s">
        <v>43</v>
      </c>
      <c r="H3797" s="10" t="s">
        <v>19</v>
      </c>
      <c r="I3797" s="10" t="s">
        <v>12405</v>
      </c>
      <c r="J3797" s="10" t="s">
        <v>59</v>
      </c>
      <c r="K3797" s="10" t="s">
        <v>12398</v>
      </c>
      <c r="L3797" s="10" t="s">
        <v>12399</v>
      </c>
      <c r="M3797" s="12" t="s">
        <v>12374</v>
      </c>
    </row>
    <row r="3798" s="4" customFormat="1" ht="67.5" spans="1:13">
      <c r="A3798" s="8">
        <v>3796</v>
      </c>
      <c r="B3798" s="10" t="s">
        <v>12395</v>
      </c>
      <c r="C3798" s="10" t="s">
        <v>37</v>
      </c>
      <c r="D3798" s="10" t="s">
        <v>12406</v>
      </c>
      <c r="E3798" s="10" t="s">
        <v>5659</v>
      </c>
      <c r="F3798" s="11">
        <v>1</v>
      </c>
      <c r="G3798" s="11" t="s">
        <v>43</v>
      </c>
      <c r="H3798" s="10" t="s">
        <v>19</v>
      </c>
      <c r="I3798" s="10" t="s">
        <v>12407</v>
      </c>
      <c r="J3798" s="10" t="s">
        <v>40</v>
      </c>
      <c r="K3798" s="10" t="s">
        <v>12398</v>
      </c>
      <c r="L3798" s="10" t="s">
        <v>12399</v>
      </c>
      <c r="M3798" s="12" t="s">
        <v>12374</v>
      </c>
    </row>
    <row r="3799" s="4" customFormat="1" ht="67.5" spans="1:13">
      <c r="A3799" s="8">
        <v>3797</v>
      </c>
      <c r="B3799" s="10" t="s">
        <v>12395</v>
      </c>
      <c r="C3799" s="10" t="s">
        <v>37</v>
      </c>
      <c r="D3799" s="10" t="s">
        <v>12408</v>
      </c>
      <c r="E3799" s="10" t="s">
        <v>19</v>
      </c>
      <c r="F3799" s="11">
        <v>1</v>
      </c>
      <c r="G3799" s="11" t="s">
        <v>43</v>
      </c>
      <c r="H3799" s="10" t="s">
        <v>19</v>
      </c>
      <c r="I3799" s="10" t="s">
        <v>12409</v>
      </c>
      <c r="J3799" s="10" t="s">
        <v>591</v>
      </c>
      <c r="K3799" s="10" t="s">
        <v>12398</v>
      </c>
      <c r="L3799" s="10" t="s">
        <v>12399</v>
      </c>
      <c r="M3799" s="12" t="s">
        <v>12374</v>
      </c>
    </row>
    <row r="3800" s="4" customFormat="1" ht="94.5" spans="1:13">
      <c r="A3800" s="8">
        <v>3798</v>
      </c>
      <c r="B3800" s="9" t="s">
        <v>12410</v>
      </c>
      <c r="C3800" s="9" t="s">
        <v>150</v>
      </c>
      <c r="D3800" s="9" t="s">
        <v>12411</v>
      </c>
      <c r="E3800" s="9" t="s">
        <v>32</v>
      </c>
      <c r="F3800" s="8">
        <v>5</v>
      </c>
      <c r="G3800" s="8" t="s">
        <v>18</v>
      </c>
      <c r="H3800" s="9" t="s">
        <v>19</v>
      </c>
      <c r="I3800" s="9" t="s">
        <v>12412</v>
      </c>
      <c r="J3800" s="9" t="s">
        <v>59</v>
      </c>
      <c r="K3800" s="9" t="s">
        <v>8837</v>
      </c>
      <c r="L3800" s="9" t="str">
        <f>"19969937393"</f>
        <v>19969937393</v>
      </c>
      <c r="M3800" s="12" t="s">
        <v>12374</v>
      </c>
    </row>
    <row r="3801" s="4" customFormat="1" ht="40.5" spans="1:13">
      <c r="A3801" s="8">
        <v>3799</v>
      </c>
      <c r="B3801" s="10" t="s">
        <v>12413</v>
      </c>
      <c r="C3801" s="10" t="s">
        <v>37</v>
      </c>
      <c r="D3801" s="10" t="s">
        <v>12414</v>
      </c>
      <c r="E3801" s="10" t="s">
        <v>350</v>
      </c>
      <c r="F3801" s="11">
        <v>2</v>
      </c>
      <c r="G3801" s="11" t="s">
        <v>43</v>
      </c>
      <c r="H3801" s="10" t="s">
        <v>76</v>
      </c>
      <c r="I3801" s="10" t="s">
        <v>3448</v>
      </c>
      <c r="J3801" s="10" t="s">
        <v>40</v>
      </c>
      <c r="K3801" s="10" t="s">
        <v>12415</v>
      </c>
      <c r="L3801" s="10" t="s">
        <v>12416</v>
      </c>
      <c r="M3801" s="12" t="s">
        <v>12374</v>
      </c>
    </row>
    <row r="3802" s="4" customFormat="1" ht="27" spans="1:13">
      <c r="A3802" s="8">
        <v>3800</v>
      </c>
      <c r="B3802" s="9" t="s">
        <v>12417</v>
      </c>
      <c r="C3802" s="9" t="s">
        <v>37</v>
      </c>
      <c r="D3802" s="9" t="s">
        <v>12418</v>
      </c>
      <c r="E3802" s="9" t="s">
        <v>32</v>
      </c>
      <c r="F3802" s="8">
        <v>1</v>
      </c>
      <c r="G3802" s="8" t="s">
        <v>18</v>
      </c>
      <c r="H3802" s="9" t="s">
        <v>19</v>
      </c>
      <c r="I3802" s="9" t="s">
        <v>12419</v>
      </c>
      <c r="J3802" s="9" t="s">
        <v>40</v>
      </c>
      <c r="K3802" s="9" t="s">
        <v>12420</v>
      </c>
      <c r="L3802" s="9" t="str">
        <f>"13188686090"</f>
        <v>13188686090</v>
      </c>
      <c r="M3802" s="12" t="s">
        <v>12374</v>
      </c>
    </row>
    <row r="3803" s="4" customFormat="1" spans="1:13">
      <c r="A3803" s="8">
        <v>3801</v>
      </c>
      <c r="B3803" s="9" t="s">
        <v>12421</v>
      </c>
      <c r="C3803" s="9" t="s">
        <v>150</v>
      </c>
      <c r="D3803" s="9" t="s">
        <v>12422</v>
      </c>
      <c r="E3803" s="9" t="s">
        <v>1932</v>
      </c>
      <c r="F3803" s="8">
        <v>5</v>
      </c>
      <c r="G3803" s="8" t="s">
        <v>18</v>
      </c>
      <c r="H3803" s="9" t="s">
        <v>19</v>
      </c>
      <c r="I3803" s="9" t="s">
        <v>12423</v>
      </c>
      <c r="J3803" s="9" t="s">
        <v>70</v>
      </c>
      <c r="K3803" s="9" t="s">
        <v>12424</v>
      </c>
      <c r="L3803" s="9" t="s">
        <v>12425</v>
      </c>
      <c r="M3803" s="12" t="s">
        <v>12374</v>
      </c>
    </row>
    <row r="3804" s="4" customFormat="1" ht="40.5" spans="1:13">
      <c r="A3804" s="8">
        <v>3802</v>
      </c>
      <c r="B3804" s="10" t="s">
        <v>12426</v>
      </c>
      <c r="C3804" s="10" t="s">
        <v>2595</v>
      </c>
      <c r="D3804" s="10" t="s">
        <v>12427</v>
      </c>
      <c r="E3804" s="10" t="s">
        <v>19</v>
      </c>
      <c r="F3804" s="11">
        <v>2</v>
      </c>
      <c r="G3804" s="11" t="s">
        <v>633</v>
      </c>
      <c r="H3804" s="10" t="s">
        <v>19</v>
      </c>
      <c r="I3804" s="10" t="s">
        <v>12428</v>
      </c>
      <c r="J3804" s="10" t="s">
        <v>70</v>
      </c>
      <c r="K3804" s="10" t="s">
        <v>12429</v>
      </c>
      <c r="L3804" s="10" t="s">
        <v>12430</v>
      </c>
      <c r="M3804" s="12" t="s">
        <v>12374</v>
      </c>
    </row>
    <row r="3805" s="4" customFormat="1" ht="27" spans="1:13">
      <c r="A3805" s="8">
        <v>3803</v>
      </c>
      <c r="B3805" s="9" t="s">
        <v>12431</v>
      </c>
      <c r="C3805" s="9" t="s">
        <v>37</v>
      </c>
      <c r="D3805" s="9" t="s">
        <v>12432</v>
      </c>
      <c r="E3805" s="9" t="s">
        <v>364</v>
      </c>
      <c r="F3805" s="8">
        <v>1</v>
      </c>
      <c r="G3805" s="8" t="s">
        <v>18</v>
      </c>
      <c r="H3805" s="9" t="s">
        <v>19</v>
      </c>
      <c r="I3805" s="9" t="s">
        <v>12433</v>
      </c>
      <c r="J3805" s="9" t="s">
        <v>40</v>
      </c>
      <c r="K3805" s="9" t="s">
        <v>10324</v>
      </c>
      <c r="L3805" s="9" t="str">
        <f>"15184115115"</f>
        <v>15184115115</v>
      </c>
      <c r="M3805" s="12" t="s">
        <v>12374</v>
      </c>
    </row>
    <row r="3806" s="4" customFormat="1" ht="40.5" spans="1:13">
      <c r="A3806" s="8">
        <v>3804</v>
      </c>
      <c r="B3806" s="9" t="s">
        <v>12434</v>
      </c>
      <c r="C3806" s="9" t="s">
        <v>150</v>
      </c>
      <c r="D3806" s="9" t="s">
        <v>12435</v>
      </c>
      <c r="E3806" s="9" t="s">
        <v>4241</v>
      </c>
      <c r="F3806" s="8">
        <v>2</v>
      </c>
      <c r="G3806" s="8" t="s">
        <v>18</v>
      </c>
      <c r="H3806" s="9" t="s">
        <v>76</v>
      </c>
      <c r="I3806" s="9" t="s">
        <v>12436</v>
      </c>
      <c r="J3806" s="9" t="s">
        <v>40</v>
      </c>
      <c r="K3806" s="9" t="s">
        <v>12437</v>
      </c>
      <c r="L3806" s="9" t="str">
        <f>"15042000360"</f>
        <v>15042000360</v>
      </c>
      <c r="M3806" s="12" t="s">
        <v>12374</v>
      </c>
    </row>
    <row r="3807" s="4" customFormat="1" ht="27" spans="1:13">
      <c r="A3807" s="8">
        <v>3805</v>
      </c>
      <c r="B3807" s="10" t="s">
        <v>12438</v>
      </c>
      <c r="C3807" s="10" t="s">
        <v>150</v>
      </c>
      <c r="D3807" s="10" t="s">
        <v>150</v>
      </c>
      <c r="E3807" s="10" t="s">
        <v>32</v>
      </c>
      <c r="F3807" s="11">
        <v>5</v>
      </c>
      <c r="G3807" s="11" t="s">
        <v>43</v>
      </c>
      <c r="H3807" s="10" t="s">
        <v>19</v>
      </c>
      <c r="I3807" s="10" t="s">
        <v>12439</v>
      </c>
      <c r="J3807" s="10" t="s">
        <v>59</v>
      </c>
      <c r="K3807" s="10" t="s">
        <v>12440</v>
      </c>
      <c r="L3807" s="10" t="s">
        <v>12441</v>
      </c>
      <c r="M3807" s="12" t="s">
        <v>12374</v>
      </c>
    </row>
    <row r="3808" s="4" customFormat="1" spans="1:13">
      <c r="A3808" s="8">
        <v>3806</v>
      </c>
      <c r="B3808" s="9" t="s">
        <v>12442</v>
      </c>
      <c r="C3808" s="9" t="s">
        <v>30</v>
      </c>
      <c r="D3808" s="9" t="s">
        <v>12443</v>
      </c>
      <c r="E3808" s="9" t="s">
        <v>68</v>
      </c>
      <c r="F3808" s="8">
        <v>2</v>
      </c>
      <c r="G3808" s="8" t="s">
        <v>18</v>
      </c>
      <c r="H3808" s="9" t="s">
        <v>19</v>
      </c>
      <c r="I3808" s="9" t="s">
        <v>12444</v>
      </c>
      <c r="J3808" s="9" t="s">
        <v>40</v>
      </c>
      <c r="K3808" s="9" t="s">
        <v>12445</v>
      </c>
      <c r="L3808" s="9" t="str">
        <f>"13065248208"</f>
        <v>13065248208</v>
      </c>
      <c r="M3808" s="12" t="s">
        <v>12374</v>
      </c>
    </row>
    <row r="3809" s="4" customFormat="1" ht="67.5" spans="1:13">
      <c r="A3809" s="8">
        <v>3807</v>
      </c>
      <c r="B3809" s="10" t="s">
        <v>12446</v>
      </c>
      <c r="C3809" s="10" t="s">
        <v>37</v>
      </c>
      <c r="D3809" s="10" t="s">
        <v>12447</v>
      </c>
      <c r="E3809" s="10" t="s">
        <v>19</v>
      </c>
      <c r="F3809" s="11">
        <v>10</v>
      </c>
      <c r="G3809" s="11" t="s">
        <v>633</v>
      </c>
      <c r="H3809" s="10" t="s">
        <v>19</v>
      </c>
      <c r="I3809" s="10" t="s">
        <v>12448</v>
      </c>
      <c r="J3809" s="10" t="s">
        <v>40</v>
      </c>
      <c r="K3809" s="10" t="s">
        <v>12449</v>
      </c>
      <c r="L3809" s="10" t="s">
        <v>12450</v>
      </c>
      <c r="M3809" s="12" t="s">
        <v>12374</v>
      </c>
    </row>
    <row r="3810" s="4" customFormat="1" ht="81" spans="1:13">
      <c r="A3810" s="8">
        <v>3808</v>
      </c>
      <c r="B3810" s="10" t="s">
        <v>12446</v>
      </c>
      <c r="C3810" s="10" t="s">
        <v>37</v>
      </c>
      <c r="D3810" s="10" t="s">
        <v>12451</v>
      </c>
      <c r="E3810" s="10" t="s">
        <v>19</v>
      </c>
      <c r="F3810" s="11">
        <v>20</v>
      </c>
      <c r="G3810" s="11" t="s">
        <v>633</v>
      </c>
      <c r="H3810" s="10" t="s">
        <v>19</v>
      </c>
      <c r="I3810" s="10" t="s">
        <v>12452</v>
      </c>
      <c r="J3810" s="10" t="s">
        <v>59</v>
      </c>
      <c r="K3810" s="10" t="s">
        <v>12449</v>
      </c>
      <c r="L3810" s="10" t="s">
        <v>12450</v>
      </c>
      <c r="M3810" s="12" t="s">
        <v>12374</v>
      </c>
    </row>
    <row r="3811" s="4" customFormat="1" ht="40.5" spans="1:13">
      <c r="A3811" s="8">
        <v>3809</v>
      </c>
      <c r="B3811" s="9" t="s">
        <v>12453</v>
      </c>
      <c r="C3811" s="9" t="s">
        <v>1141</v>
      </c>
      <c r="D3811" s="9" t="s">
        <v>12454</v>
      </c>
      <c r="E3811" s="9" t="s">
        <v>2053</v>
      </c>
      <c r="F3811" s="8">
        <v>2</v>
      </c>
      <c r="G3811" s="8" t="s">
        <v>18</v>
      </c>
      <c r="H3811" s="9" t="s">
        <v>19</v>
      </c>
      <c r="I3811" s="9" t="s">
        <v>12455</v>
      </c>
      <c r="J3811" s="9" t="s">
        <v>40</v>
      </c>
      <c r="K3811" s="9" t="s">
        <v>12456</v>
      </c>
      <c r="L3811" s="9" t="s">
        <v>12457</v>
      </c>
      <c r="M3811" s="12" t="s">
        <v>12374</v>
      </c>
    </row>
    <row r="3812" s="4" customFormat="1" ht="67.5" spans="1:13">
      <c r="A3812" s="8">
        <v>3810</v>
      </c>
      <c r="B3812" s="10" t="s">
        <v>12458</v>
      </c>
      <c r="C3812" s="10" t="s">
        <v>37</v>
      </c>
      <c r="D3812" s="10" t="s">
        <v>12459</v>
      </c>
      <c r="E3812" s="10" t="s">
        <v>19</v>
      </c>
      <c r="F3812" s="11">
        <v>1</v>
      </c>
      <c r="G3812" s="11" t="s">
        <v>39</v>
      </c>
      <c r="H3812" s="10" t="s">
        <v>19</v>
      </c>
      <c r="I3812" s="10" t="s">
        <v>12460</v>
      </c>
      <c r="J3812" s="10" t="s">
        <v>70</v>
      </c>
      <c r="K3812" s="10" t="s">
        <v>12461</v>
      </c>
      <c r="L3812" s="10" t="s">
        <v>12462</v>
      </c>
      <c r="M3812" s="12" t="s">
        <v>12374</v>
      </c>
    </row>
    <row r="3813" s="4" customFormat="1" ht="27" spans="1:13">
      <c r="A3813" s="8">
        <v>3811</v>
      </c>
      <c r="B3813" s="10" t="s">
        <v>12458</v>
      </c>
      <c r="C3813" s="10" t="s">
        <v>2981</v>
      </c>
      <c r="D3813" s="10" t="s">
        <v>12463</v>
      </c>
      <c r="E3813" s="10" t="s">
        <v>32</v>
      </c>
      <c r="F3813" s="11">
        <v>2</v>
      </c>
      <c r="G3813" s="11" t="s">
        <v>43</v>
      </c>
      <c r="H3813" s="10" t="s">
        <v>19</v>
      </c>
      <c r="I3813" s="10" t="s">
        <v>12464</v>
      </c>
      <c r="J3813" s="10" t="s">
        <v>70</v>
      </c>
      <c r="K3813" s="10" t="s">
        <v>12461</v>
      </c>
      <c r="L3813" s="10" t="s">
        <v>12462</v>
      </c>
      <c r="M3813" s="12" t="s">
        <v>12374</v>
      </c>
    </row>
    <row r="3814" s="4" customFormat="1" ht="67.5" spans="1:13">
      <c r="A3814" s="8">
        <v>3812</v>
      </c>
      <c r="B3814" s="9" t="s">
        <v>12458</v>
      </c>
      <c r="C3814" s="9" t="s">
        <v>37</v>
      </c>
      <c r="D3814" s="9" t="s">
        <v>12465</v>
      </c>
      <c r="E3814" s="9" t="s">
        <v>32</v>
      </c>
      <c r="F3814" s="8">
        <v>2</v>
      </c>
      <c r="G3814" s="8" t="s">
        <v>18</v>
      </c>
      <c r="H3814" s="9" t="s">
        <v>19</v>
      </c>
      <c r="I3814" s="9" t="s">
        <v>12466</v>
      </c>
      <c r="J3814" s="9" t="s">
        <v>70</v>
      </c>
      <c r="K3814" s="9" t="s">
        <v>12461</v>
      </c>
      <c r="L3814" s="9" t="s">
        <v>12462</v>
      </c>
      <c r="M3814" s="12" t="s">
        <v>12374</v>
      </c>
    </row>
    <row r="3815" s="4" customFormat="1" ht="40.5" spans="1:13">
      <c r="A3815" s="8">
        <v>3813</v>
      </c>
      <c r="B3815" s="10" t="s">
        <v>12467</v>
      </c>
      <c r="C3815" s="10" t="s">
        <v>1406</v>
      </c>
      <c r="D3815" s="10" t="s">
        <v>12468</v>
      </c>
      <c r="E3815" s="10" t="s">
        <v>85</v>
      </c>
      <c r="F3815" s="11">
        <v>1</v>
      </c>
      <c r="G3815" s="11" t="s">
        <v>43</v>
      </c>
      <c r="H3815" s="10" t="s">
        <v>76</v>
      </c>
      <c r="I3815" s="10" t="s">
        <v>12469</v>
      </c>
      <c r="J3815" s="10" t="s">
        <v>40</v>
      </c>
      <c r="K3815" s="10" t="s">
        <v>12470</v>
      </c>
      <c r="L3815" s="10" t="s">
        <v>12471</v>
      </c>
      <c r="M3815" s="12" t="s">
        <v>12374</v>
      </c>
    </row>
    <row r="3816" s="4" customFormat="1" ht="27" spans="1:13">
      <c r="A3816" s="8">
        <v>3814</v>
      </c>
      <c r="B3816" s="10" t="s">
        <v>12472</v>
      </c>
      <c r="C3816" s="10" t="s">
        <v>37</v>
      </c>
      <c r="D3816" s="10" t="s">
        <v>12473</v>
      </c>
      <c r="E3816" s="10" t="s">
        <v>2793</v>
      </c>
      <c r="F3816" s="11">
        <v>1</v>
      </c>
      <c r="G3816" s="11" t="s">
        <v>43</v>
      </c>
      <c r="H3816" s="10" t="s">
        <v>19</v>
      </c>
      <c r="I3816" s="10" t="s">
        <v>12474</v>
      </c>
      <c r="J3816" s="10" t="s">
        <v>40</v>
      </c>
      <c r="K3816" s="10" t="s">
        <v>12475</v>
      </c>
      <c r="L3816" s="10" t="s">
        <v>12476</v>
      </c>
      <c r="M3816" s="12" t="s">
        <v>12374</v>
      </c>
    </row>
    <row r="3817" s="4" customFormat="1" ht="121.5" spans="1:13">
      <c r="A3817" s="8">
        <v>3815</v>
      </c>
      <c r="B3817" s="9" t="s">
        <v>12477</v>
      </c>
      <c r="C3817" s="9" t="s">
        <v>167</v>
      </c>
      <c r="D3817" s="9" t="s">
        <v>12478</v>
      </c>
      <c r="E3817" s="9" t="s">
        <v>57</v>
      </c>
      <c r="F3817" s="8">
        <v>2</v>
      </c>
      <c r="G3817" s="8" t="s">
        <v>18</v>
      </c>
      <c r="H3817" s="9" t="s">
        <v>19</v>
      </c>
      <c r="I3817" s="9" t="s">
        <v>12479</v>
      </c>
      <c r="J3817" s="9" t="s">
        <v>59</v>
      </c>
      <c r="K3817" s="9" t="s">
        <v>12480</v>
      </c>
      <c r="L3817" s="9" t="s">
        <v>12481</v>
      </c>
      <c r="M3817" s="12" t="s">
        <v>12374</v>
      </c>
    </row>
    <row r="3818" s="4" customFormat="1" ht="108" spans="1:13">
      <c r="A3818" s="8">
        <v>3816</v>
      </c>
      <c r="B3818" s="9" t="s">
        <v>12477</v>
      </c>
      <c r="C3818" s="9" t="s">
        <v>150</v>
      </c>
      <c r="D3818" s="9" t="s">
        <v>12482</v>
      </c>
      <c r="E3818" s="9" t="s">
        <v>152</v>
      </c>
      <c r="F3818" s="8">
        <v>2</v>
      </c>
      <c r="G3818" s="8" t="s">
        <v>18</v>
      </c>
      <c r="H3818" s="9" t="s">
        <v>19</v>
      </c>
      <c r="I3818" s="9" t="s">
        <v>12483</v>
      </c>
      <c r="J3818" s="9" t="s">
        <v>59</v>
      </c>
      <c r="K3818" s="9" t="s">
        <v>12480</v>
      </c>
      <c r="L3818" s="9" t="s">
        <v>12481</v>
      </c>
      <c r="M3818" s="12" t="s">
        <v>12374</v>
      </c>
    </row>
    <row r="3819" s="4" customFormat="1" ht="67.5" spans="1:13">
      <c r="A3819" s="8">
        <v>3817</v>
      </c>
      <c r="B3819" s="9" t="s">
        <v>12484</v>
      </c>
      <c r="C3819" s="9" t="s">
        <v>150</v>
      </c>
      <c r="D3819" s="9" t="s">
        <v>12485</v>
      </c>
      <c r="E3819" s="9" t="s">
        <v>32</v>
      </c>
      <c r="F3819" s="8">
        <v>2</v>
      </c>
      <c r="G3819" s="8" t="s">
        <v>18</v>
      </c>
      <c r="H3819" s="9" t="s">
        <v>19</v>
      </c>
      <c r="I3819" s="9" t="s">
        <v>12486</v>
      </c>
      <c r="J3819" s="9" t="s">
        <v>59</v>
      </c>
      <c r="K3819" s="9" t="s">
        <v>12487</v>
      </c>
      <c r="L3819" s="9" t="str">
        <f>"15941285838"</f>
        <v>15941285838</v>
      </c>
      <c r="M3819" s="12" t="s">
        <v>12374</v>
      </c>
    </row>
    <row r="3820" s="4" customFormat="1" ht="40.5" spans="1:13">
      <c r="A3820" s="8">
        <v>3818</v>
      </c>
      <c r="B3820" s="9" t="s">
        <v>12488</v>
      </c>
      <c r="C3820" s="9" t="s">
        <v>37</v>
      </c>
      <c r="D3820" s="9" t="s">
        <v>12489</v>
      </c>
      <c r="E3820" s="9" t="s">
        <v>9430</v>
      </c>
      <c r="F3820" s="8">
        <v>2</v>
      </c>
      <c r="G3820" s="8" t="s">
        <v>18</v>
      </c>
      <c r="H3820" s="9" t="s">
        <v>19</v>
      </c>
      <c r="I3820" s="9" t="s">
        <v>12490</v>
      </c>
      <c r="J3820" s="9" t="s">
        <v>40</v>
      </c>
      <c r="K3820" s="9" t="s">
        <v>12491</v>
      </c>
      <c r="L3820" s="9" t="str">
        <f>"13998197324"</f>
        <v>13998197324</v>
      </c>
      <c r="M3820" s="12" t="s">
        <v>12374</v>
      </c>
    </row>
    <row r="3821" s="4" customFormat="1" ht="40.5" spans="1:13">
      <c r="A3821" s="8">
        <v>3819</v>
      </c>
      <c r="B3821" s="10" t="s">
        <v>12492</v>
      </c>
      <c r="C3821" s="10" t="s">
        <v>37</v>
      </c>
      <c r="D3821" s="10" t="s">
        <v>12493</v>
      </c>
      <c r="E3821" s="10" t="s">
        <v>32</v>
      </c>
      <c r="F3821" s="11">
        <v>2</v>
      </c>
      <c r="G3821" s="11" t="s">
        <v>43</v>
      </c>
      <c r="H3821" s="10" t="s">
        <v>76</v>
      </c>
      <c r="I3821" s="10" t="s">
        <v>12494</v>
      </c>
      <c r="J3821" s="10" t="s">
        <v>40</v>
      </c>
      <c r="K3821" s="10" t="s">
        <v>12495</v>
      </c>
      <c r="L3821" s="10" t="s">
        <v>12496</v>
      </c>
      <c r="M3821" s="12" t="s">
        <v>12374</v>
      </c>
    </row>
    <row r="3822" s="4" customFormat="1" ht="40.5" spans="1:13">
      <c r="A3822" s="8">
        <v>3820</v>
      </c>
      <c r="B3822" s="10" t="s">
        <v>12492</v>
      </c>
      <c r="C3822" s="10" t="s">
        <v>37</v>
      </c>
      <c r="D3822" s="10" t="s">
        <v>12497</v>
      </c>
      <c r="E3822" s="10" t="s">
        <v>1501</v>
      </c>
      <c r="F3822" s="11">
        <v>1</v>
      </c>
      <c r="G3822" s="11" t="s">
        <v>43</v>
      </c>
      <c r="H3822" s="10" t="s">
        <v>76</v>
      </c>
      <c r="I3822" s="10" t="s">
        <v>12498</v>
      </c>
      <c r="J3822" s="10" t="s">
        <v>59</v>
      </c>
      <c r="K3822" s="10" t="s">
        <v>12495</v>
      </c>
      <c r="L3822" s="10" t="s">
        <v>12496</v>
      </c>
      <c r="M3822" s="12" t="s">
        <v>12374</v>
      </c>
    </row>
    <row r="3823" s="4" customFormat="1" ht="108" spans="1:13">
      <c r="A3823" s="8">
        <v>3821</v>
      </c>
      <c r="B3823" s="10" t="s">
        <v>12492</v>
      </c>
      <c r="C3823" s="10" t="s">
        <v>37</v>
      </c>
      <c r="D3823" s="10" t="s">
        <v>12499</v>
      </c>
      <c r="E3823" s="10" t="s">
        <v>32</v>
      </c>
      <c r="F3823" s="11">
        <v>2</v>
      </c>
      <c r="G3823" s="11" t="s">
        <v>43</v>
      </c>
      <c r="H3823" s="10" t="s">
        <v>76</v>
      </c>
      <c r="I3823" s="10" t="s">
        <v>12500</v>
      </c>
      <c r="J3823" s="10" t="s">
        <v>40</v>
      </c>
      <c r="K3823" s="10" t="s">
        <v>12495</v>
      </c>
      <c r="L3823" s="10" t="s">
        <v>12496</v>
      </c>
      <c r="M3823" s="12" t="s">
        <v>12374</v>
      </c>
    </row>
    <row r="3824" s="4" customFormat="1" ht="40.5" spans="1:13">
      <c r="A3824" s="8">
        <v>3822</v>
      </c>
      <c r="B3824" s="9" t="s">
        <v>12501</v>
      </c>
      <c r="C3824" s="9" t="s">
        <v>167</v>
      </c>
      <c r="D3824" s="9" t="s">
        <v>12502</v>
      </c>
      <c r="E3824" s="9" t="s">
        <v>258</v>
      </c>
      <c r="F3824" s="8">
        <v>1</v>
      </c>
      <c r="G3824" s="8" t="s">
        <v>18</v>
      </c>
      <c r="H3824" s="9" t="s">
        <v>76</v>
      </c>
      <c r="I3824" s="9" t="s">
        <v>12502</v>
      </c>
      <c r="J3824" s="9" t="s">
        <v>40</v>
      </c>
      <c r="K3824" s="9" t="s">
        <v>12503</v>
      </c>
      <c r="L3824" s="9" t="str">
        <f>"13644105989"</f>
        <v>13644105989</v>
      </c>
      <c r="M3824" s="12" t="s">
        <v>12374</v>
      </c>
    </row>
    <row r="3825" s="4" customFormat="1" ht="67.5" spans="1:13">
      <c r="A3825" s="8">
        <v>3823</v>
      </c>
      <c r="B3825" s="10" t="s">
        <v>12504</v>
      </c>
      <c r="C3825" s="10" t="s">
        <v>150</v>
      </c>
      <c r="D3825" s="10" t="s">
        <v>12505</v>
      </c>
      <c r="E3825" s="10" t="s">
        <v>32</v>
      </c>
      <c r="F3825" s="11">
        <v>5</v>
      </c>
      <c r="G3825" s="11" t="s">
        <v>43</v>
      </c>
      <c r="H3825" s="10" t="s">
        <v>19</v>
      </c>
      <c r="I3825" s="10" t="s">
        <v>12506</v>
      </c>
      <c r="J3825" s="10" t="s">
        <v>40</v>
      </c>
      <c r="K3825" s="10" t="s">
        <v>12507</v>
      </c>
      <c r="L3825" s="10" t="s">
        <v>12508</v>
      </c>
      <c r="M3825" s="12" t="s">
        <v>12374</v>
      </c>
    </row>
    <row r="3826" s="4" customFormat="1" ht="81" spans="1:13">
      <c r="A3826" s="8">
        <v>3824</v>
      </c>
      <c r="B3826" s="10" t="s">
        <v>12509</v>
      </c>
      <c r="C3826" s="10" t="s">
        <v>167</v>
      </c>
      <c r="D3826" s="10" t="s">
        <v>12510</v>
      </c>
      <c r="E3826" s="10" t="s">
        <v>258</v>
      </c>
      <c r="F3826" s="11">
        <v>3</v>
      </c>
      <c r="G3826" s="11" t="s">
        <v>43</v>
      </c>
      <c r="H3826" s="10" t="s">
        <v>19</v>
      </c>
      <c r="I3826" s="10" t="s">
        <v>12511</v>
      </c>
      <c r="J3826" s="10" t="s">
        <v>40</v>
      </c>
      <c r="K3826" s="10" t="s">
        <v>12507</v>
      </c>
      <c r="L3826" s="10" t="s">
        <v>12508</v>
      </c>
      <c r="M3826" s="12" t="s">
        <v>12374</v>
      </c>
    </row>
    <row r="3827" s="4" customFormat="1" ht="54" spans="1:13">
      <c r="A3827" s="8">
        <v>3825</v>
      </c>
      <c r="B3827" s="10" t="s">
        <v>12512</v>
      </c>
      <c r="C3827" s="10" t="s">
        <v>37</v>
      </c>
      <c r="D3827" s="10" t="s">
        <v>12513</v>
      </c>
      <c r="E3827" s="10" t="s">
        <v>119</v>
      </c>
      <c r="F3827" s="11">
        <v>1</v>
      </c>
      <c r="G3827" s="11" t="s">
        <v>43</v>
      </c>
      <c r="H3827" s="10" t="s">
        <v>19</v>
      </c>
      <c r="I3827" s="10" t="s">
        <v>12514</v>
      </c>
      <c r="J3827" s="10" t="s">
        <v>40</v>
      </c>
      <c r="K3827" s="10" t="s">
        <v>12515</v>
      </c>
      <c r="L3827" s="10" t="s">
        <v>12516</v>
      </c>
      <c r="M3827" s="12" t="s">
        <v>12374</v>
      </c>
    </row>
    <row r="3828" s="4" customFormat="1" ht="108" spans="1:13">
      <c r="A3828" s="8">
        <v>3826</v>
      </c>
      <c r="B3828" s="10" t="s">
        <v>12517</v>
      </c>
      <c r="C3828" s="10" t="s">
        <v>318</v>
      </c>
      <c r="D3828" s="10" t="s">
        <v>12518</v>
      </c>
      <c r="E3828" s="10" t="s">
        <v>119</v>
      </c>
      <c r="F3828" s="11">
        <v>1</v>
      </c>
      <c r="G3828" s="11" t="s">
        <v>43</v>
      </c>
      <c r="H3828" s="10" t="s">
        <v>19</v>
      </c>
      <c r="I3828" s="10" t="s">
        <v>12519</v>
      </c>
      <c r="J3828" s="10" t="s">
        <v>59</v>
      </c>
      <c r="K3828" s="10" t="s">
        <v>12520</v>
      </c>
      <c r="L3828" s="10" t="s">
        <v>12521</v>
      </c>
      <c r="M3828" s="12" t="s">
        <v>12374</v>
      </c>
    </row>
    <row r="3829" s="4" customFormat="1" ht="81" spans="1:13">
      <c r="A3829" s="8">
        <v>3827</v>
      </c>
      <c r="B3829" s="9" t="s">
        <v>12522</v>
      </c>
      <c r="C3829" s="9" t="s">
        <v>403</v>
      </c>
      <c r="D3829" s="9" t="s">
        <v>12523</v>
      </c>
      <c r="E3829" s="9" t="s">
        <v>1213</v>
      </c>
      <c r="F3829" s="8">
        <v>5</v>
      </c>
      <c r="G3829" s="8" t="s">
        <v>18</v>
      </c>
      <c r="H3829" s="9" t="s">
        <v>19</v>
      </c>
      <c r="I3829" s="9" t="s">
        <v>12524</v>
      </c>
      <c r="J3829" s="9" t="s">
        <v>40</v>
      </c>
      <c r="K3829" s="9" t="s">
        <v>12525</v>
      </c>
      <c r="L3829" s="9" t="s">
        <v>12526</v>
      </c>
      <c r="M3829" s="12" t="s">
        <v>12374</v>
      </c>
    </row>
    <row r="3830" s="4" customFormat="1" ht="81" spans="1:13">
      <c r="A3830" s="8">
        <v>3828</v>
      </c>
      <c r="B3830" s="9" t="s">
        <v>12522</v>
      </c>
      <c r="C3830" s="9" t="s">
        <v>2981</v>
      </c>
      <c r="D3830" s="9" t="s">
        <v>12527</v>
      </c>
      <c r="E3830" s="9" t="s">
        <v>3884</v>
      </c>
      <c r="F3830" s="8">
        <v>5</v>
      </c>
      <c r="G3830" s="8" t="s">
        <v>18</v>
      </c>
      <c r="H3830" s="9" t="s">
        <v>19</v>
      </c>
      <c r="I3830" s="9" t="s">
        <v>12524</v>
      </c>
      <c r="J3830" s="9" t="s">
        <v>40</v>
      </c>
      <c r="K3830" s="9" t="s">
        <v>12525</v>
      </c>
      <c r="L3830" s="9" t="s">
        <v>12526</v>
      </c>
      <c r="M3830" s="12" t="s">
        <v>12374</v>
      </c>
    </row>
    <row r="3831" s="4" customFormat="1" ht="40.5" spans="1:13">
      <c r="A3831" s="8">
        <v>3829</v>
      </c>
      <c r="B3831" s="10" t="s">
        <v>12528</v>
      </c>
      <c r="C3831" s="10" t="s">
        <v>37</v>
      </c>
      <c r="D3831" s="10" t="s">
        <v>12529</v>
      </c>
      <c r="E3831" s="10" t="s">
        <v>19</v>
      </c>
      <c r="F3831" s="11">
        <v>1</v>
      </c>
      <c r="G3831" s="11" t="s">
        <v>43</v>
      </c>
      <c r="H3831" s="10" t="s">
        <v>19</v>
      </c>
      <c r="I3831" s="10" t="s">
        <v>12530</v>
      </c>
      <c r="J3831" s="10" t="s">
        <v>59</v>
      </c>
      <c r="K3831" s="10" t="s">
        <v>12531</v>
      </c>
      <c r="L3831" s="10" t="s">
        <v>12532</v>
      </c>
      <c r="M3831" s="12" t="s">
        <v>12374</v>
      </c>
    </row>
    <row r="3832" s="4" customFormat="1" ht="108" spans="1:13">
      <c r="A3832" s="8">
        <v>3830</v>
      </c>
      <c r="B3832" s="10" t="s">
        <v>12533</v>
      </c>
      <c r="C3832" s="10" t="s">
        <v>37</v>
      </c>
      <c r="D3832" s="10" t="s">
        <v>12534</v>
      </c>
      <c r="E3832" s="10" t="s">
        <v>81</v>
      </c>
      <c r="F3832" s="11">
        <v>1</v>
      </c>
      <c r="G3832" s="11" t="s">
        <v>43</v>
      </c>
      <c r="H3832" s="10" t="s">
        <v>19</v>
      </c>
      <c r="I3832" s="10" t="s">
        <v>12535</v>
      </c>
      <c r="J3832" s="10" t="s">
        <v>34</v>
      </c>
      <c r="K3832" s="10" t="s">
        <v>12536</v>
      </c>
      <c r="L3832" s="10" t="s">
        <v>12537</v>
      </c>
      <c r="M3832" s="12" t="s">
        <v>12374</v>
      </c>
    </row>
    <row r="3833" s="4" customFormat="1" ht="108" spans="1:13">
      <c r="A3833" s="8">
        <v>3831</v>
      </c>
      <c r="B3833" s="10" t="s">
        <v>12533</v>
      </c>
      <c r="C3833" s="10" t="s">
        <v>37</v>
      </c>
      <c r="D3833" s="10" t="s">
        <v>12538</v>
      </c>
      <c r="E3833" s="10" t="s">
        <v>364</v>
      </c>
      <c r="F3833" s="11">
        <v>1</v>
      </c>
      <c r="G3833" s="11" t="s">
        <v>43</v>
      </c>
      <c r="H3833" s="10" t="s">
        <v>19</v>
      </c>
      <c r="I3833" s="10" t="s">
        <v>12539</v>
      </c>
      <c r="J3833" s="10" t="s">
        <v>34</v>
      </c>
      <c r="K3833" s="10" t="s">
        <v>12536</v>
      </c>
      <c r="L3833" s="10" t="s">
        <v>12537</v>
      </c>
      <c r="M3833" s="12" t="s">
        <v>12374</v>
      </c>
    </row>
    <row r="3834" s="4" customFormat="1" ht="94.5" spans="1:13">
      <c r="A3834" s="8">
        <v>3832</v>
      </c>
      <c r="B3834" s="10" t="s">
        <v>12533</v>
      </c>
      <c r="C3834" s="10" t="s">
        <v>37</v>
      </c>
      <c r="D3834" s="10" t="s">
        <v>12540</v>
      </c>
      <c r="E3834" s="10" t="s">
        <v>32</v>
      </c>
      <c r="F3834" s="11">
        <v>2</v>
      </c>
      <c r="G3834" s="11" t="s">
        <v>43</v>
      </c>
      <c r="H3834" s="10" t="s">
        <v>19</v>
      </c>
      <c r="I3834" s="10" t="s">
        <v>12541</v>
      </c>
      <c r="J3834" s="10" t="s">
        <v>59</v>
      </c>
      <c r="K3834" s="10" t="s">
        <v>12536</v>
      </c>
      <c r="L3834" s="10" t="s">
        <v>12537</v>
      </c>
      <c r="M3834" s="12" t="s">
        <v>12374</v>
      </c>
    </row>
    <row r="3835" s="4" customFormat="1" ht="94.5" spans="1:13">
      <c r="A3835" s="8">
        <v>3833</v>
      </c>
      <c r="B3835" s="10" t="s">
        <v>12533</v>
      </c>
      <c r="C3835" s="10" t="s">
        <v>37</v>
      </c>
      <c r="D3835" s="10" t="s">
        <v>12542</v>
      </c>
      <c r="E3835" s="10" t="s">
        <v>364</v>
      </c>
      <c r="F3835" s="11">
        <v>2</v>
      </c>
      <c r="G3835" s="11" t="s">
        <v>43</v>
      </c>
      <c r="H3835" s="10" t="s">
        <v>19</v>
      </c>
      <c r="I3835" s="10" t="s">
        <v>12543</v>
      </c>
      <c r="J3835" s="10" t="s">
        <v>59</v>
      </c>
      <c r="K3835" s="10" t="s">
        <v>12536</v>
      </c>
      <c r="L3835" s="10" t="s">
        <v>12537</v>
      </c>
      <c r="M3835" s="12" t="s">
        <v>12374</v>
      </c>
    </row>
    <row r="3836" s="4" customFormat="1" ht="27" spans="1:13">
      <c r="A3836" s="8">
        <v>3834</v>
      </c>
      <c r="B3836" s="10" t="s">
        <v>12544</v>
      </c>
      <c r="C3836" s="10" t="s">
        <v>37</v>
      </c>
      <c r="D3836" s="10" t="s">
        <v>12545</v>
      </c>
      <c r="E3836" s="10" t="s">
        <v>19</v>
      </c>
      <c r="F3836" s="11">
        <v>20</v>
      </c>
      <c r="G3836" s="11" t="s">
        <v>633</v>
      </c>
      <c r="H3836" s="10" t="s">
        <v>19</v>
      </c>
      <c r="I3836" s="10" t="s">
        <v>12546</v>
      </c>
      <c r="J3836" s="10" t="s">
        <v>59</v>
      </c>
      <c r="K3836" s="10" t="s">
        <v>12547</v>
      </c>
      <c r="L3836" s="10" t="s">
        <v>12548</v>
      </c>
      <c r="M3836" s="12" t="s">
        <v>12374</v>
      </c>
    </row>
    <row r="3837" s="4" customFormat="1" ht="27" spans="1:13">
      <c r="A3837" s="8">
        <v>3835</v>
      </c>
      <c r="B3837" s="10" t="s">
        <v>12549</v>
      </c>
      <c r="C3837" s="10" t="s">
        <v>83</v>
      </c>
      <c r="D3837" s="10" t="s">
        <v>12550</v>
      </c>
      <c r="E3837" s="10" t="s">
        <v>2793</v>
      </c>
      <c r="F3837" s="11">
        <v>5</v>
      </c>
      <c r="G3837" s="11" t="s">
        <v>43</v>
      </c>
      <c r="H3837" s="10" t="s">
        <v>19</v>
      </c>
      <c r="I3837" s="10" t="s">
        <v>12551</v>
      </c>
      <c r="J3837" s="10" t="s">
        <v>40</v>
      </c>
      <c r="K3837" s="10" t="s">
        <v>12552</v>
      </c>
      <c r="L3837" s="10" t="s">
        <v>12553</v>
      </c>
      <c r="M3837" s="12" t="s">
        <v>12374</v>
      </c>
    </row>
    <row r="3838" s="4" customFormat="1" ht="54" spans="1:13">
      <c r="A3838" s="8">
        <v>3836</v>
      </c>
      <c r="B3838" s="10" t="s">
        <v>12554</v>
      </c>
      <c r="C3838" s="10" t="s">
        <v>37</v>
      </c>
      <c r="D3838" s="10" t="s">
        <v>12555</v>
      </c>
      <c r="E3838" s="10" t="s">
        <v>19</v>
      </c>
      <c r="F3838" s="11">
        <v>1</v>
      </c>
      <c r="G3838" s="11" t="s">
        <v>43</v>
      </c>
      <c r="H3838" s="10" t="s">
        <v>19</v>
      </c>
      <c r="I3838" s="10" t="s">
        <v>12556</v>
      </c>
      <c r="J3838" s="10" t="s">
        <v>40</v>
      </c>
      <c r="K3838" s="10" t="s">
        <v>12557</v>
      </c>
      <c r="L3838" s="10" t="s">
        <v>12558</v>
      </c>
      <c r="M3838" s="12" t="s">
        <v>12374</v>
      </c>
    </row>
    <row r="3839" s="4" customFormat="1" ht="27" spans="1:13">
      <c r="A3839" s="8">
        <v>3837</v>
      </c>
      <c r="B3839" s="10" t="s">
        <v>12554</v>
      </c>
      <c r="C3839" s="10" t="s">
        <v>51</v>
      </c>
      <c r="D3839" s="10" t="s">
        <v>12559</v>
      </c>
      <c r="E3839" s="10" t="s">
        <v>19</v>
      </c>
      <c r="F3839" s="11">
        <v>1</v>
      </c>
      <c r="G3839" s="11" t="s">
        <v>43</v>
      </c>
      <c r="H3839" s="10" t="s">
        <v>19</v>
      </c>
      <c r="I3839" s="10" t="s">
        <v>12560</v>
      </c>
      <c r="J3839" s="10" t="s">
        <v>40</v>
      </c>
      <c r="K3839" s="10" t="s">
        <v>12557</v>
      </c>
      <c r="L3839" s="10" t="s">
        <v>12558</v>
      </c>
      <c r="M3839" s="12" t="s">
        <v>12374</v>
      </c>
    </row>
    <row r="3840" s="4" customFormat="1" ht="27" spans="1:13">
      <c r="A3840" s="8">
        <v>3838</v>
      </c>
      <c r="B3840" s="10" t="s">
        <v>12554</v>
      </c>
      <c r="C3840" s="10" t="s">
        <v>4550</v>
      </c>
      <c r="D3840" s="10" t="s">
        <v>12561</v>
      </c>
      <c r="E3840" s="10" t="s">
        <v>37</v>
      </c>
      <c r="F3840" s="11">
        <v>5</v>
      </c>
      <c r="G3840" s="11" t="s">
        <v>633</v>
      </c>
      <c r="H3840" s="10" t="s">
        <v>19</v>
      </c>
      <c r="I3840" s="10" t="s">
        <v>782</v>
      </c>
      <c r="J3840" s="10" t="s">
        <v>40</v>
      </c>
      <c r="K3840" s="10" t="s">
        <v>12557</v>
      </c>
      <c r="L3840" s="10" t="s">
        <v>12558</v>
      </c>
      <c r="M3840" s="12" t="s">
        <v>12374</v>
      </c>
    </row>
    <row r="3841" s="4" customFormat="1" ht="27" spans="1:13">
      <c r="A3841" s="8">
        <v>3839</v>
      </c>
      <c r="B3841" s="10" t="s">
        <v>12562</v>
      </c>
      <c r="C3841" s="10" t="s">
        <v>37</v>
      </c>
      <c r="D3841" s="10" t="s">
        <v>12563</v>
      </c>
      <c r="E3841" s="10" t="s">
        <v>2664</v>
      </c>
      <c r="F3841" s="11">
        <v>1</v>
      </c>
      <c r="G3841" s="11" t="s">
        <v>633</v>
      </c>
      <c r="H3841" s="10" t="s">
        <v>19</v>
      </c>
      <c r="I3841" s="10" t="s">
        <v>12564</v>
      </c>
      <c r="J3841" s="10" t="s">
        <v>40</v>
      </c>
      <c r="K3841" s="10" t="s">
        <v>12565</v>
      </c>
      <c r="L3841" s="10" t="s">
        <v>12566</v>
      </c>
      <c r="M3841" s="12" t="s">
        <v>12374</v>
      </c>
    </row>
    <row r="3842" s="4" customFormat="1" ht="94.5" spans="1:13">
      <c r="A3842" s="8">
        <v>3840</v>
      </c>
      <c r="B3842" s="10" t="s">
        <v>12567</v>
      </c>
      <c r="C3842" s="10" t="s">
        <v>37</v>
      </c>
      <c r="D3842" s="10" t="s">
        <v>12568</v>
      </c>
      <c r="E3842" s="10" t="s">
        <v>4701</v>
      </c>
      <c r="F3842" s="11">
        <v>2</v>
      </c>
      <c r="G3842" s="11" t="s">
        <v>43</v>
      </c>
      <c r="H3842" s="10" t="s">
        <v>19</v>
      </c>
      <c r="I3842" s="10" t="s">
        <v>12569</v>
      </c>
      <c r="J3842" s="10" t="s">
        <v>40</v>
      </c>
      <c r="K3842" s="10" t="s">
        <v>12570</v>
      </c>
      <c r="L3842" s="10" t="s">
        <v>12571</v>
      </c>
      <c r="M3842" s="12" t="s">
        <v>12374</v>
      </c>
    </row>
    <row r="3843" s="4" customFormat="1" ht="94.5" spans="1:13">
      <c r="A3843" s="8">
        <v>3841</v>
      </c>
      <c r="B3843" s="10" t="s">
        <v>12567</v>
      </c>
      <c r="C3843" s="10" t="s">
        <v>628</v>
      </c>
      <c r="D3843" s="10" t="s">
        <v>12572</v>
      </c>
      <c r="E3843" s="10" t="s">
        <v>4701</v>
      </c>
      <c r="F3843" s="11">
        <v>3</v>
      </c>
      <c r="G3843" s="11" t="s">
        <v>43</v>
      </c>
      <c r="H3843" s="10" t="s">
        <v>19</v>
      </c>
      <c r="I3843" s="10" t="s">
        <v>12569</v>
      </c>
      <c r="J3843" s="10" t="s">
        <v>59</v>
      </c>
      <c r="K3843" s="10" t="s">
        <v>12570</v>
      </c>
      <c r="L3843" s="10" t="s">
        <v>12571</v>
      </c>
      <c r="M3843" s="12" t="s">
        <v>12374</v>
      </c>
    </row>
    <row r="3844" s="4" customFormat="1" ht="54" spans="1:13">
      <c r="A3844" s="8">
        <v>3842</v>
      </c>
      <c r="B3844" s="10" t="s">
        <v>12567</v>
      </c>
      <c r="C3844" s="10" t="s">
        <v>66</v>
      </c>
      <c r="D3844" s="10" t="s">
        <v>12573</v>
      </c>
      <c r="E3844" s="10" t="s">
        <v>4701</v>
      </c>
      <c r="F3844" s="11">
        <v>5</v>
      </c>
      <c r="G3844" s="11" t="s">
        <v>43</v>
      </c>
      <c r="H3844" s="10" t="s">
        <v>19</v>
      </c>
      <c r="I3844" s="10" t="s">
        <v>12574</v>
      </c>
      <c r="J3844" s="10" t="s">
        <v>59</v>
      </c>
      <c r="K3844" s="10" t="s">
        <v>12570</v>
      </c>
      <c r="L3844" s="10" t="s">
        <v>12571</v>
      </c>
      <c r="M3844" s="12" t="s">
        <v>12374</v>
      </c>
    </row>
    <row r="3845" s="4" customFormat="1" ht="40.5" spans="1:13">
      <c r="A3845" s="8">
        <v>3843</v>
      </c>
      <c r="B3845" s="10" t="s">
        <v>12575</v>
      </c>
      <c r="C3845" s="10" t="s">
        <v>141</v>
      </c>
      <c r="D3845" s="10" t="s">
        <v>12576</v>
      </c>
      <c r="E3845" s="10" t="s">
        <v>81</v>
      </c>
      <c r="F3845" s="11">
        <v>30</v>
      </c>
      <c r="G3845" s="11" t="s">
        <v>43</v>
      </c>
      <c r="H3845" s="10" t="s">
        <v>19</v>
      </c>
      <c r="I3845" s="10" t="s">
        <v>12577</v>
      </c>
      <c r="J3845" s="10" t="s">
        <v>40</v>
      </c>
      <c r="K3845" s="10" t="s">
        <v>12578</v>
      </c>
      <c r="L3845" s="10" t="s">
        <v>12578</v>
      </c>
      <c r="M3845" s="12" t="s">
        <v>12374</v>
      </c>
    </row>
    <row r="3846" s="4" customFormat="1" ht="27" spans="1:13">
      <c r="A3846" s="8">
        <v>3844</v>
      </c>
      <c r="B3846" s="9" t="s">
        <v>12579</v>
      </c>
      <c r="C3846" s="9" t="s">
        <v>1406</v>
      </c>
      <c r="D3846" s="9" t="s">
        <v>12580</v>
      </c>
      <c r="E3846" s="9" t="s">
        <v>1408</v>
      </c>
      <c r="F3846" s="8">
        <v>2</v>
      </c>
      <c r="G3846" s="8" t="s">
        <v>18</v>
      </c>
      <c r="H3846" s="9" t="s">
        <v>19</v>
      </c>
      <c r="I3846" s="9" t="s">
        <v>12581</v>
      </c>
      <c r="J3846" s="9" t="s">
        <v>59</v>
      </c>
      <c r="K3846" s="9" t="s">
        <v>12582</v>
      </c>
      <c r="L3846" s="9" t="s">
        <v>12583</v>
      </c>
      <c r="M3846" s="12" t="s">
        <v>12374</v>
      </c>
    </row>
    <row r="3847" s="4" customFormat="1" ht="40.5" spans="1:13">
      <c r="A3847" s="8">
        <v>3845</v>
      </c>
      <c r="B3847" s="10" t="s">
        <v>12584</v>
      </c>
      <c r="C3847" s="10" t="s">
        <v>37</v>
      </c>
      <c r="D3847" s="10" t="s">
        <v>12585</v>
      </c>
      <c r="E3847" s="10" t="s">
        <v>2053</v>
      </c>
      <c r="F3847" s="11">
        <v>2</v>
      </c>
      <c r="G3847" s="11" t="s">
        <v>43</v>
      </c>
      <c r="H3847" s="10" t="s">
        <v>19</v>
      </c>
      <c r="I3847" s="10" t="s">
        <v>12586</v>
      </c>
      <c r="J3847" s="10" t="s">
        <v>59</v>
      </c>
      <c r="K3847" s="10" t="s">
        <v>12587</v>
      </c>
      <c r="L3847" s="10" t="s">
        <v>12588</v>
      </c>
      <c r="M3847" s="12" t="s">
        <v>12374</v>
      </c>
    </row>
    <row r="3848" s="4" customFormat="1" ht="27" spans="1:13">
      <c r="A3848" s="8">
        <v>3846</v>
      </c>
      <c r="B3848" s="10" t="s">
        <v>12589</v>
      </c>
      <c r="C3848" s="10" t="s">
        <v>37</v>
      </c>
      <c r="D3848" s="10" t="s">
        <v>782</v>
      </c>
      <c r="E3848" s="10" t="s">
        <v>19</v>
      </c>
      <c r="F3848" s="11">
        <v>10</v>
      </c>
      <c r="G3848" s="11" t="s">
        <v>633</v>
      </c>
      <c r="H3848" s="10" t="s">
        <v>19</v>
      </c>
      <c r="I3848" s="10" t="s">
        <v>12590</v>
      </c>
      <c r="J3848" s="10" t="s">
        <v>40</v>
      </c>
      <c r="K3848" s="10" t="s">
        <v>12591</v>
      </c>
      <c r="L3848" s="10" t="s">
        <v>12592</v>
      </c>
      <c r="M3848" s="12" t="s">
        <v>12374</v>
      </c>
    </row>
    <row r="3849" s="4" customFormat="1" ht="135" spans="1:13">
      <c r="A3849" s="8">
        <v>3847</v>
      </c>
      <c r="B3849" s="9" t="s">
        <v>12593</v>
      </c>
      <c r="C3849" s="9" t="s">
        <v>37</v>
      </c>
      <c r="D3849" s="9" t="s">
        <v>12594</v>
      </c>
      <c r="E3849" s="9" t="s">
        <v>3858</v>
      </c>
      <c r="F3849" s="8">
        <v>2</v>
      </c>
      <c r="G3849" s="8" t="s">
        <v>18</v>
      </c>
      <c r="H3849" s="9" t="s">
        <v>19</v>
      </c>
      <c r="I3849" s="9" t="s">
        <v>12595</v>
      </c>
      <c r="J3849" s="9" t="s">
        <v>59</v>
      </c>
      <c r="K3849" s="9" t="s">
        <v>12596</v>
      </c>
      <c r="L3849" s="9" t="str">
        <f>"15104101000"</f>
        <v>15104101000</v>
      </c>
      <c r="M3849" s="12" t="s">
        <v>12374</v>
      </c>
    </row>
    <row r="3850" s="4" customFormat="1" ht="121.5" spans="1:13">
      <c r="A3850" s="8">
        <v>3848</v>
      </c>
      <c r="B3850" s="9" t="s">
        <v>12593</v>
      </c>
      <c r="C3850" s="9" t="s">
        <v>37</v>
      </c>
      <c r="D3850" s="9" t="s">
        <v>12597</v>
      </c>
      <c r="E3850" s="9" t="s">
        <v>152</v>
      </c>
      <c r="F3850" s="8">
        <v>2</v>
      </c>
      <c r="G3850" s="8" t="s">
        <v>18</v>
      </c>
      <c r="H3850" s="9" t="s">
        <v>19</v>
      </c>
      <c r="I3850" s="9" t="s">
        <v>12598</v>
      </c>
      <c r="J3850" s="9" t="s">
        <v>59</v>
      </c>
      <c r="K3850" s="9" t="s">
        <v>12596</v>
      </c>
      <c r="L3850" s="9" t="str">
        <f>"15104101000"</f>
        <v>15104101000</v>
      </c>
      <c r="M3850" s="12" t="s">
        <v>12374</v>
      </c>
    </row>
    <row r="3851" s="4" customFormat="1" ht="27" spans="1:13">
      <c r="A3851" s="8">
        <v>3849</v>
      </c>
      <c r="B3851" s="9" t="s">
        <v>12593</v>
      </c>
      <c r="C3851" s="9" t="s">
        <v>150</v>
      </c>
      <c r="D3851" s="9" t="s">
        <v>12599</v>
      </c>
      <c r="E3851" s="9" t="s">
        <v>152</v>
      </c>
      <c r="F3851" s="8">
        <v>1</v>
      </c>
      <c r="G3851" s="8" t="s">
        <v>18</v>
      </c>
      <c r="H3851" s="9" t="s">
        <v>19</v>
      </c>
      <c r="I3851" s="9" t="s">
        <v>12600</v>
      </c>
      <c r="J3851" s="9" t="s">
        <v>40</v>
      </c>
      <c r="K3851" s="9" t="s">
        <v>12596</v>
      </c>
      <c r="L3851" s="9" t="str">
        <f>"15104101000"</f>
        <v>15104101000</v>
      </c>
      <c r="M3851" s="12" t="s">
        <v>12374</v>
      </c>
    </row>
    <row r="3852" s="4" customFormat="1" spans="1:13">
      <c r="A3852" s="8">
        <v>3850</v>
      </c>
      <c r="B3852" s="10" t="s">
        <v>12601</v>
      </c>
      <c r="C3852" s="10" t="s">
        <v>135</v>
      </c>
      <c r="D3852" s="10" t="s">
        <v>12602</v>
      </c>
      <c r="E3852" s="10" t="s">
        <v>111</v>
      </c>
      <c r="F3852" s="11">
        <v>1</v>
      </c>
      <c r="G3852" s="11" t="s">
        <v>43</v>
      </c>
      <c r="H3852" s="10" t="s">
        <v>19</v>
      </c>
      <c r="I3852" s="10" t="s">
        <v>12602</v>
      </c>
      <c r="J3852" s="10" t="s">
        <v>70</v>
      </c>
      <c r="K3852" s="10" t="s">
        <v>12603</v>
      </c>
      <c r="L3852" s="10" t="s">
        <v>12604</v>
      </c>
      <c r="M3852" s="12" t="s">
        <v>12374</v>
      </c>
    </row>
    <row r="3853" s="4" customFormat="1" ht="54" spans="1:13">
      <c r="A3853" s="8">
        <v>3851</v>
      </c>
      <c r="B3853" s="10" t="s">
        <v>12601</v>
      </c>
      <c r="C3853" s="10" t="s">
        <v>66</v>
      </c>
      <c r="D3853" s="10" t="s">
        <v>12605</v>
      </c>
      <c r="E3853" s="10" t="s">
        <v>119</v>
      </c>
      <c r="F3853" s="11">
        <v>5</v>
      </c>
      <c r="G3853" s="11" t="s">
        <v>39</v>
      </c>
      <c r="H3853" s="10" t="s">
        <v>19</v>
      </c>
      <c r="I3853" s="10" t="s">
        <v>12606</v>
      </c>
      <c r="J3853" s="10" t="s">
        <v>70</v>
      </c>
      <c r="K3853" s="10" t="s">
        <v>12603</v>
      </c>
      <c r="L3853" s="10" t="s">
        <v>12604</v>
      </c>
      <c r="M3853" s="12" t="s">
        <v>12374</v>
      </c>
    </row>
    <row r="3854" s="4" customFormat="1" ht="27" spans="1:13">
      <c r="A3854" s="8">
        <v>3852</v>
      </c>
      <c r="B3854" s="9" t="s">
        <v>12601</v>
      </c>
      <c r="C3854" s="9" t="s">
        <v>37</v>
      </c>
      <c r="D3854" s="9" t="s">
        <v>12607</v>
      </c>
      <c r="E3854" s="9" t="s">
        <v>147</v>
      </c>
      <c r="F3854" s="8">
        <v>1</v>
      </c>
      <c r="G3854" s="8" t="s">
        <v>18</v>
      </c>
      <c r="H3854" s="9" t="s">
        <v>474</v>
      </c>
      <c r="I3854" s="9" t="s">
        <v>12608</v>
      </c>
      <c r="J3854" s="9" t="s">
        <v>70</v>
      </c>
      <c r="K3854" s="9" t="s">
        <v>12603</v>
      </c>
      <c r="L3854" s="9" t="s">
        <v>12604</v>
      </c>
      <c r="M3854" s="12" t="s">
        <v>12374</v>
      </c>
    </row>
    <row r="3855" s="4" customFormat="1" ht="81" spans="1:13">
      <c r="A3855" s="8">
        <v>3853</v>
      </c>
      <c r="B3855" s="10" t="s">
        <v>12609</v>
      </c>
      <c r="C3855" s="10" t="s">
        <v>2595</v>
      </c>
      <c r="D3855" s="10" t="s">
        <v>12610</v>
      </c>
      <c r="E3855" s="10" t="s">
        <v>32</v>
      </c>
      <c r="F3855" s="11">
        <v>2</v>
      </c>
      <c r="G3855" s="11" t="s">
        <v>43</v>
      </c>
      <c r="H3855" s="10" t="s">
        <v>19</v>
      </c>
      <c r="I3855" s="10" t="s">
        <v>12611</v>
      </c>
      <c r="J3855" s="10" t="s">
        <v>70</v>
      </c>
      <c r="K3855" s="10" t="s">
        <v>12612</v>
      </c>
      <c r="L3855" s="10" t="s">
        <v>12613</v>
      </c>
      <c r="M3855" s="12" t="s">
        <v>12374</v>
      </c>
    </row>
    <row r="3856" s="4" customFormat="1" ht="27" spans="1:13">
      <c r="A3856" s="8">
        <v>3854</v>
      </c>
      <c r="B3856" s="10" t="s">
        <v>12614</v>
      </c>
      <c r="C3856" s="10" t="s">
        <v>37</v>
      </c>
      <c r="D3856" s="10" t="s">
        <v>12615</v>
      </c>
      <c r="E3856" s="10" t="s">
        <v>7216</v>
      </c>
      <c r="F3856" s="11">
        <v>2</v>
      </c>
      <c r="G3856" s="11" t="s">
        <v>633</v>
      </c>
      <c r="H3856" s="10" t="s">
        <v>19</v>
      </c>
      <c r="I3856" s="10" t="s">
        <v>12616</v>
      </c>
      <c r="J3856" s="10" t="s">
        <v>40</v>
      </c>
      <c r="K3856" s="10" t="s">
        <v>12617</v>
      </c>
      <c r="L3856" s="10" t="s">
        <v>12618</v>
      </c>
      <c r="M3856" s="12" t="s">
        <v>12374</v>
      </c>
    </row>
    <row r="3857" s="4" customFormat="1" ht="27" spans="1:13">
      <c r="A3857" s="8">
        <v>3855</v>
      </c>
      <c r="B3857" s="10" t="s">
        <v>12619</v>
      </c>
      <c r="C3857" s="10" t="s">
        <v>37</v>
      </c>
      <c r="D3857" s="10" t="s">
        <v>12620</v>
      </c>
      <c r="E3857" s="10" t="s">
        <v>19</v>
      </c>
      <c r="F3857" s="11">
        <v>3</v>
      </c>
      <c r="G3857" s="11" t="s">
        <v>633</v>
      </c>
      <c r="H3857" s="10" t="s">
        <v>19</v>
      </c>
      <c r="I3857" s="10" t="s">
        <v>12621</v>
      </c>
      <c r="J3857" s="10" t="s">
        <v>70</v>
      </c>
      <c r="K3857" s="10" t="s">
        <v>12622</v>
      </c>
      <c r="L3857" s="10" t="s">
        <v>12623</v>
      </c>
      <c r="M3857" s="12" t="s">
        <v>12374</v>
      </c>
    </row>
    <row r="3858" s="4" customFormat="1" ht="27" spans="1:13">
      <c r="A3858" s="8">
        <v>3856</v>
      </c>
      <c r="B3858" s="10" t="s">
        <v>12624</v>
      </c>
      <c r="C3858" s="10" t="s">
        <v>150</v>
      </c>
      <c r="D3858" s="10" t="s">
        <v>12625</v>
      </c>
      <c r="E3858" s="10" t="s">
        <v>32</v>
      </c>
      <c r="F3858" s="11">
        <v>1</v>
      </c>
      <c r="G3858" s="11" t="s">
        <v>43</v>
      </c>
      <c r="H3858" s="10" t="s">
        <v>19</v>
      </c>
      <c r="I3858" s="10" t="s">
        <v>12626</v>
      </c>
      <c r="J3858" s="10" t="s">
        <v>59</v>
      </c>
      <c r="K3858" s="10" t="s">
        <v>12627</v>
      </c>
      <c r="L3858" s="10" t="s">
        <v>12628</v>
      </c>
      <c r="M3858" s="12" t="s">
        <v>12374</v>
      </c>
    </row>
    <row r="3859" s="4" customFormat="1" ht="54" spans="1:13">
      <c r="A3859" s="8">
        <v>3857</v>
      </c>
      <c r="B3859" s="10" t="s">
        <v>12629</v>
      </c>
      <c r="C3859" s="10" t="s">
        <v>30</v>
      </c>
      <c r="D3859" s="10" t="s">
        <v>12630</v>
      </c>
      <c r="E3859" s="10" t="s">
        <v>3884</v>
      </c>
      <c r="F3859" s="11">
        <v>5</v>
      </c>
      <c r="G3859" s="11" t="s">
        <v>43</v>
      </c>
      <c r="H3859" s="10" t="s">
        <v>19</v>
      </c>
      <c r="I3859" s="10" t="s">
        <v>12631</v>
      </c>
      <c r="J3859" s="10" t="s">
        <v>70</v>
      </c>
      <c r="K3859" s="10" t="s">
        <v>12632</v>
      </c>
      <c r="L3859" s="10" t="s">
        <v>12633</v>
      </c>
      <c r="M3859" s="12" t="s">
        <v>12374</v>
      </c>
    </row>
    <row r="3860" s="4" customFormat="1" ht="54" spans="1:13">
      <c r="A3860" s="8">
        <v>3858</v>
      </c>
      <c r="B3860" s="10" t="s">
        <v>12634</v>
      </c>
      <c r="C3860" s="10" t="s">
        <v>37</v>
      </c>
      <c r="D3860" s="10" t="s">
        <v>12635</v>
      </c>
      <c r="E3860" s="10" t="s">
        <v>19</v>
      </c>
      <c r="F3860" s="11">
        <v>1</v>
      </c>
      <c r="G3860" s="11" t="s">
        <v>633</v>
      </c>
      <c r="H3860" s="10" t="s">
        <v>19</v>
      </c>
      <c r="I3860" s="10" t="s">
        <v>12636</v>
      </c>
      <c r="J3860" s="10" t="s">
        <v>591</v>
      </c>
      <c r="K3860" s="10" t="s">
        <v>12637</v>
      </c>
      <c r="L3860" s="10" t="s">
        <v>12638</v>
      </c>
      <c r="M3860" s="12" t="s">
        <v>12374</v>
      </c>
    </row>
    <row r="3861" s="4" customFormat="1" ht="27" spans="1:13">
      <c r="A3861" s="8">
        <v>3859</v>
      </c>
      <c r="B3861" s="10" t="s">
        <v>12639</v>
      </c>
      <c r="C3861" s="10" t="s">
        <v>37</v>
      </c>
      <c r="D3861" s="10" t="s">
        <v>12640</v>
      </c>
      <c r="E3861" s="10" t="s">
        <v>19</v>
      </c>
      <c r="F3861" s="11">
        <v>50</v>
      </c>
      <c r="G3861" s="11" t="s">
        <v>633</v>
      </c>
      <c r="H3861" s="10" t="s">
        <v>19</v>
      </c>
      <c r="I3861" s="10" t="s">
        <v>12641</v>
      </c>
      <c r="J3861" s="10" t="s">
        <v>40</v>
      </c>
      <c r="K3861" s="10" t="s">
        <v>12642</v>
      </c>
      <c r="L3861" s="10" t="s">
        <v>12643</v>
      </c>
      <c r="M3861" s="12" t="s">
        <v>12374</v>
      </c>
    </row>
    <row r="3862" s="4" customFormat="1" ht="67.5" spans="1:13">
      <c r="A3862" s="8">
        <v>3860</v>
      </c>
      <c r="B3862" s="10" t="s">
        <v>12644</v>
      </c>
      <c r="C3862" s="10" t="s">
        <v>66</v>
      </c>
      <c r="D3862" s="10" t="s">
        <v>12645</v>
      </c>
      <c r="E3862" s="10" t="s">
        <v>119</v>
      </c>
      <c r="F3862" s="11">
        <v>2</v>
      </c>
      <c r="G3862" s="11" t="s">
        <v>39</v>
      </c>
      <c r="H3862" s="10" t="s">
        <v>19</v>
      </c>
      <c r="I3862" s="10" t="s">
        <v>12646</v>
      </c>
      <c r="J3862" s="10" t="s">
        <v>70</v>
      </c>
      <c r="K3862" s="10" t="s">
        <v>12647</v>
      </c>
      <c r="L3862" s="10" t="s">
        <v>12648</v>
      </c>
      <c r="M3862" s="12" t="s">
        <v>12374</v>
      </c>
    </row>
    <row r="3863" s="4" customFormat="1" ht="40.5" spans="1:13">
      <c r="A3863" s="8">
        <v>3861</v>
      </c>
      <c r="B3863" s="10" t="s">
        <v>12649</v>
      </c>
      <c r="C3863" s="10" t="s">
        <v>37</v>
      </c>
      <c r="D3863" s="10" t="s">
        <v>12650</v>
      </c>
      <c r="E3863" s="10" t="s">
        <v>854</v>
      </c>
      <c r="F3863" s="11">
        <v>5</v>
      </c>
      <c r="G3863" s="11" t="s">
        <v>633</v>
      </c>
      <c r="H3863" s="10" t="s">
        <v>19</v>
      </c>
      <c r="I3863" s="10" t="s">
        <v>12650</v>
      </c>
      <c r="J3863" s="10" t="s">
        <v>59</v>
      </c>
      <c r="K3863" s="10" t="s">
        <v>12651</v>
      </c>
      <c r="L3863" s="10" t="s">
        <v>12652</v>
      </c>
      <c r="M3863" s="12" t="s">
        <v>12374</v>
      </c>
    </row>
    <row r="3864" s="4" customFormat="1" ht="81" spans="1:13">
      <c r="A3864" s="8">
        <v>3862</v>
      </c>
      <c r="B3864" s="10" t="s">
        <v>12649</v>
      </c>
      <c r="C3864" s="10" t="s">
        <v>37</v>
      </c>
      <c r="D3864" s="10" t="s">
        <v>12653</v>
      </c>
      <c r="E3864" s="10" t="s">
        <v>854</v>
      </c>
      <c r="F3864" s="11">
        <v>1</v>
      </c>
      <c r="G3864" s="11" t="s">
        <v>43</v>
      </c>
      <c r="H3864" s="10" t="s">
        <v>19</v>
      </c>
      <c r="I3864" s="10" t="s">
        <v>12653</v>
      </c>
      <c r="J3864" s="10" t="s">
        <v>28</v>
      </c>
      <c r="K3864" s="10" t="s">
        <v>12651</v>
      </c>
      <c r="L3864" s="10" t="s">
        <v>12652</v>
      </c>
      <c r="M3864" s="12" t="s">
        <v>12374</v>
      </c>
    </row>
    <row r="3865" s="4" customFormat="1" ht="94.5" spans="1:13">
      <c r="A3865" s="8">
        <v>3863</v>
      </c>
      <c r="B3865" s="9" t="s">
        <v>12654</v>
      </c>
      <c r="C3865" s="9" t="s">
        <v>37</v>
      </c>
      <c r="D3865" s="9" t="s">
        <v>12655</v>
      </c>
      <c r="E3865" s="9" t="s">
        <v>32</v>
      </c>
      <c r="F3865" s="8">
        <v>1</v>
      </c>
      <c r="G3865" s="8" t="s">
        <v>18</v>
      </c>
      <c r="H3865" s="9" t="s">
        <v>19</v>
      </c>
      <c r="I3865" s="9" t="s">
        <v>12656</v>
      </c>
      <c r="J3865" s="9" t="s">
        <v>59</v>
      </c>
      <c r="K3865" s="9" t="s">
        <v>12657</v>
      </c>
      <c r="L3865" s="9" t="str">
        <f>"13664176956"</f>
        <v>13664176956</v>
      </c>
      <c r="M3865" s="12" t="s">
        <v>12374</v>
      </c>
    </row>
    <row r="3866" s="4" customFormat="1" ht="94.5" spans="1:13">
      <c r="A3866" s="8">
        <v>3864</v>
      </c>
      <c r="B3866" s="9" t="s">
        <v>12654</v>
      </c>
      <c r="C3866" s="9" t="s">
        <v>37</v>
      </c>
      <c r="D3866" s="9" t="s">
        <v>12658</v>
      </c>
      <c r="E3866" s="9" t="s">
        <v>32</v>
      </c>
      <c r="F3866" s="8">
        <v>6</v>
      </c>
      <c r="G3866" s="8" t="s">
        <v>18</v>
      </c>
      <c r="H3866" s="9" t="s">
        <v>19</v>
      </c>
      <c r="I3866" s="9" t="s">
        <v>12659</v>
      </c>
      <c r="J3866" s="9" t="s">
        <v>59</v>
      </c>
      <c r="K3866" s="9" t="s">
        <v>12657</v>
      </c>
      <c r="L3866" s="9" t="str">
        <f>"13664176956"</f>
        <v>13664176956</v>
      </c>
      <c r="M3866" s="12" t="s">
        <v>12374</v>
      </c>
    </row>
    <row r="3867" s="4" customFormat="1" ht="81" spans="1:13">
      <c r="A3867" s="8">
        <v>3865</v>
      </c>
      <c r="B3867" s="9" t="s">
        <v>12654</v>
      </c>
      <c r="C3867" s="9" t="s">
        <v>37</v>
      </c>
      <c r="D3867" s="9" t="s">
        <v>12660</v>
      </c>
      <c r="E3867" s="9" t="s">
        <v>119</v>
      </c>
      <c r="F3867" s="8">
        <v>1</v>
      </c>
      <c r="G3867" s="8" t="s">
        <v>18</v>
      </c>
      <c r="H3867" s="9" t="s">
        <v>19</v>
      </c>
      <c r="I3867" s="9" t="s">
        <v>12661</v>
      </c>
      <c r="J3867" s="9" t="s">
        <v>40</v>
      </c>
      <c r="K3867" s="9" t="s">
        <v>12657</v>
      </c>
      <c r="L3867" s="9" t="str">
        <f>"13664176956"</f>
        <v>13664176956</v>
      </c>
      <c r="M3867" s="12" t="s">
        <v>12374</v>
      </c>
    </row>
    <row r="3868" s="4" customFormat="1" ht="27" spans="1:13">
      <c r="A3868" s="8">
        <v>3866</v>
      </c>
      <c r="B3868" s="10" t="s">
        <v>12662</v>
      </c>
      <c r="C3868" s="10" t="s">
        <v>37</v>
      </c>
      <c r="D3868" s="10" t="s">
        <v>12663</v>
      </c>
      <c r="E3868" s="10" t="s">
        <v>1988</v>
      </c>
      <c r="F3868" s="11">
        <v>10</v>
      </c>
      <c r="G3868" s="11" t="s">
        <v>39</v>
      </c>
      <c r="H3868" s="10" t="s">
        <v>19</v>
      </c>
      <c r="I3868" s="10" t="s">
        <v>12664</v>
      </c>
      <c r="J3868" s="10" t="s">
        <v>40</v>
      </c>
      <c r="K3868" s="10" t="s">
        <v>553</v>
      </c>
      <c r="L3868" s="10" t="s">
        <v>12665</v>
      </c>
      <c r="M3868" s="12" t="s">
        <v>12374</v>
      </c>
    </row>
    <row r="3869" s="4" customFormat="1" spans="1:13">
      <c r="A3869" s="8">
        <v>3867</v>
      </c>
      <c r="B3869" s="10" t="s">
        <v>12666</v>
      </c>
      <c r="C3869" s="10" t="s">
        <v>37</v>
      </c>
      <c r="D3869" s="10" t="s">
        <v>12667</v>
      </c>
      <c r="E3869" s="10" t="s">
        <v>19</v>
      </c>
      <c r="F3869" s="11">
        <v>5</v>
      </c>
      <c r="G3869" s="11" t="s">
        <v>39</v>
      </c>
      <c r="H3869" s="10" t="s">
        <v>19</v>
      </c>
      <c r="I3869" s="10" t="s">
        <v>12668</v>
      </c>
      <c r="J3869" s="10" t="s">
        <v>59</v>
      </c>
      <c r="K3869" s="10" t="s">
        <v>12669</v>
      </c>
      <c r="L3869" s="10" t="s">
        <v>12670</v>
      </c>
      <c r="M3869" s="12" t="s">
        <v>12374</v>
      </c>
    </row>
    <row r="3870" s="4" customFormat="1" spans="1:13">
      <c r="A3870" s="8">
        <v>3868</v>
      </c>
      <c r="B3870" s="10" t="s">
        <v>12671</v>
      </c>
      <c r="C3870" s="10" t="s">
        <v>135</v>
      </c>
      <c r="D3870" s="10" t="s">
        <v>12672</v>
      </c>
      <c r="E3870" s="10" t="s">
        <v>19</v>
      </c>
      <c r="F3870" s="11">
        <v>5</v>
      </c>
      <c r="G3870" s="11" t="s">
        <v>43</v>
      </c>
      <c r="H3870" s="10" t="s">
        <v>19</v>
      </c>
      <c r="I3870" s="10" t="s">
        <v>12673</v>
      </c>
      <c r="J3870" s="10" t="s">
        <v>40</v>
      </c>
      <c r="K3870" s="10" t="s">
        <v>12674</v>
      </c>
      <c r="L3870" s="10" t="s">
        <v>12675</v>
      </c>
      <c r="M3870" s="12" t="s">
        <v>12374</v>
      </c>
    </row>
    <row r="3871" s="4" customFormat="1" ht="54" spans="1:13">
      <c r="A3871" s="8">
        <v>3869</v>
      </c>
      <c r="B3871" s="10" t="s">
        <v>12671</v>
      </c>
      <c r="C3871" s="10" t="s">
        <v>109</v>
      </c>
      <c r="D3871" s="10" t="s">
        <v>12676</v>
      </c>
      <c r="E3871" s="10" t="s">
        <v>119</v>
      </c>
      <c r="F3871" s="11">
        <v>1</v>
      </c>
      <c r="G3871" s="11" t="s">
        <v>43</v>
      </c>
      <c r="H3871" s="10" t="s">
        <v>19</v>
      </c>
      <c r="I3871" s="10" t="s">
        <v>12677</v>
      </c>
      <c r="J3871" s="10" t="s">
        <v>40</v>
      </c>
      <c r="K3871" s="10" t="s">
        <v>12674</v>
      </c>
      <c r="L3871" s="10" t="s">
        <v>12675</v>
      </c>
      <c r="M3871" s="12" t="s">
        <v>12374</v>
      </c>
    </row>
    <row r="3872" s="4" customFormat="1" ht="81" spans="1:13">
      <c r="A3872" s="8">
        <v>3870</v>
      </c>
      <c r="B3872" s="10" t="s">
        <v>12678</v>
      </c>
      <c r="C3872" s="10" t="s">
        <v>37</v>
      </c>
      <c r="D3872" s="10" t="s">
        <v>12679</v>
      </c>
      <c r="E3872" s="10" t="s">
        <v>32</v>
      </c>
      <c r="F3872" s="11">
        <v>5</v>
      </c>
      <c r="G3872" s="11" t="s">
        <v>43</v>
      </c>
      <c r="H3872" s="10" t="s">
        <v>19</v>
      </c>
      <c r="I3872" s="10" t="s">
        <v>12680</v>
      </c>
      <c r="J3872" s="10" t="s">
        <v>40</v>
      </c>
      <c r="K3872" s="10" t="s">
        <v>12681</v>
      </c>
      <c r="L3872" s="10" t="s">
        <v>12682</v>
      </c>
      <c r="M3872" s="12" t="s">
        <v>12374</v>
      </c>
    </row>
    <row r="3873" s="4" customFormat="1" ht="67.5" spans="1:13">
      <c r="A3873" s="8">
        <v>3871</v>
      </c>
      <c r="B3873" s="10" t="s">
        <v>12678</v>
      </c>
      <c r="C3873" s="10" t="s">
        <v>37</v>
      </c>
      <c r="D3873" s="10" t="s">
        <v>12683</v>
      </c>
      <c r="E3873" s="10" t="s">
        <v>37</v>
      </c>
      <c r="F3873" s="11">
        <v>2</v>
      </c>
      <c r="G3873" s="11" t="s">
        <v>43</v>
      </c>
      <c r="H3873" s="10" t="s">
        <v>19</v>
      </c>
      <c r="I3873" s="10" t="s">
        <v>12684</v>
      </c>
      <c r="J3873" s="10" t="s">
        <v>591</v>
      </c>
      <c r="K3873" s="10" t="s">
        <v>12681</v>
      </c>
      <c r="L3873" s="10" t="s">
        <v>12682</v>
      </c>
      <c r="M3873" s="12" t="s">
        <v>12374</v>
      </c>
    </row>
    <row r="3874" s="4" customFormat="1" ht="81" spans="1:13">
      <c r="A3874" s="8">
        <v>3872</v>
      </c>
      <c r="B3874" s="9" t="s">
        <v>12678</v>
      </c>
      <c r="C3874" s="9" t="s">
        <v>150</v>
      </c>
      <c r="D3874" s="9" t="s">
        <v>12685</v>
      </c>
      <c r="E3874" s="9" t="s">
        <v>32</v>
      </c>
      <c r="F3874" s="8">
        <v>10</v>
      </c>
      <c r="G3874" s="8" t="s">
        <v>18</v>
      </c>
      <c r="H3874" s="9" t="s">
        <v>19</v>
      </c>
      <c r="I3874" s="9" t="s">
        <v>12686</v>
      </c>
      <c r="J3874" s="9" t="s">
        <v>40</v>
      </c>
      <c r="K3874" s="9" t="s">
        <v>12681</v>
      </c>
      <c r="L3874" s="9" t="str">
        <f>"13904103732"</f>
        <v>13904103732</v>
      </c>
      <c r="M3874" s="12" t="s">
        <v>12374</v>
      </c>
    </row>
    <row r="3875" s="4" customFormat="1" ht="40.5" spans="1:13">
      <c r="A3875" s="8">
        <v>3873</v>
      </c>
      <c r="B3875" s="10" t="s">
        <v>12687</v>
      </c>
      <c r="C3875" s="10" t="s">
        <v>37</v>
      </c>
      <c r="D3875" s="10" t="s">
        <v>12688</v>
      </c>
      <c r="E3875" s="10" t="s">
        <v>3666</v>
      </c>
      <c r="F3875" s="11">
        <v>2</v>
      </c>
      <c r="G3875" s="11" t="s">
        <v>43</v>
      </c>
      <c r="H3875" s="10" t="s">
        <v>19</v>
      </c>
      <c r="I3875" s="10" t="s">
        <v>12689</v>
      </c>
      <c r="J3875" s="10" t="s">
        <v>28</v>
      </c>
      <c r="K3875" s="10" t="s">
        <v>12690</v>
      </c>
      <c r="L3875" s="10" t="s">
        <v>12691</v>
      </c>
      <c r="M3875" s="12" t="s">
        <v>12374</v>
      </c>
    </row>
    <row r="3876" s="4" customFormat="1" ht="108" spans="1:13">
      <c r="A3876" s="8">
        <v>3874</v>
      </c>
      <c r="B3876" s="10" t="s">
        <v>12692</v>
      </c>
      <c r="C3876" s="10" t="s">
        <v>1526</v>
      </c>
      <c r="D3876" s="10" t="s">
        <v>12693</v>
      </c>
      <c r="E3876" s="10" t="s">
        <v>258</v>
      </c>
      <c r="F3876" s="11">
        <v>1</v>
      </c>
      <c r="G3876" s="11" t="s">
        <v>43</v>
      </c>
      <c r="H3876" s="10" t="s">
        <v>19</v>
      </c>
      <c r="I3876" s="10" t="s">
        <v>12694</v>
      </c>
      <c r="J3876" s="10" t="s">
        <v>59</v>
      </c>
      <c r="K3876" s="10" t="s">
        <v>12695</v>
      </c>
      <c r="L3876" s="10" t="s">
        <v>12696</v>
      </c>
      <c r="M3876" s="12" t="s">
        <v>12374</v>
      </c>
    </row>
    <row r="3877" s="4" customFormat="1" ht="94.5" spans="1:13">
      <c r="A3877" s="8">
        <v>3875</v>
      </c>
      <c r="B3877" s="10" t="s">
        <v>12697</v>
      </c>
      <c r="C3877" s="10" t="s">
        <v>30</v>
      </c>
      <c r="D3877" s="10" t="s">
        <v>12698</v>
      </c>
      <c r="E3877" s="10" t="s">
        <v>68</v>
      </c>
      <c r="F3877" s="11">
        <v>3</v>
      </c>
      <c r="G3877" s="11" t="s">
        <v>43</v>
      </c>
      <c r="H3877" s="10" t="s">
        <v>19</v>
      </c>
      <c r="I3877" s="10" t="s">
        <v>12699</v>
      </c>
      <c r="J3877" s="10" t="s">
        <v>40</v>
      </c>
      <c r="K3877" s="10" t="s">
        <v>12700</v>
      </c>
      <c r="L3877" s="10" t="s">
        <v>12701</v>
      </c>
      <c r="M3877" s="12" t="s">
        <v>12374</v>
      </c>
    </row>
    <row r="3878" s="4" customFormat="1" ht="135" spans="1:13">
      <c r="A3878" s="8">
        <v>3876</v>
      </c>
      <c r="B3878" s="9" t="s">
        <v>12697</v>
      </c>
      <c r="C3878" s="9" t="s">
        <v>318</v>
      </c>
      <c r="D3878" s="9" t="s">
        <v>12702</v>
      </c>
      <c r="E3878" s="9" t="s">
        <v>137</v>
      </c>
      <c r="F3878" s="8">
        <v>1</v>
      </c>
      <c r="G3878" s="8" t="s">
        <v>18</v>
      </c>
      <c r="H3878" s="9" t="s">
        <v>19</v>
      </c>
      <c r="I3878" s="9" t="s">
        <v>12703</v>
      </c>
      <c r="J3878" s="9" t="s">
        <v>40</v>
      </c>
      <c r="K3878" s="9" t="s">
        <v>12700</v>
      </c>
      <c r="L3878" s="9" t="str">
        <f>"13314105111"</f>
        <v>13314105111</v>
      </c>
      <c r="M3878" s="12" t="s">
        <v>12374</v>
      </c>
    </row>
    <row r="3879" s="4" customFormat="1" spans="1:13">
      <c r="A3879" s="8">
        <v>3877</v>
      </c>
      <c r="B3879" s="10" t="s">
        <v>12704</v>
      </c>
      <c r="C3879" s="10" t="s">
        <v>37</v>
      </c>
      <c r="D3879" s="10" t="s">
        <v>12705</v>
      </c>
      <c r="E3879" s="10" t="s">
        <v>19</v>
      </c>
      <c r="F3879" s="11">
        <v>5</v>
      </c>
      <c r="G3879" s="11" t="s">
        <v>633</v>
      </c>
      <c r="H3879" s="10" t="s">
        <v>19</v>
      </c>
      <c r="I3879" s="10" t="s">
        <v>12706</v>
      </c>
      <c r="J3879" s="10" t="s">
        <v>34</v>
      </c>
      <c r="K3879" s="10" t="s">
        <v>12707</v>
      </c>
      <c r="L3879" s="10" t="s">
        <v>12708</v>
      </c>
      <c r="M3879" s="12" t="s">
        <v>12374</v>
      </c>
    </row>
    <row r="3880" s="4" customFormat="1" ht="27" spans="1:13">
      <c r="A3880" s="8">
        <v>3878</v>
      </c>
      <c r="B3880" s="10" t="s">
        <v>12704</v>
      </c>
      <c r="C3880" s="10" t="s">
        <v>135</v>
      </c>
      <c r="D3880" s="10" t="s">
        <v>12709</v>
      </c>
      <c r="E3880" s="10" t="s">
        <v>350</v>
      </c>
      <c r="F3880" s="11">
        <v>2</v>
      </c>
      <c r="G3880" s="11" t="s">
        <v>43</v>
      </c>
      <c r="H3880" s="10" t="s">
        <v>19</v>
      </c>
      <c r="I3880" s="10" t="s">
        <v>12710</v>
      </c>
      <c r="J3880" s="10" t="s">
        <v>59</v>
      </c>
      <c r="K3880" s="10" t="s">
        <v>12707</v>
      </c>
      <c r="L3880" s="10" t="s">
        <v>12708</v>
      </c>
      <c r="M3880" s="12" t="s">
        <v>12374</v>
      </c>
    </row>
    <row r="3881" s="4" customFormat="1" ht="121.5" spans="1:13">
      <c r="A3881" s="8">
        <v>3879</v>
      </c>
      <c r="B3881" s="9" t="s">
        <v>12711</v>
      </c>
      <c r="C3881" s="9" t="s">
        <v>37</v>
      </c>
      <c r="D3881" s="9" t="s">
        <v>12712</v>
      </c>
      <c r="E3881" s="9" t="s">
        <v>111</v>
      </c>
      <c r="F3881" s="8">
        <v>1</v>
      </c>
      <c r="G3881" s="8" t="s">
        <v>18</v>
      </c>
      <c r="H3881" s="9" t="s">
        <v>19</v>
      </c>
      <c r="I3881" s="9" t="s">
        <v>12713</v>
      </c>
      <c r="J3881" s="9" t="s">
        <v>59</v>
      </c>
      <c r="K3881" s="9" t="s">
        <v>12714</v>
      </c>
      <c r="L3881" s="9" t="str">
        <f>"15998377716"</f>
        <v>15998377716</v>
      </c>
      <c r="M3881" s="12" t="s">
        <v>12374</v>
      </c>
    </row>
    <row r="3882" s="4" customFormat="1" ht="81" spans="1:13">
      <c r="A3882" s="8">
        <v>3880</v>
      </c>
      <c r="B3882" s="10" t="s">
        <v>12715</v>
      </c>
      <c r="C3882" s="10" t="s">
        <v>675</v>
      </c>
      <c r="D3882" s="10" t="s">
        <v>12716</v>
      </c>
      <c r="E3882" s="10" t="s">
        <v>119</v>
      </c>
      <c r="F3882" s="11">
        <v>1</v>
      </c>
      <c r="G3882" s="11" t="s">
        <v>43</v>
      </c>
      <c r="H3882" s="10" t="s">
        <v>19</v>
      </c>
      <c r="I3882" s="10" t="s">
        <v>12717</v>
      </c>
      <c r="J3882" s="10" t="s">
        <v>70</v>
      </c>
      <c r="K3882" s="10" t="s">
        <v>12718</v>
      </c>
      <c r="L3882" s="10" t="s">
        <v>12719</v>
      </c>
      <c r="M3882" s="12" t="s">
        <v>12374</v>
      </c>
    </row>
    <row r="3883" s="4" customFormat="1" ht="27" spans="1:13">
      <c r="A3883" s="8">
        <v>3881</v>
      </c>
      <c r="B3883" s="9" t="s">
        <v>12720</v>
      </c>
      <c r="C3883" s="9" t="s">
        <v>37</v>
      </c>
      <c r="D3883" s="9" t="s">
        <v>12721</v>
      </c>
      <c r="E3883" s="9" t="s">
        <v>32</v>
      </c>
      <c r="F3883" s="8">
        <v>2</v>
      </c>
      <c r="G3883" s="8" t="s">
        <v>18</v>
      </c>
      <c r="H3883" s="9" t="s">
        <v>19</v>
      </c>
      <c r="I3883" s="9" t="s">
        <v>12722</v>
      </c>
      <c r="J3883" s="9" t="s">
        <v>40</v>
      </c>
      <c r="K3883" s="9" t="s">
        <v>12723</v>
      </c>
      <c r="L3883" s="9" t="str">
        <f>"13940032723"</f>
        <v>13940032723</v>
      </c>
      <c r="M3883" s="12" t="s">
        <v>12374</v>
      </c>
    </row>
    <row r="3884" s="4" customFormat="1" ht="27" spans="1:13">
      <c r="A3884" s="8">
        <v>3882</v>
      </c>
      <c r="B3884" s="10" t="s">
        <v>12724</v>
      </c>
      <c r="C3884" s="10" t="s">
        <v>448</v>
      </c>
      <c r="D3884" s="10" t="s">
        <v>41</v>
      </c>
      <c r="E3884" s="10" t="s">
        <v>32</v>
      </c>
      <c r="F3884" s="11">
        <v>3</v>
      </c>
      <c r="G3884" s="11" t="s">
        <v>43</v>
      </c>
      <c r="H3884" s="10" t="s">
        <v>19</v>
      </c>
      <c r="I3884" s="10" t="s">
        <v>3859</v>
      </c>
      <c r="J3884" s="10" t="s">
        <v>59</v>
      </c>
      <c r="K3884" s="10" t="s">
        <v>12725</v>
      </c>
      <c r="L3884" s="10" t="s">
        <v>12726</v>
      </c>
      <c r="M3884" s="12" t="s">
        <v>12374</v>
      </c>
    </row>
    <row r="3885" s="4" customFormat="1" ht="54" spans="1:13">
      <c r="A3885" s="8">
        <v>3883</v>
      </c>
      <c r="B3885" s="10" t="s">
        <v>12727</v>
      </c>
      <c r="C3885" s="10" t="s">
        <v>448</v>
      </c>
      <c r="D3885" s="10" t="s">
        <v>12728</v>
      </c>
      <c r="E3885" s="10" t="s">
        <v>19</v>
      </c>
      <c r="F3885" s="11">
        <v>5</v>
      </c>
      <c r="G3885" s="11" t="s">
        <v>43</v>
      </c>
      <c r="H3885" s="10" t="s">
        <v>19</v>
      </c>
      <c r="I3885" s="10" t="s">
        <v>12729</v>
      </c>
      <c r="J3885" s="10" t="s">
        <v>59</v>
      </c>
      <c r="K3885" s="10" t="s">
        <v>4130</v>
      </c>
      <c r="L3885" s="10" t="s">
        <v>12730</v>
      </c>
      <c r="M3885" s="12" t="s">
        <v>12374</v>
      </c>
    </row>
    <row r="3886" s="4" customFormat="1" ht="40.5" spans="1:13">
      <c r="A3886" s="8">
        <v>3884</v>
      </c>
      <c r="B3886" s="10" t="s">
        <v>12731</v>
      </c>
      <c r="C3886" s="10" t="s">
        <v>1302</v>
      </c>
      <c r="D3886" s="10" t="s">
        <v>12732</v>
      </c>
      <c r="E3886" s="10" t="s">
        <v>1724</v>
      </c>
      <c r="F3886" s="11">
        <v>3</v>
      </c>
      <c r="G3886" s="11" t="s">
        <v>43</v>
      </c>
      <c r="H3886" s="10" t="s">
        <v>19</v>
      </c>
      <c r="I3886" s="10" t="s">
        <v>12733</v>
      </c>
      <c r="J3886" s="10" t="s">
        <v>40</v>
      </c>
      <c r="K3886" s="10" t="s">
        <v>12734</v>
      </c>
      <c r="L3886" s="10" t="s">
        <v>12735</v>
      </c>
      <c r="M3886" s="12" t="s">
        <v>12374</v>
      </c>
    </row>
    <row r="3887" s="4" customFormat="1" ht="67.5" spans="1:13">
      <c r="A3887" s="8">
        <v>3885</v>
      </c>
      <c r="B3887" s="10" t="s">
        <v>12731</v>
      </c>
      <c r="C3887" s="10" t="s">
        <v>37</v>
      </c>
      <c r="D3887" s="10" t="s">
        <v>12736</v>
      </c>
      <c r="E3887" s="10" t="s">
        <v>350</v>
      </c>
      <c r="F3887" s="11">
        <v>1</v>
      </c>
      <c r="G3887" s="11" t="s">
        <v>43</v>
      </c>
      <c r="H3887" s="10" t="s">
        <v>76</v>
      </c>
      <c r="I3887" s="10" t="s">
        <v>12737</v>
      </c>
      <c r="J3887" s="10" t="s">
        <v>591</v>
      </c>
      <c r="K3887" s="10" t="s">
        <v>12734</v>
      </c>
      <c r="L3887" s="10" t="s">
        <v>12735</v>
      </c>
      <c r="M3887" s="12" t="s">
        <v>12374</v>
      </c>
    </row>
    <row r="3888" s="4" customFormat="1" ht="81" spans="1:13">
      <c r="A3888" s="8">
        <v>3886</v>
      </c>
      <c r="B3888" s="9" t="s">
        <v>12731</v>
      </c>
      <c r="C3888" s="9" t="s">
        <v>37</v>
      </c>
      <c r="D3888" s="9" t="s">
        <v>12738</v>
      </c>
      <c r="E3888" s="9" t="s">
        <v>2793</v>
      </c>
      <c r="F3888" s="8">
        <v>1</v>
      </c>
      <c r="G3888" s="8" t="s">
        <v>18</v>
      </c>
      <c r="H3888" s="9" t="s">
        <v>19</v>
      </c>
      <c r="I3888" s="9" t="s">
        <v>12739</v>
      </c>
      <c r="J3888" s="9" t="s">
        <v>40</v>
      </c>
      <c r="K3888" s="9" t="s">
        <v>12734</v>
      </c>
      <c r="L3888" s="9" t="str">
        <f>"13944414448"</f>
        <v>13944414448</v>
      </c>
      <c r="M3888" s="12" t="s">
        <v>12374</v>
      </c>
    </row>
    <row r="3889" s="4" customFormat="1" ht="40.5" spans="1:13">
      <c r="A3889" s="8">
        <v>3887</v>
      </c>
      <c r="B3889" s="10" t="s">
        <v>12740</v>
      </c>
      <c r="C3889" s="10" t="s">
        <v>37</v>
      </c>
      <c r="D3889" s="10" t="s">
        <v>12741</v>
      </c>
      <c r="E3889" s="10" t="s">
        <v>19</v>
      </c>
      <c r="F3889" s="11">
        <v>10</v>
      </c>
      <c r="G3889" s="11" t="s">
        <v>633</v>
      </c>
      <c r="H3889" s="10" t="s">
        <v>19</v>
      </c>
      <c r="I3889" s="10" t="s">
        <v>12742</v>
      </c>
      <c r="J3889" s="10" t="s">
        <v>59</v>
      </c>
      <c r="K3889" s="10" t="s">
        <v>12743</v>
      </c>
      <c r="L3889" s="10" t="s">
        <v>12744</v>
      </c>
      <c r="M3889" s="12" t="s">
        <v>12374</v>
      </c>
    </row>
    <row r="3890" s="4" customFormat="1" ht="27" spans="1:13">
      <c r="A3890" s="8">
        <v>3888</v>
      </c>
      <c r="B3890" s="10" t="s">
        <v>12745</v>
      </c>
      <c r="C3890" s="10" t="s">
        <v>37</v>
      </c>
      <c r="D3890" s="10" t="s">
        <v>12746</v>
      </c>
      <c r="E3890" s="10" t="s">
        <v>19</v>
      </c>
      <c r="F3890" s="11">
        <v>5</v>
      </c>
      <c r="G3890" s="11" t="s">
        <v>633</v>
      </c>
      <c r="H3890" s="10" t="s">
        <v>19</v>
      </c>
      <c r="I3890" s="10" t="s">
        <v>12747</v>
      </c>
      <c r="J3890" s="10" t="s">
        <v>40</v>
      </c>
      <c r="K3890" s="10" t="s">
        <v>12748</v>
      </c>
      <c r="L3890" s="10" t="s">
        <v>12749</v>
      </c>
      <c r="M3890" s="12" t="s">
        <v>12374</v>
      </c>
    </row>
    <row r="3891" s="4" customFormat="1" ht="27" spans="1:13">
      <c r="A3891" s="8">
        <v>3889</v>
      </c>
      <c r="B3891" s="10" t="s">
        <v>12745</v>
      </c>
      <c r="C3891" s="10" t="s">
        <v>37</v>
      </c>
      <c r="D3891" s="10" t="s">
        <v>12750</v>
      </c>
      <c r="E3891" s="10" t="s">
        <v>9430</v>
      </c>
      <c r="F3891" s="11">
        <v>1</v>
      </c>
      <c r="G3891" s="11" t="s">
        <v>43</v>
      </c>
      <c r="H3891" s="10" t="s">
        <v>19</v>
      </c>
      <c r="I3891" s="10" t="s">
        <v>12751</v>
      </c>
      <c r="J3891" s="10" t="s">
        <v>59</v>
      </c>
      <c r="K3891" s="10" t="s">
        <v>12748</v>
      </c>
      <c r="L3891" s="10" t="s">
        <v>12749</v>
      </c>
      <c r="M3891" s="12" t="s">
        <v>12374</v>
      </c>
    </row>
    <row r="3892" s="4" customFormat="1" ht="40.5" spans="1:13">
      <c r="A3892" s="8">
        <v>3890</v>
      </c>
      <c r="B3892" s="9" t="s">
        <v>12752</v>
      </c>
      <c r="C3892" s="9" t="s">
        <v>150</v>
      </c>
      <c r="D3892" s="9" t="s">
        <v>12753</v>
      </c>
      <c r="E3892" s="9" t="s">
        <v>32</v>
      </c>
      <c r="F3892" s="8">
        <v>2</v>
      </c>
      <c r="G3892" s="8" t="s">
        <v>18</v>
      </c>
      <c r="H3892" s="9" t="s">
        <v>76</v>
      </c>
      <c r="I3892" s="9" t="s">
        <v>12753</v>
      </c>
      <c r="J3892" s="9" t="s">
        <v>40</v>
      </c>
      <c r="K3892" s="9" t="s">
        <v>12754</v>
      </c>
      <c r="L3892" s="9" t="str">
        <f>"18624071598"</f>
        <v>18624071598</v>
      </c>
      <c r="M3892" s="12" t="s">
        <v>12374</v>
      </c>
    </row>
    <row r="3893" s="4" customFormat="1" ht="54" spans="1:13">
      <c r="A3893" s="8">
        <v>3891</v>
      </c>
      <c r="B3893" s="9" t="s">
        <v>12755</v>
      </c>
      <c r="C3893" s="9" t="s">
        <v>150</v>
      </c>
      <c r="D3893" s="9" t="s">
        <v>12756</v>
      </c>
      <c r="E3893" s="9" t="s">
        <v>32</v>
      </c>
      <c r="F3893" s="8">
        <v>1</v>
      </c>
      <c r="G3893" s="8" t="s">
        <v>18</v>
      </c>
      <c r="H3893" s="9" t="s">
        <v>19</v>
      </c>
      <c r="I3893" s="9" t="s">
        <v>12757</v>
      </c>
      <c r="J3893" s="9" t="s">
        <v>40</v>
      </c>
      <c r="K3893" s="9" t="s">
        <v>12758</v>
      </c>
      <c r="L3893" s="9" t="str">
        <f>"18141015085"</f>
        <v>18141015085</v>
      </c>
      <c r="M3893" s="12" t="s">
        <v>12374</v>
      </c>
    </row>
    <row r="3894" s="4" customFormat="1" spans="1:13">
      <c r="A3894" s="8">
        <v>3892</v>
      </c>
      <c r="B3894" s="9" t="s">
        <v>12759</v>
      </c>
      <c r="C3894" s="9" t="s">
        <v>37</v>
      </c>
      <c r="D3894" s="9" t="s">
        <v>12760</v>
      </c>
      <c r="E3894" s="9" t="s">
        <v>3939</v>
      </c>
      <c r="F3894" s="8">
        <v>1</v>
      </c>
      <c r="G3894" s="8" t="s">
        <v>18</v>
      </c>
      <c r="H3894" s="9" t="s">
        <v>19</v>
      </c>
      <c r="I3894" s="9" t="s">
        <v>782</v>
      </c>
      <c r="J3894" s="9" t="s">
        <v>40</v>
      </c>
      <c r="K3894" s="9" t="s">
        <v>12761</v>
      </c>
      <c r="L3894" s="9" t="str">
        <f>"13904902382"</f>
        <v>13904902382</v>
      </c>
      <c r="M3894" s="12" t="s">
        <v>12374</v>
      </c>
    </row>
    <row r="3895" s="4" customFormat="1" ht="40.5" spans="1:13">
      <c r="A3895" s="8">
        <v>3893</v>
      </c>
      <c r="B3895" s="10" t="s">
        <v>12762</v>
      </c>
      <c r="C3895" s="10" t="s">
        <v>37</v>
      </c>
      <c r="D3895" s="10" t="s">
        <v>12763</v>
      </c>
      <c r="E3895" s="10" t="s">
        <v>152</v>
      </c>
      <c r="F3895" s="11">
        <v>5</v>
      </c>
      <c r="G3895" s="11" t="s">
        <v>633</v>
      </c>
      <c r="H3895" s="10" t="s">
        <v>19</v>
      </c>
      <c r="I3895" s="10" t="s">
        <v>12764</v>
      </c>
      <c r="J3895" s="10" t="s">
        <v>7051</v>
      </c>
      <c r="K3895" s="10" t="s">
        <v>12765</v>
      </c>
      <c r="L3895" s="10" t="s">
        <v>12766</v>
      </c>
      <c r="M3895" s="12" t="s">
        <v>12374</v>
      </c>
    </row>
    <row r="3896" s="4" customFormat="1" ht="108" spans="1:13">
      <c r="A3896" s="8">
        <v>3894</v>
      </c>
      <c r="B3896" s="10" t="s">
        <v>12767</v>
      </c>
      <c r="C3896" s="10" t="s">
        <v>37</v>
      </c>
      <c r="D3896" s="10" t="s">
        <v>12768</v>
      </c>
      <c r="E3896" s="10" t="s">
        <v>147</v>
      </c>
      <c r="F3896" s="11">
        <v>2</v>
      </c>
      <c r="G3896" s="11" t="s">
        <v>43</v>
      </c>
      <c r="H3896" s="10" t="s">
        <v>76</v>
      </c>
      <c r="I3896" s="10" t="s">
        <v>12769</v>
      </c>
      <c r="J3896" s="10" t="s">
        <v>40</v>
      </c>
      <c r="K3896" s="10" t="s">
        <v>12770</v>
      </c>
      <c r="L3896" s="10" t="s">
        <v>12771</v>
      </c>
      <c r="M3896" s="12" t="s">
        <v>12374</v>
      </c>
    </row>
    <row r="3897" s="4" customFormat="1" ht="27" spans="1:13">
      <c r="A3897" s="8">
        <v>3895</v>
      </c>
      <c r="B3897" s="9" t="s">
        <v>12772</v>
      </c>
      <c r="C3897" s="9" t="s">
        <v>150</v>
      </c>
      <c r="D3897" s="9" t="s">
        <v>12773</v>
      </c>
      <c r="E3897" s="9" t="s">
        <v>32</v>
      </c>
      <c r="F3897" s="8">
        <v>1</v>
      </c>
      <c r="G3897" s="8" t="s">
        <v>18</v>
      </c>
      <c r="H3897" s="9" t="s">
        <v>474</v>
      </c>
      <c r="I3897" s="9" t="s">
        <v>12774</v>
      </c>
      <c r="J3897" s="9" t="s">
        <v>59</v>
      </c>
      <c r="K3897" s="9" t="s">
        <v>12775</v>
      </c>
      <c r="L3897" s="9" t="str">
        <f>"15241031134"</f>
        <v>15241031134</v>
      </c>
      <c r="M3897" s="12" t="s">
        <v>12374</v>
      </c>
    </row>
    <row r="3898" s="4" customFormat="1" ht="27" spans="1:13">
      <c r="A3898" s="8">
        <v>3896</v>
      </c>
      <c r="B3898" s="9" t="s">
        <v>12772</v>
      </c>
      <c r="C3898" s="9" t="s">
        <v>2252</v>
      </c>
      <c r="D3898" s="9" t="s">
        <v>12776</v>
      </c>
      <c r="E3898" s="9" t="s">
        <v>1041</v>
      </c>
      <c r="F3898" s="8">
        <v>1</v>
      </c>
      <c r="G3898" s="8" t="s">
        <v>18</v>
      </c>
      <c r="H3898" s="9" t="s">
        <v>474</v>
      </c>
      <c r="I3898" s="9" t="s">
        <v>12777</v>
      </c>
      <c r="J3898" s="9" t="s">
        <v>59</v>
      </c>
      <c r="K3898" s="9" t="s">
        <v>12775</v>
      </c>
      <c r="L3898" s="9" t="str">
        <f>"15241031134"</f>
        <v>15241031134</v>
      </c>
      <c r="M3898" s="12" t="s">
        <v>12374</v>
      </c>
    </row>
    <row r="3899" s="4" customFormat="1" ht="27" spans="1:13">
      <c r="A3899" s="8">
        <v>3897</v>
      </c>
      <c r="B3899" s="9" t="s">
        <v>12772</v>
      </c>
      <c r="C3899" s="9" t="s">
        <v>448</v>
      </c>
      <c r="D3899" s="9" t="s">
        <v>12778</v>
      </c>
      <c r="E3899" s="9" t="s">
        <v>32</v>
      </c>
      <c r="F3899" s="8">
        <v>1</v>
      </c>
      <c r="G3899" s="8" t="s">
        <v>18</v>
      </c>
      <c r="H3899" s="9" t="s">
        <v>474</v>
      </c>
      <c r="I3899" s="9" t="s">
        <v>12779</v>
      </c>
      <c r="J3899" s="9" t="s">
        <v>59</v>
      </c>
      <c r="K3899" s="9" t="s">
        <v>12775</v>
      </c>
      <c r="L3899" s="9" t="str">
        <f>"15241031134"</f>
        <v>15241031134</v>
      </c>
      <c r="M3899" s="12" t="s">
        <v>12374</v>
      </c>
    </row>
    <row r="3900" s="4" customFormat="1" ht="40.5" spans="1:13">
      <c r="A3900" s="8">
        <v>3898</v>
      </c>
      <c r="B3900" s="10" t="s">
        <v>12780</v>
      </c>
      <c r="C3900" s="10" t="s">
        <v>37</v>
      </c>
      <c r="D3900" s="10" t="s">
        <v>12781</v>
      </c>
      <c r="E3900" s="10" t="s">
        <v>152</v>
      </c>
      <c r="F3900" s="11">
        <v>1</v>
      </c>
      <c r="G3900" s="11" t="s">
        <v>43</v>
      </c>
      <c r="H3900" s="10" t="s">
        <v>76</v>
      </c>
      <c r="I3900" s="10" t="s">
        <v>12782</v>
      </c>
      <c r="J3900" s="10" t="s">
        <v>40</v>
      </c>
      <c r="K3900" s="10" t="s">
        <v>12783</v>
      </c>
      <c r="L3900" s="10" t="s">
        <v>12784</v>
      </c>
      <c r="M3900" s="12" t="s">
        <v>12374</v>
      </c>
    </row>
    <row r="3901" s="4" customFormat="1" ht="54" spans="1:13">
      <c r="A3901" s="8">
        <v>3899</v>
      </c>
      <c r="B3901" s="10" t="s">
        <v>12780</v>
      </c>
      <c r="C3901" s="10" t="s">
        <v>37</v>
      </c>
      <c r="D3901" s="10" t="s">
        <v>12785</v>
      </c>
      <c r="E3901" s="10" t="s">
        <v>3858</v>
      </c>
      <c r="F3901" s="11">
        <v>1</v>
      </c>
      <c r="G3901" s="11" t="s">
        <v>39</v>
      </c>
      <c r="H3901" s="10" t="s">
        <v>19</v>
      </c>
      <c r="I3901" s="10" t="s">
        <v>12786</v>
      </c>
      <c r="J3901" s="10" t="s">
        <v>40</v>
      </c>
      <c r="K3901" s="10" t="s">
        <v>12783</v>
      </c>
      <c r="L3901" s="10" t="s">
        <v>12784</v>
      </c>
      <c r="M3901" s="12" t="s">
        <v>12374</v>
      </c>
    </row>
    <row r="3902" s="4" customFormat="1" ht="67.5" spans="1:13">
      <c r="A3902" s="8">
        <v>3900</v>
      </c>
      <c r="B3902" s="10" t="s">
        <v>12780</v>
      </c>
      <c r="C3902" s="10" t="s">
        <v>37</v>
      </c>
      <c r="D3902" s="10" t="s">
        <v>12787</v>
      </c>
      <c r="E3902" s="10" t="s">
        <v>19</v>
      </c>
      <c r="F3902" s="11">
        <v>2</v>
      </c>
      <c r="G3902" s="11" t="s">
        <v>633</v>
      </c>
      <c r="H3902" s="10" t="s">
        <v>19</v>
      </c>
      <c r="I3902" s="10" t="s">
        <v>12788</v>
      </c>
      <c r="J3902" s="10" t="s">
        <v>59</v>
      </c>
      <c r="K3902" s="10" t="s">
        <v>12783</v>
      </c>
      <c r="L3902" s="10" t="s">
        <v>12784</v>
      </c>
      <c r="M3902" s="12" t="s">
        <v>12374</v>
      </c>
    </row>
    <row r="3903" s="4" customFormat="1" ht="40.5" spans="1:13">
      <c r="A3903" s="8">
        <v>3901</v>
      </c>
      <c r="B3903" s="9" t="s">
        <v>12789</v>
      </c>
      <c r="C3903" s="9" t="s">
        <v>167</v>
      </c>
      <c r="D3903" s="9" t="s">
        <v>12790</v>
      </c>
      <c r="E3903" s="9" t="s">
        <v>258</v>
      </c>
      <c r="F3903" s="8">
        <v>2</v>
      </c>
      <c r="G3903" s="8" t="s">
        <v>18</v>
      </c>
      <c r="H3903" s="9" t="s">
        <v>19</v>
      </c>
      <c r="I3903" s="9" t="s">
        <v>12791</v>
      </c>
      <c r="J3903" s="9" t="s">
        <v>59</v>
      </c>
      <c r="K3903" s="9" t="s">
        <v>12792</v>
      </c>
      <c r="L3903" s="9" t="str">
        <f>"18841001799"</f>
        <v>18841001799</v>
      </c>
      <c r="M3903" s="12" t="s">
        <v>12374</v>
      </c>
    </row>
    <row r="3904" s="4" customFormat="1" ht="27" spans="1:13">
      <c r="A3904" s="8">
        <v>3902</v>
      </c>
      <c r="B3904" s="10" t="s">
        <v>12793</v>
      </c>
      <c r="C3904" s="10" t="s">
        <v>37</v>
      </c>
      <c r="D3904" s="10" t="s">
        <v>12794</v>
      </c>
      <c r="E3904" s="10" t="s">
        <v>19</v>
      </c>
      <c r="F3904" s="11">
        <v>20</v>
      </c>
      <c r="G3904" s="11" t="s">
        <v>633</v>
      </c>
      <c r="H3904" s="10" t="s">
        <v>19</v>
      </c>
      <c r="I3904" s="10" t="s">
        <v>19</v>
      </c>
      <c r="J3904" s="10" t="s">
        <v>40</v>
      </c>
      <c r="K3904" s="10" t="s">
        <v>12795</v>
      </c>
      <c r="L3904" s="10" t="s">
        <v>12796</v>
      </c>
      <c r="M3904" s="12" t="s">
        <v>12374</v>
      </c>
    </row>
    <row r="3905" s="4" customFormat="1" ht="40.5" spans="1:13">
      <c r="A3905" s="8">
        <v>3903</v>
      </c>
      <c r="B3905" s="9" t="s">
        <v>12793</v>
      </c>
      <c r="C3905" s="9" t="s">
        <v>1302</v>
      </c>
      <c r="D3905" s="9" t="s">
        <v>12797</v>
      </c>
      <c r="E3905" s="9" t="s">
        <v>2793</v>
      </c>
      <c r="F3905" s="8">
        <v>5</v>
      </c>
      <c r="G3905" s="8" t="s">
        <v>18</v>
      </c>
      <c r="H3905" s="9" t="s">
        <v>19</v>
      </c>
      <c r="I3905" s="9" t="s">
        <v>19</v>
      </c>
      <c r="J3905" s="9" t="s">
        <v>40</v>
      </c>
      <c r="K3905" s="9" t="s">
        <v>12795</v>
      </c>
      <c r="L3905" s="9" t="s">
        <v>12796</v>
      </c>
      <c r="M3905" s="12" t="s">
        <v>12374</v>
      </c>
    </row>
    <row r="3906" s="4" customFormat="1" ht="27" spans="1:13">
      <c r="A3906" s="8">
        <v>3904</v>
      </c>
      <c r="B3906" s="9" t="s">
        <v>12798</v>
      </c>
      <c r="C3906" s="9" t="s">
        <v>37</v>
      </c>
      <c r="D3906" s="9" t="s">
        <v>12799</v>
      </c>
      <c r="E3906" s="9" t="s">
        <v>3775</v>
      </c>
      <c r="F3906" s="8">
        <v>2</v>
      </c>
      <c r="G3906" s="8" t="s">
        <v>18</v>
      </c>
      <c r="H3906" s="9" t="s">
        <v>474</v>
      </c>
      <c r="I3906" s="9" t="s">
        <v>12800</v>
      </c>
      <c r="J3906" s="9" t="s">
        <v>34</v>
      </c>
      <c r="K3906" s="9" t="s">
        <v>12801</v>
      </c>
      <c r="L3906" s="9" t="s">
        <v>12802</v>
      </c>
      <c r="M3906" s="12" t="s">
        <v>12374</v>
      </c>
    </row>
    <row r="3907" s="4" customFormat="1" ht="27" spans="1:13">
      <c r="A3907" s="8">
        <v>3905</v>
      </c>
      <c r="B3907" s="10" t="s">
        <v>12803</v>
      </c>
      <c r="C3907" s="10" t="s">
        <v>66</v>
      </c>
      <c r="D3907" s="10" t="s">
        <v>12804</v>
      </c>
      <c r="E3907" s="10" t="s">
        <v>37</v>
      </c>
      <c r="F3907" s="11">
        <v>20</v>
      </c>
      <c r="G3907" s="11" t="s">
        <v>39</v>
      </c>
      <c r="H3907" s="10" t="s">
        <v>19</v>
      </c>
      <c r="I3907" s="10" t="s">
        <v>12805</v>
      </c>
      <c r="J3907" s="10" t="s">
        <v>7051</v>
      </c>
      <c r="K3907" s="10" t="s">
        <v>12806</v>
      </c>
      <c r="L3907" s="10" t="s">
        <v>12807</v>
      </c>
      <c r="M3907" s="12" t="s">
        <v>12374</v>
      </c>
    </row>
    <row r="3908" s="4" customFormat="1" ht="40.5" spans="1:13">
      <c r="A3908" s="8">
        <v>3906</v>
      </c>
      <c r="B3908" s="10" t="s">
        <v>12808</v>
      </c>
      <c r="C3908" s="10" t="s">
        <v>167</v>
      </c>
      <c r="D3908" s="10" t="s">
        <v>12809</v>
      </c>
      <c r="E3908" s="10" t="s">
        <v>81</v>
      </c>
      <c r="F3908" s="11">
        <v>1</v>
      </c>
      <c r="G3908" s="11" t="s">
        <v>43</v>
      </c>
      <c r="H3908" s="10" t="s">
        <v>76</v>
      </c>
      <c r="I3908" s="10" t="s">
        <v>12810</v>
      </c>
      <c r="J3908" s="10" t="s">
        <v>40</v>
      </c>
      <c r="K3908" s="10" t="s">
        <v>12811</v>
      </c>
      <c r="L3908" s="10" t="s">
        <v>12812</v>
      </c>
      <c r="M3908" s="12" t="s">
        <v>12374</v>
      </c>
    </row>
    <row r="3909" s="4" customFormat="1" ht="27" spans="1:13">
      <c r="A3909" s="8">
        <v>3907</v>
      </c>
      <c r="B3909" s="9" t="s">
        <v>12808</v>
      </c>
      <c r="C3909" s="9" t="s">
        <v>448</v>
      </c>
      <c r="D3909" s="9" t="s">
        <v>12813</v>
      </c>
      <c r="E3909" s="9" t="s">
        <v>1988</v>
      </c>
      <c r="F3909" s="8">
        <v>1</v>
      </c>
      <c r="G3909" s="8" t="s">
        <v>18</v>
      </c>
      <c r="H3909" s="9" t="s">
        <v>19</v>
      </c>
      <c r="I3909" s="9" t="s">
        <v>12814</v>
      </c>
      <c r="J3909" s="9" t="s">
        <v>40</v>
      </c>
      <c r="K3909" s="9" t="s">
        <v>12811</v>
      </c>
      <c r="L3909" s="9" t="str">
        <f>"15104252798"</f>
        <v>15104252798</v>
      </c>
      <c r="M3909" s="12" t="s">
        <v>12374</v>
      </c>
    </row>
    <row r="3910" s="4" customFormat="1" ht="54" spans="1:13">
      <c r="A3910" s="8">
        <v>3908</v>
      </c>
      <c r="B3910" s="10" t="s">
        <v>12815</v>
      </c>
      <c r="C3910" s="10" t="s">
        <v>141</v>
      </c>
      <c r="D3910" s="10" t="s">
        <v>12816</v>
      </c>
      <c r="E3910" s="10" t="s">
        <v>119</v>
      </c>
      <c r="F3910" s="11">
        <v>1</v>
      </c>
      <c r="G3910" s="11" t="s">
        <v>43</v>
      </c>
      <c r="H3910" s="10" t="s">
        <v>19</v>
      </c>
      <c r="I3910" s="10" t="s">
        <v>12817</v>
      </c>
      <c r="J3910" s="10" t="s">
        <v>70</v>
      </c>
      <c r="K3910" s="10" t="s">
        <v>12818</v>
      </c>
      <c r="L3910" s="10" t="s">
        <v>12819</v>
      </c>
      <c r="M3910" s="12" t="s">
        <v>12374</v>
      </c>
    </row>
    <row r="3911" s="4" customFormat="1" ht="67.5" spans="1:13">
      <c r="A3911" s="8">
        <v>3909</v>
      </c>
      <c r="B3911" s="10" t="s">
        <v>12820</v>
      </c>
      <c r="C3911" s="10" t="s">
        <v>66</v>
      </c>
      <c r="D3911" s="10" t="s">
        <v>12821</v>
      </c>
      <c r="E3911" s="10" t="s">
        <v>19</v>
      </c>
      <c r="F3911" s="11">
        <v>10</v>
      </c>
      <c r="G3911" s="11" t="s">
        <v>43</v>
      </c>
      <c r="H3911" s="10" t="s">
        <v>19</v>
      </c>
      <c r="I3911" s="10" t="s">
        <v>12822</v>
      </c>
      <c r="J3911" s="10" t="s">
        <v>40</v>
      </c>
      <c r="K3911" s="10" t="s">
        <v>12823</v>
      </c>
      <c r="L3911" s="10" t="s">
        <v>12824</v>
      </c>
      <c r="M3911" s="12" t="s">
        <v>12374</v>
      </c>
    </row>
    <row r="3912" s="4" customFormat="1" ht="67.5" spans="1:13">
      <c r="A3912" s="8">
        <v>3910</v>
      </c>
      <c r="B3912" s="9" t="s">
        <v>12820</v>
      </c>
      <c r="C3912" s="9" t="s">
        <v>150</v>
      </c>
      <c r="D3912" s="9" t="s">
        <v>12825</v>
      </c>
      <c r="E3912" s="9" t="s">
        <v>32</v>
      </c>
      <c r="F3912" s="8">
        <v>10</v>
      </c>
      <c r="G3912" s="8" t="s">
        <v>18</v>
      </c>
      <c r="H3912" s="9" t="s">
        <v>19</v>
      </c>
      <c r="I3912" s="9" t="s">
        <v>12826</v>
      </c>
      <c r="J3912" s="9" t="s">
        <v>59</v>
      </c>
      <c r="K3912" s="9" t="s">
        <v>12823</v>
      </c>
      <c r="L3912" s="9" t="str">
        <f>"18241000915"</f>
        <v>18241000915</v>
      </c>
      <c r="M3912" s="12" t="s">
        <v>12374</v>
      </c>
    </row>
    <row r="3913" s="4" customFormat="1" ht="108" spans="1:13">
      <c r="A3913" s="8">
        <v>3911</v>
      </c>
      <c r="B3913" s="9" t="s">
        <v>12827</v>
      </c>
      <c r="C3913" s="9" t="s">
        <v>1141</v>
      </c>
      <c r="D3913" s="9" t="s">
        <v>12828</v>
      </c>
      <c r="E3913" s="9" t="s">
        <v>1772</v>
      </c>
      <c r="F3913" s="8">
        <v>10</v>
      </c>
      <c r="G3913" s="8" t="s">
        <v>18</v>
      </c>
      <c r="H3913" s="9" t="s">
        <v>19</v>
      </c>
      <c r="I3913" s="9" t="s">
        <v>12829</v>
      </c>
      <c r="J3913" s="9" t="s">
        <v>7051</v>
      </c>
      <c r="K3913" s="9" t="s">
        <v>6354</v>
      </c>
      <c r="L3913" s="9" t="str">
        <f>"15698757587"</f>
        <v>15698757587</v>
      </c>
      <c r="M3913" s="12" t="s">
        <v>12374</v>
      </c>
    </row>
    <row r="3914" s="4" customFormat="1" ht="27" spans="1:13">
      <c r="A3914" s="8">
        <v>3912</v>
      </c>
      <c r="B3914" s="10" t="s">
        <v>12830</v>
      </c>
      <c r="C3914" s="10" t="s">
        <v>150</v>
      </c>
      <c r="D3914" s="10" t="s">
        <v>12831</v>
      </c>
      <c r="E3914" s="10" t="s">
        <v>32</v>
      </c>
      <c r="F3914" s="11">
        <v>2</v>
      </c>
      <c r="G3914" s="11" t="s">
        <v>39</v>
      </c>
      <c r="H3914" s="10" t="s">
        <v>19</v>
      </c>
      <c r="I3914" s="10" t="s">
        <v>12832</v>
      </c>
      <c r="J3914" s="10" t="s">
        <v>40</v>
      </c>
      <c r="K3914" s="10" t="s">
        <v>12833</v>
      </c>
      <c r="L3914" s="10" t="s">
        <v>12834</v>
      </c>
      <c r="M3914" s="12" t="s">
        <v>12374</v>
      </c>
    </row>
    <row r="3915" s="4" customFormat="1" ht="27" spans="1:13">
      <c r="A3915" s="8">
        <v>3913</v>
      </c>
      <c r="B3915" s="10" t="s">
        <v>12835</v>
      </c>
      <c r="C3915" s="10" t="s">
        <v>37</v>
      </c>
      <c r="D3915" s="10" t="s">
        <v>12836</v>
      </c>
      <c r="E3915" s="10" t="s">
        <v>32</v>
      </c>
      <c r="F3915" s="11">
        <v>1</v>
      </c>
      <c r="G3915" s="11" t="s">
        <v>633</v>
      </c>
      <c r="H3915" s="10" t="s">
        <v>19</v>
      </c>
      <c r="I3915" s="10" t="s">
        <v>12837</v>
      </c>
      <c r="J3915" s="10" t="s">
        <v>40</v>
      </c>
      <c r="K3915" s="10" t="s">
        <v>12838</v>
      </c>
      <c r="L3915" s="10" t="s">
        <v>12839</v>
      </c>
      <c r="M3915" s="12" t="s">
        <v>12374</v>
      </c>
    </row>
    <row r="3916" s="4" customFormat="1" ht="27" spans="1:13">
      <c r="A3916" s="8">
        <v>3914</v>
      </c>
      <c r="B3916" s="10" t="s">
        <v>12835</v>
      </c>
      <c r="C3916" s="10" t="s">
        <v>37</v>
      </c>
      <c r="D3916" s="10" t="s">
        <v>12840</v>
      </c>
      <c r="E3916" s="10" t="s">
        <v>32</v>
      </c>
      <c r="F3916" s="11">
        <v>1</v>
      </c>
      <c r="G3916" s="11" t="s">
        <v>633</v>
      </c>
      <c r="H3916" s="10" t="s">
        <v>19</v>
      </c>
      <c r="I3916" s="10" t="s">
        <v>12841</v>
      </c>
      <c r="J3916" s="10" t="s">
        <v>59</v>
      </c>
      <c r="K3916" s="10" t="s">
        <v>12838</v>
      </c>
      <c r="L3916" s="10" t="s">
        <v>12839</v>
      </c>
      <c r="M3916" s="12" t="s">
        <v>12374</v>
      </c>
    </row>
    <row r="3917" s="4" customFormat="1" ht="27" spans="1:13">
      <c r="A3917" s="8">
        <v>3915</v>
      </c>
      <c r="B3917" s="10" t="s">
        <v>12835</v>
      </c>
      <c r="C3917" s="10" t="s">
        <v>37</v>
      </c>
      <c r="D3917" s="10" t="s">
        <v>12842</v>
      </c>
      <c r="E3917" s="10" t="s">
        <v>32</v>
      </c>
      <c r="F3917" s="11">
        <v>1</v>
      </c>
      <c r="G3917" s="11" t="s">
        <v>633</v>
      </c>
      <c r="H3917" s="10" t="s">
        <v>19</v>
      </c>
      <c r="I3917" s="10" t="s">
        <v>12843</v>
      </c>
      <c r="J3917" s="10" t="s">
        <v>40</v>
      </c>
      <c r="K3917" s="10" t="s">
        <v>12838</v>
      </c>
      <c r="L3917" s="10" t="s">
        <v>12839</v>
      </c>
      <c r="M3917" s="12" t="s">
        <v>12374</v>
      </c>
    </row>
    <row r="3918" s="4" customFormat="1" ht="27" spans="1:13">
      <c r="A3918" s="8">
        <v>3916</v>
      </c>
      <c r="B3918" s="10" t="s">
        <v>12835</v>
      </c>
      <c r="C3918" s="10" t="s">
        <v>37</v>
      </c>
      <c r="D3918" s="10" t="s">
        <v>12844</v>
      </c>
      <c r="E3918" s="10" t="s">
        <v>37</v>
      </c>
      <c r="F3918" s="11">
        <v>2</v>
      </c>
      <c r="G3918" s="11" t="s">
        <v>633</v>
      </c>
      <c r="H3918" s="10" t="s">
        <v>19</v>
      </c>
      <c r="I3918" s="10" t="s">
        <v>12845</v>
      </c>
      <c r="J3918" s="10" t="s">
        <v>40</v>
      </c>
      <c r="K3918" s="10" t="s">
        <v>12838</v>
      </c>
      <c r="L3918" s="10" t="s">
        <v>12839</v>
      </c>
      <c r="M3918" s="12" t="s">
        <v>12374</v>
      </c>
    </row>
    <row r="3919" s="4" customFormat="1" ht="27" spans="1:13">
      <c r="A3919" s="8">
        <v>3917</v>
      </c>
      <c r="B3919" s="10" t="s">
        <v>12835</v>
      </c>
      <c r="C3919" s="10" t="s">
        <v>37</v>
      </c>
      <c r="D3919" s="10" t="s">
        <v>12846</v>
      </c>
      <c r="E3919" s="10" t="s">
        <v>32</v>
      </c>
      <c r="F3919" s="11">
        <v>2</v>
      </c>
      <c r="G3919" s="11" t="s">
        <v>633</v>
      </c>
      <c r="H3919" s="10" t="s">
        <v>19</v>
      </c>
      <c r="I3919" s="10" t="s">
        <v>12847</v>
      </c>
      <c r="J3919" s="10" t="s">
        <v>59</v>
      </c>
      <c r="K3919" s="10" t="s">
        <v>12838</v>
      </c>
      <c r="L3919" s="10" t="s">
        <v>12839</v>
      </c>
      <c r="M3919" s="12" t="s">
        <v>12374</v>
      </c>
    </row>
    <row r="3920" s="4" customFormat="1" ht="40.5" spans="1:13">
      <c r="A3920" s="8">
        <v>3918</v>
      </c>
      <c r="B3920" s="10" t="s">
        <v>12848</v>
      </c>
      <c r="C3920" s="10" t="s">
        <v>348</v>
      </c>
      <c r="D3920" s="10" t="s">
        <v>12849</v>
      </c>
      <c r="E3920" s="10" t="s">
        <v>350</v>
      </c>
      <c r="F3920" s="11">
        <v>1</v>
      </c>
      <c r="G3920" s="11" t="s">
        <v>43</v>
      </c>
      <c r="H3920" s="10" t="s">
        <v>76</v>
      </c>
      <c r="I3920" s="10" t="s">
        <v>12850</v>
      </c>
      <c r="J3920" s="10" t="s">
        <v>40</v>
      </c>
      <c r="K3920" s="10" t="s">
        <v>12851</v>
      </c>
      <c r="L3920" s="10" t="s">
        <v>12852</v>
      </c>
      <c r="M3920" s="12" t="s">
        <v>12374</v>
      </c>
    </row>
    <row r="3921" s="4" customFormat="1" ht="108" spans="1:13">
      <c r="A3921" s="8">
        <v>3919</v>
      </c>
      <c r="B3921" s="10" t="s">
        <v>12853</v>
      </c>
      <c r="C3921" s="10" t="s">
        <v>66</v>
      </c>
      <c r="D3921" s="10" t="s">
        <v>12854</v>
      </c>
      <c r="E3921" s="10" t="s">
        <v>119</v>
      </c>
      <c r="F3921" s="11">
        <v>1</v>
      </c>
      <c r="G3921" s="11" t="s">
        <v>43</v>
      </c>
      <c r="H3921" s="10" t="s">
        <v>19</v>
      </c>
      <c r="I3921" s="10" t="s">
        <v>12855</v>
      </c>
      <c r="J3921" s="10" t="s">
        <v>40</v>
      </c>
      <c r="K3921" s="10" t="s">
        <v>12856</v>
      </c>
      <c r="L3921" s="10" t="s">
        <v>12857</v>
      </c>
      <c r="M3921" s="12" t="s">
        <v>12374</v>
      </c>
    </row>
    <row r="3922" s="4" customFormat="1" ht="27" spans="1:13">
      <c r="A3922" s="8">
        <v>3920</v>
      </c>
      <c r="B3922" s="9" t="s">
        <v>12858</v>
      </c>
      <c r="C3922" s="9" t="s">
        <v>318</v>
      </c>
      <c r="D3922" s="9" t="s">
        <v>12859</v>
      </c>
      <c r="E3922" s="9" t="s">
        <v>68</v>
      </c>
      <c r="F3922" s="8">
        <v>1</v>
      </c>
      <c r="G3922" s="8" t="s">
        <v>18</v>
      </c>
      <c r="H3922" s="9" t="s">
        <v>19</v>
      </c>
      <c r="I3922" s="9" t="s">
        <v>12860</v>
      </c>
      <c r="J3922" s="9" t="s">
        <v>70</v>
      </c>
      <c r="K3922" s="9" t="s">
        <v>12861</v>
      </c>
      <c r="L3922" s="9" t="s">
        <v>12862</v>
      </c>
      <c r="M3922" s="12" t="s">
        <v>12374</v>
      </c>
    </row>
    <row r="3923" s="4" customFormat="1" ht="54" spans="1:13">
      <c r="A3923" s="8">
        <v>3921</v>
      </c>
      <c r="B3923" s="10" t="s">
        <v>12863</v>
      </c>
      <c r="C3923" s="10" t="s">
        <v>66</v>
      </c>
      <c r="D3923" s="10" t="s">
        <v>12864</v>
      </c>
      <c r="E3923" s="10" t="s">
        <v>119</v>
      </c>
      <c r="F3923" s="11">
        <v>4</v>
      </c>
      <c r="G3923" s="11" t="s">
        <v>43</v>
      </c>
      <c r="H3923" s="10" t="s">
        <v>19</v>
      </c>
      <c r="I3923" s="10" t="s">
        <v>12865</v>
      </c>
      <c r="J3923" s="10" t="s">
        <v>59</v>
      </c>
      <c r="K3923" s="10" t="s">
        <v>12866</v>
      </c>
      <c r="L3923" s="10" t="s">
        <v>12867</v>
      </c>
      <c r="M3923" s="12" t="s">
        <v>12374</v>
      </c>
    </row>
    <row r="3924" s="4" customFormat="1" ht="40.5" spans="1:13">
      <c r="A3924" s="8">
        <v>3922</v>
      </c>
      <c r="B3924" s="10" t="s">
        <v>12868</v>
      </c>
      <c r="C3924" s="10" t="s">
        <v>150</v>
      </c>
      <c r="D3924" s="10" t="s">
        <v>12869</v>
      </c>
      <c r="E3924" s="10" t="s">
        <v>32</v>
      </c>
      <c r="F3924" s="11">
        <v>3</v>
      </c>
      <c r="G3924" s="11" t="s">
        <v>39</v>
      </c>
      <c r="H3924" s="10" t="s">
        <v>76</v>
      </c>
      <c r="I3924" s="10" t="s">
        <v>12870</v>
      </c>
      <c r="J3924" s="10" t="s">
        <v>59</v>
      </c>
      <c r="K3924" s="10" t="s">
        <v>12871</v>
      </c>
      <c r="L3924" s="10" t="s">
        <v>12872</v>
      </c>
      <c r="M3924" s="12" t="s">
        <v>12374</v>
      </c>
    </row>
    <row r="3925" s="4" customFormat="1" ht="94.5" spans="1:13">
      <c r="A3925" s="8">
        <v>3923</v>
      </c>
      <c r="B3925" s="10" t="s">
        <v>12873</v>
      </c>
      <c r="C3925" s="10" t="s">
        <v>37</v>
      </c>
      <c r="D3925" s="10" t="s">
        <v>12874</v>
      </c>
      <c r="E3925" s="10" t="s">
        <v>32</v>
      </c>
      <c r="F3925" s="11">
        <v>2</v>
      </c>
      <c r="G3925" s="11" t="s">
        <v>43</v>
      </c>
      <c r="H3925" s="10" t="s">
        <v>19</v>
      </c>
      <c r="I3925" s="10" t="s">
        <v>12875</v>
      </c>
      <c r="J3925" s="10" t="s">
        <v>40</v>
      </c>
      <c r="K3925" s="10" t="s">
        <v>6650</v>
      </c>
      <c r="L3925" s="10" t="s">
        <v>12876</v>
      </c>
      <c r="M3925" s="12" t="s">
        <v>12374</v>
      </c>
    </row>
    <row r="3926" s="4" customFormat="1" ht="54" spans="1:13">
      <c r="A3926" s="8">
        <v>3924</v>
      </c>
      <c r="B3926" s="10" t="s">
        <v>12873</v>
      </c>
      <c r="C3926" s="10" t="s">
        <v>37</v>
      </c>
      <c r="D3926" s="10" t="s">
        <v>12877</v>
      </c>
      <c r="E3926" s="10" t="s">
        <v>32</v>
      </c>
      <c r="F3926" s="11">
        <v>3</v>
      </c>
      <c r="G3926" s="11" t="s">
        <v>43</v>
      </c>
      <c r="H3926" s="10" t="s">
        <v>19</v>
      </c>
      <c r="I3926" s="10" t="s">
        <v>12878</v>
      </c>
      <c r="J3926" s="10" t="s">
        <v>40</v>
      </c>
      <c r="K3926" s="10" t="s">
        <v>6650</v>
      </c>
      <c r="L3926" s="10" t="s">
        <v>12876</v>
      </c>
      <c r="M3926" s="12" t="s">
        <v>12374</v>
      </c>
    </row>
    <row r="3927" s="4" customFormat="1" ht="40.5" spans="1:13">
      <c r="A3927" s="8">
        <v>3925</v>
      </c>
      <c r="B3927" s="10" t="s">
        <v>12873</v>
      </c>
      <c r="C3927" s="10" t="s">
        <v>150</v>
      </c>
      <c r="D3927" s="10" t="s">
        <v>12879</v>
      </c>
      <c r="E3927" s="10" t="s">
        <v>32</v>
      </c>
      <c r="F3927" s="11">
        <v>5</v>
      </c>
      <c r="G3927" s="11" t="s">
        <v>43</v>
      </c>
      <c r="H3927" s="10" t="s">
        <v>19</v>
      </c>
      <c r="I3927" s="10" t="s">
        <v>12880</v>
      </c>
      <c r="J3927" s="10" t="s">
        <v>40</v>
      </c>
      <c r="K3927" s="10" t="s">
        <v>6650</v>
      </c>
      <c r="L3927" s="10" t="s">
        <v>12876</v>
      </c>
      <c r="M3927" s="12" t="s">
        <v>12374</v>
      </c>
    </row>
    <row r="3928" s="4" customFormat="1" ht="81" spans="1:13">
      <c r="A3928" s="8">
        <v>3926</v>
      </c>
      <c r="B3928" s="10" t="s">
        <v>12881</v>
      </c>
      <c r="C3928" s="10" t="s">
        <v>37</v>
      </c>
      <c r="D3928" s="10" t="s">
        <v>12882</v>
      </c>
      <c r="E3928" s="10" t="s">
        <v>19</v>
      </c>
      <c r="F3928" s="11">
        <v>2</v>
      </c>
      <c r="G3928" s="11" t="s">
        <v>39</v>
      </c>
      <c r="H3928" s="10" t="s">
        <v>19</v>
      </c>
      <c r="I3928" s="10" t="s">
        <v>12883</v>
      </c>
      <c r="J3928" s="10" t="s">
        <v>40</v>
      </c>
      <c r="K3928" s="10" t="s">
        <v>12884</v>
      </c>
      <c r="L3928" s="10" t="s">
        <v>12885</v>
      </c>
      <c r="M3928" s="12" t="s">
        <v>12374</v>
      </c>
    </row>
    <row r="3929" s="4" customFormat="1" ht="27" spans="1:13">
      <c r="A3929" s="8">
        <v>3927</v>
      </c>
      <c r="B3929" s="10" t="s">
        <v>12881</v>
      </c>
      <c r="C3929" s="10" t="s">
        <v>37</v>
      </c>
      <c r="D3929" s="10" t="s">
        <v>12886</v>
      </c>
      <c r="E3929" s="10" t="s">
        <v>19</v>
      </c>
      <c r="F3929" s="11">
        <v>1</v>
      </c>
      <c r="G3929" s="11" t="s">
        <v>633</v>
      </c>
      <c r="H3929" s="10" t="s">
        <v>19</v>
      </c>
      <c r="I3929" s="10" t="s">
        <v>3448</v>
      </c>
      <c r="J3929" s="10" t="s">
        <v>59</v>
      </c>
      <c r="K3929" s="10" t="s">
        <v>12884</v>
      </c>
      <c r="L3929" s="10" t="s">
        <v>12885</v>
      </c>
      <c r="M3929" s="12" t="s">
        <v>12374</v>
      </c>
    </row>
    <row r="3930" s="4" customFormat="1" ht="54" spans="1:13">
      <c r="A3930" s="8">
        <v>3928</v>
      </c>
      <c r="B3930" s="10" t="s">
        <v>12881</v>
      </c>
      <c r="C3930" s="10" t="s">
        <v>37</v>
      </c>
      <c r="D3930" s="10" t="s">
        <v>12887</v>
      </c>
      <c r="E3930" s="10" t="s">
        <v>19</v>
      </c>
      <c r="F3930" s="11">
        <v>1</v>
      </c>
      <c r="G3930" s="11" t="s">
        <v>633</v>
      </c>
      <c r="H3930" s="10" t="s">
        <v>19</v>
      </c>
      <c r="I3930" s="10" t="s">
        <v>12888</v>
      </c>
      <c r="J3930" s="10" t="s">
        <v>40</v>
      </c>
      <c r="K3930" s="10" t="s">
        <v>12884</v>
      </c>
      <c r="L3930" s="10" t="s">
        <v>12885</v>
      </c>
      <c r="M3930" s="12" t="s">
        <v>12374</v>
      </c>
    </row>
    <row r="3931" s="4" customFormat="1" ht="54" spans="1:13">
      <c r="A3931" s="8">
        <v>3929</v>
      </c>
      <c r="B3931" s="10" t="s">
        <v>12881</v>
      </c>
      <c r="C3931" s="10" t="s">
        <v>37</v>
      </c>
      <c r="D3931" s="10" t="s">
        <v>12887</v>
      </c>
      <c r="E3931" s="10" t="s">
        <v>19</v>
      </c>
      <c r="F3931" s="11">
        <v>1</v>
      </c>
      <c r="G3931" s="11" t="s">
        <v>633</v>
      </c>
      <c r="H3931" s="10" t="s">
        <v>19</v>
      </c>
      <c r="I3931" s="10" t="s">
        <v>12889</v>
      </c>
      <c r="J3931" s="10" t="s">
        <v>591</v>
      </c>
      <c r="K3931" s="10" t="s">
        <v>12884</v>
      </c>
      <c r="L3931" s="10" t="s">
        <v>12885</v>
      </c>
      <c r="M3931" s="12" t="s">
        <v>12374</v>
      </c>
    </row>
    <row r="3932" s="4" customFormat="1" ht="54" spans="1:13">
      <c r="A3932" s="8">
        <v>3930</v>
      </c>
      <c r="B3932" s="10" t="s">
        <v>12881</v>
      </c>
      <c r="C3932" s="10" t="s">
        <v>37</v>
      </c>
      <c r="D3932" s="10" t="s">
        <v>12887</v>
      </c>
      <c r="E3932" s="10" t="s">
        <v>19</v>
      </c>
      <c r="F3932" s="11">
        <v>1</v>
      </c>
      <c r="G3932" s="11" t="s">
        <v>633</v>
      </c>
      <c r="H3932" s="10" t="s">
        <v>19</v>
      </c>
      <c r="I3932" s="10" t="s">
        <v>12890</v>
      </c>
      <c r="J3932" s="10" t="s">
        <v>34</v>
      </c>
      <c r="K3932" s="10" t="s">
        <v>12884</v>
      </c>
      <c r="L3932" s="10" t="s">
        <v>12885</v>
      </c>
      <c r="M3932" s="12" t="s">
        <v>12374</v>
      </c>
    </row>
    <row r="3933" s="4" customFormat="1" ht="27" spans="1:13">
      <c r="A3933" s="8">
        <v>3931</v>
      </c>
      <c r="B3933" s="10" t="s">
        <v>12881</v>
      </c>
      <c r="C3933" s="10" t="s">
        <v>37</v>
      </c>
      <c r="D3933" s="10" t="s">
        <v>12891</v>
      </c>
      <c r="E3933" s="10" t="s">
        <v>19</v>
      </c>
      <c r="F3933" s="11">
        <v>1</v>
      </c>
      <c r="G3933" s="11" t="s">
        <v>633</v>
      </c>
      <c r="H3933" s="10" t="s">
        <v>19</v>
      </c>
      <c r="I3933" s="10" t="s">
        <v>3448</v>
      </c>
      <c r="J3933" s="10" t="s">
        <v>591</v>
      </c>
      <c r="K3933" s="10" t="s">
        <v>12884</v>
      </c>
      <c r="L3933" s="10" t="s">
        <v>12885</v>
      </c>
      <c r="M3933" s="12" t="s">
        <v>12374</v>
      </c>
    </row>
    <row r="3934" s="4" customFormat="1" ht="54" spans="1:13">
      <c r="A3934" s="8">
        <v>3932</v>
      </c>
      <c r="B3934" s="10" t="s">
        <v>12881</v>
      </c>
      <c r="C3934" s="10" t="s">
        <v>37</v>
      </c>
      <c r="D3934" s="10" t="s">
        <v>12887</v>
      </c>
      <c r="E3934" s="10" t="s">
        <v>19</v>
      </c>
      <c r="F3934" s="11">
        <v>1</v>
      </c>
      <c r="G3934" s="11" t="s">
        <v>633</v>
      </c>
      <c r="H3934" s="10" t="s">
        <v>19</v>
      </c>
      <c r="I3934" s="10" t="s">
        <v>3448</v>
      </c>
      <c r="J3934" s="10" t="s">
        <v>591</v>
      </c>
      <c r="K3934" s="10" t="s">
        <v>12884</v>
      </c>
      <c r="L3934" s="10" t="s">
        <v>12885</v>
      </c>
      <c r="M3934" s="12" t="s">
        <v>12374</v>
      </c>
    </row>
    <row r="3935" s="4" customFormat="1" ht="67.5" spans="1:13">
      <c r="A3935" s="8">
        <v>3933</v>
      </c>
      <c r="B3935" s="9" t="s">
        <v>12881</v>
      </c>
      <c r="C3935" s="9" t="s">
        <v>37</v>
      </c>
      <c r="D3935" s="9" t="s">
        <v>12892</v>
      </c>
      <c r="E3935" s="9" t="s">
        <v>19</v>
      </c>
      <c r="F3935" s="8">
        <v>1</v>
      </c>
      <c r="G3935" s="8" t="s">
        <v>18</v>
      </c>
      <c r="H3935" s="9" t="s">
        <v>19</v>
      </c>
      <c r="I3935" s="9" t="s">
        <v>12893</v>
      </c>
      <c r="J3935" s="9" t="s">
        <v>34</v>
      </c>
      <c r="K3935" s="9" t="s">
        <v>12884</v>
      </c>
      <c r="L3935" s="9" t="s">
        <v>12885</v>
      </c>
      <c r="M3935" s="12" t="s">
        <v>12374</v>
      </c>
    </row>
    <row r="3936" s="4" customFormat="1" ht="67.5" spans="1:13">
      <c r="A3936" s="8">
        <v>3934</v>
      </c>
      <c r="B3936" s="9" t="s">
        <v>12881</v>
      </c>
      <c r="C3936" s="9" t="s">
        <v>37</v>
      </c>
      <c r="D3936" s="9" t="s">
        <v>12894</v>
      </c>
      <c r="E3936" s="9" t="s">
        <v>119</v>
      </c>
      <c r="F3936" s="8">
        <v>2</v>
      </c>
      <c r="G3936" s="8" t="s">
        <v>18</v>
      </c>
      <c r="H3936" s="9" t="s">
        <v>19</v>
      </c>
      <c r="I3936" s="9" t="s">
        <v>12895</v>
      </c>
      <c r="J3936" s="9" t="s">
        <v>59</v>
      </c>
      <c r="K3936" s="9" t="s">
        <v>12884</v>
      </c>
      <c r="L3936" s="9" t="str">
        <f>"13941094920"</f>
        <v>13941094920</v>
      </c>
      <c r="M3936" s="12" t="s">
        <v>12374</v>
      </c>
    </row>
    <row r="3937" s="4" customFormat="1" ht="54" spans="1:13">
      <c r="A3937" s="8">
        <v>3935</v>
      </c>
      <c r="B3937" s="9" t="s">
        <v>12881</v>
      </c>
      <c r="C3937" s="9" t="s">
        <v>37</v>
      </c>
      <c r="D3937" s="9" t="s">
        <v>12896</v>
      </c>
      <c r="E3937" s="9" t="s">
        <v>12897</v>
      </c>
      <c r="F3937" s="8">
        <v>1</v>
      </c>
      <c r="G3937" s="8" t="s">
        <v>18</v>
      </c>
      <c r="H3937" s="9" t="s">
        <v>19</v>
      </c>
      <c r="I3937" s="9" t="s">
        <v>12898</v>
      </c>
      <c r="J3937" s="9" t="s">
        <v>40</v>
      </c>
      <c r="K3937" s="9" t="s">
        <v>12884</v>
      </c>
      <c r="L3937" s="9" t="str">
        <f>"13941094920"</f>
        <v>13941094920</v>
      </c>
      <c r="M3937" s="12" t="s">
        <v>12374</v>
      </c>
    </row>
    <row r="3938" s="4" customFormat="1" ht="40.5" spans="1:13">
      <c r="A3938" s="8">
        <v>3936</v>
      </c>
      <c r="B3938" s="9" t="s">
        <v>12881</v>
      </c>
      <c r="C3938" s="9" t="s">
        <v>150</v>
      </c>
      <c r="D3938" s="9" t="s">
        <v>12899</v>
      </c>
      <c r="E3938" s="9" t="s">
        <v>32</v>
      </c>
      <c r="F3938" s="8">
        <v>1</v>
      </c>
      <c r="G3938" s="8" t="s">
        <v>18</v>
      </c>
      <c r="H3938" s="9" t="s">
        <v>19</v>
      </c>
      <c r="I3938" s="9" t="s">
        <v>12900</v>
      </c>
      <c r="J3938" s="9" t="s">
        <v>40</v>
      </c>
      <c r="K3938" s="9" t="s">
        <v>12884</v>
      </c>
      <c r="L3938" s="9" t="str">
        <f>"13941094920"</f>
        <v>13941094920</v>
      </c>
      <c r="M3938" s="12" t="s">
        <v>12374</v>
      </c>
    </row>
    <row r="3939" s="4" customFormat="1" ht="67.5" spans="1:13">
      <c r="A3939" s="8">
        <v>3937</v>
      </c>
      <c r="B3939" s="9" t="s">
        <v>12881</v>
      </c>
      <c r="C3939" s="9" t="s">
        <v>167</v>
      </c>
      <c r="D3939" s="9" t="s">
        <v>12901</v>
      </c>
      <c r="E3939" s="9" t="s">
        <v>81</v>
      </c>
      <c r="F3939" s="8">
        <v>1</v>
      </c>
      <c r="G3939" s="8" t="s">
        <v>18</v>
      </c>
      <c r="H3939" s="9" t="s">
        <v>19</v>
      </c>
      <c r="I3939" s="9" t="s">
        <v>12902</v>
      </c>
      <c r="J3939" s="9" t="s">
        <v>40</v>
      </c>
      <c r="K3939" s="9" t="s">
        <v>12884</v>
      </c>
      <c r="L3939" s="9" t="str">
        <f>"13941094920"</f>
        <v>13941094920</v>
      </c>
      <c r="M3939" s="12" t="s">
        <v>12374</v>
      </c>
    </row>
    <row r="3940" s="4" customFormat="1" ht="27" spans="1:13">
      <c r="A3940" s="8">
        <v>3938</v>
      </c>
      <c r="B3940" s="10" t="s">
        <v>12903</v>
      </c>
      <c r="C3940" s="10" t="s">
        <v>37</v>
      </c>
      <c r="D3940" s="10" t="s">
        <v>12904</v>
      </c>
      <c r="E3940" s="10" t="s">
        <v>32</v>
      </c>
      <c r="F3940" s="11">
        <v>2</v>
      </c>
      <c r="G3940" s="11" t="s">
        <v>43</v>
      </c>
      <c r="H3940" s="10" t="s">
        <v>19</v>
      </c>
      <c r="I3940" s="10" t="s">
        <v>12905</v>
      </c>
      <c r="J3940" s="10" t="s">
        <v>59</v>
      </c>
      <c r="K3940" s="10" t="s">
        <v>12906</v>
      </c>
      <c r="L3940" s="10" t="s">
        <v>12907</v>
      </c>
      <c r="M3940" s="12" t="s">
        <v>12374</v>
      </c>
    </row>
    <row r="3941" s="4" customFormat="1" ht="54" spans="1:13">
      <c r="A3941" s="8">
        <v>3939</v>
      </c>
      <c r="B3941" s="10" t="s">
        <v>12908</v>
      </c>
      <c r="C3941" s="10" t="s">
        <v>37</v>
      </c>
      <c r="D3941" s="10" t="s">
        <v>12909</v>
      </c>
      <c r="E3941" s="10" t="s">
        <v>5740</v>
      </c>
      <c r="F3941" s="11">
        <v>2</v>
      </c>
      <c r="G3941" s="11" t="s">
        <v>43</v>
      </c>
      <c r="H3941" s="10" t="s">
        <v>19</v>
      </c>
      <c r="I3941" s="10" t="s">
        <v>12910</v>
      </c>
      <c r="J3941" s="10" t="s">
        <v>59</v>
      </c>
      <c r="K3941" s="10" t="s">
        <v>3347</v>
      </c>
      <c r="L3941" s="10" t="s">
        <v>12911</v>
      </c>
      <c r="M3941" s="12" t="s">
        <v>12374</v>
      </c>
    </row>
    <row r="3942" s="4" customFormat="1" ht="54" spans="1:13">
      <c r="A3942" s="8">
        <v>3940</v>
      </c>
      <c r="B3942" s="10" t="s">
        <v>12912</v>
      </c>
      <c r="C3942" s="10" t="s">
        <v>1302</v>
      </c>
      <c r="D3942" s="10" t="s">
        <v>12913</v>
      </c>
      <c r="E3942" s="10" t="s">
        <v>2638</v>
      </c>
      <c r="F3942" s="11">
        <v>2</v>
      </c>
      <c r="G3942" s="11" t="s">
        <v>43</v>
      </c>
      <c r="H3942" s="10" t="s">
        <v>19</v>
      </c>
      <c r="I3942" s="10" t="s">
        <v>12914</v>
      </c>
      <c r="J3942" s="10" t="s">
        <v>40</v>
      </c>
      <c r="K3942" s="10" t="s">
        <v>11506</v>
      </c>
      <c r="L3942" s="10" t="s">
        <v>12915</v>
      </c>
      <c r="M3942" s="12" t="s">
        <v>12374</v>
      </c>
    </row>
    <row r="3943" s="4" customFormat="1" ht="54" spans="1:13">
      <c r="A3943" s="8">
        <v>3941</v>
      </c>
      <c r="B3943" s="10" t="s">
        <v>12912</v>
      </c>
      <c r="C3943" s="10" t="s">
        <v>150</v>
      </c>
      <c r="D3943" s="10" t="s">
        <v>12916</v>
      </c>
      <c r="E3943" s="10" t="s">
        <v>32</v>
      </c>
      <c r="F3943" s="11">
        <v>2</v>
      </c>
      <c r="G3943" s="11" t="s">
        <v>43</v>
      </c>
      <c r="H3943" s="10" t="s">
        <v>19</v>
      </c>
      <c r="I3943" s="10" t="s">
        <v>12917</v>
      </c>
      <c r="J3943" s="10" t="s">
        <v>40</v>
      </c>
      <c r="K3943" s="10" t="s">
        <v>11506</v>
      </c>
      <c r="L3943" s="10" t="s">
        <v>12915</v>
      </c>
      <c r="M3943" s="12" t="s">
        <v>12374</v>
      </c>
    </row>
    <row r="3944" s="4" customFormat="1" ht="108" spans="1:13">
      <c r="A3944" s="8">
        <v>3942</v>
      </c>
      <c r="B3944" s="10" t="s">
        <v>12918</v>
      </c>
      <c r="C3944" s="10" t="s">
        <v>37</v>
      </c>
      <c r="D3944" s="10" t="s">
        <v>12919</v>
      </c>
      <c r="E3944" s="10" t="s">
        <v>1714</v>
      </c>
      <c r="F3944" s="11">
        <v>10</v>
      </c>
      <c r="G3944" s="11" t="s">
        <v>43</v>
      </c>
      <c r="H3944" s="10" t="s">
        <v>19</v>
      </c>
      <c r="I3944" s="10" t="s">
        <v>12920</v>
      </c>
      <c r="J3944" s="10" t="s">
        <v>59</v>
      </c>
      <c r="K3944" s="10" t="s">
        <v>12921</v>
      </c>
      <c r="L3944" s="10" t="s">
        <v>12922</v>
      </c>
      <c r="M3944" s="12" t="s">
        <v>12374</v>
      </c>
    </row>
    <row r="3945" s="4" customFormat="1" ht="27" spans="1:13">
      <c r="A3945" s="8">
        <v>3943</v>
      </c>
      <c r="B3945" s="10" t="s">
        <v>12918</v>
      </c>
      <c r="C3945" s="10" t="s">
        <v>37</v>
      </c>
      <c r="D3945" s="10" t="s">
        <v>12923</v>
      </c>
      <c r="E3945" s="10" t="s">
        <v>32</v>
      </c>
      <c r="F3945" s="11">
        <v>2</v>
      </c>
      <c r="G3945" s="11" t="s">
        <v>43</v>
      </c>
      <c r="H3945" s="10" t="s">
        <v>19</v>
      </c>
      <c r="I3945" s="10" t="s">
        <v>703</v>
      </c>
      <c r="J3945" s="10" t="s">
        <v>40</v>
      </c>
      <c r="K3945" s="10" t="s">
        <v>12921</v>
      </c>
      <c r="L3945" s="10" t="s">
        <v>12922</v>
      </c>
      <c r="M3945" s="12" t="s">
        <v>12374</v>
      </c>
    </row>
    <row r="3946" s="4" customFormat="1" ht="94.5" spans="1:13">
      <c r="A3946" s="8">
        <v>3944</v>
      </c>
      <c r="B3946" s="10" t="s">
        <v>12918</v>
      </c>
      <c r="C3946" s="10" t="s">
        <v>66</v>
      </c>
      <c r="D3946" s="10" t="s">
        <v>12924</v>
      </c>
      <c r="E3946" s="10" t="s">
        <v>19</v>
      </c>
      <c r="F3946" s="11">
        <v>20</v>
      </c>
      <c r="G3946" s="11" t="s">
        <v>43</v>
      </c>
      <c r="H3946" s="10" t="s">
        <v>19</v>
      </c>
      <c r="I3946" s="10" t="s">
        <v>12925</v>
      </c>
      <c r="J3946" s="10" t="s">
        <v>70</v>
      </c>
      <c r="K3946" s="10" t="s">
        <v>12921</v>
      </c>
      <c r="L3946" s="10" t="s">
        <v>12922</v>
      </c>
      <c r="M3946" s="12" t="s">
        <v>12374</v>
      </c>
    </row>
    <row r="3947" s="4" customFormat="1" ht="121.5" spans="1:13">
      <c r="A3947" s="8">
        <v>3945</v>
      </c>
      <c r="B3947" s="10" t="s">
        <v>12926</v>
      </c>
      <c r="C3947" s="10" t="s">
        <v>37</v>
      </c>
      <c r="D3947" s="10" t="s">
        <v>12927</v>
      </c>
      <c r="E3947" s="10" t="s">
        <v>258</v>
      </c>
      <c r="F3947" s="11">
        <v>3</v>
      </c>
      <c r="G3947" s="11" t="s">
        <v>43</v>
      </c>
      <c r="H3947" s="10" t="s">
        <v>19</v>
      </c>
      <c r="I3947" s="10" t="s">
        <v>12928</v>
      </c>
      <c r="J3947" s="10" t="s">
        <v>59</v>
      </c>
      <c r="K3947" s="10" t="s">
        <v>12929</v>
      </c>
      <c r="L3947" s="10" t="s">
        <v>12930</v>
      </c>
      <c r="M3947" s="12" t="s">
        <v>12374</v>
      </c>
    </row>
    <row r="3948" s="4" customFormat="1" ht="67.5" spans="1:13">
      <c r="A3948" s="8">
        <v>3946</v>
      </c>
      <c r="B3948" s="9" t="s">
        <v>12931</v>
      </c>
      <c r="C3948" s="9" t="s">
        <v>6005</v>
      </c>
      <c r="D3948" s="9" t="s">
        <v>12932</v>
      </c>
      <c r="E3948" s="9" t="s">
        <v>8562</v>
      </c>
      <c r="F3948" s="8">
        <v>3</v>
      </c>
      <c r="G3948" s="8" t="s">
        <v>18</v>
      </c>
      <c r="H3948" s="9" t="s">
        <v>19</v>
      </c>
      <c r="I3948" s="9" t="s">
        <v>12933</v>
      </c>
      <c r="J3948" s="9" t="s">
        <v>59</v>
      </c>
      <c r="K3948" s="9" t="s">
        <v>12934</v>
      </c>
      <c r="L3948" s="9" t="str">
        <f>"13700004526"</f>
        <v>13700004526</v>
      </c>
      <c r="M3948" s="12" t="s">
        <v>12374</v>
      </c>
    </row>
    <row r="3949" s="4" customFormat="1" ht="40.5" spans="1:13">
      <c r="A3949" s="8">
        <v>3947</v>
      </c>
      <c r="B3949" s="9" t="s">
        <v>12935</v>
      </c>
      <c r="C3949" s="9" t="s">
        <v>448</v>
      </c>
      <c r="D3949" s="9" t="s">
        <v>12936</v>
      </c>
      <c r="E3949" s="9" t="s">
        <v>176</v>
      </c>
      <c r="F3949" s="8">
        <v>3</v>
      </c>
      <c r="G3949" s="8" t="s">
        <v>18</v>
      </c>
      <c r="H3949" s="9" t="s">
        <v>19</v>
      </c>
      <c r="I3949" s="9" t="s">
        <v>12937</v>
      </c>
      <c r="J3949" s="9" t="s">
        <v>59</v>
      </c>
      <c r="K3949" s="9" t="s">
        <v>12938</v>
      </c>
      <c r="L3949" s="9" t="str">
        <f>"15042068228"</f>
        <v>15042068228</v>
      </c>
      <c r="M3949" s="12" t="s">
        <v>12374</v>
      </c>
    </row>
    <row r="3950" s="4" customFormat="1" ht="40.5" spans="1:13">
      <c r="A3950" s="8">
        <v>3948</v>
      </c>
      <c r="B3950" s="9" t="s">
        <v>12935</v>
      </c>
      <c r="C3950" s="9" t="s">
        <v>150</v>
      </c>
      <c r="D3950" s="9" t="s">
        <v>12939</v>
      </c>
      <c r="E3950" s="9" t="s">
        <v>32</v>
      </c>
      <c r="F3950" s="8">
        <v>3</v>
      </c>
      <c r="G3950" s="8" t="s">
        <v>18</v>
      </c>
      <c r="H3950" s="9" t="s">
        <v>19</v>
      </c>
      <c r="I3950" s="9" t="s">
        <v>12940</v>
      </c>
      <c r="J3950" s="9" t="s">
        <v>59</v>
      </c>
      <c r="K3950" s="9" t="s">
        <v>12938</v>
      </c>
      <c r="L3950" s="9" t="str">
        <f>"15042068228"</f>
        <v>15042068228</v>
      </c>
      <c r="M3950" s="12" t="s">
        <v>12374</v>
      </c>
    </row>
    <row r="3951" s="4" customFormat="1" ht="27" spans="1:13">
      <c r="A3951" s="8">
        <v>3949</v>
      </c>
      <c r="B3951" s="10" t="s">
        <v>12941</v>
      </c>
      <c r="C3951" s="10" t="s">
        <v>675</v>
      </c>
      <c r="D3951" s="10" t="s">
        <v>12942</v>
      </c>
      <c r="E3951" s="10" t="s">
        <v>124</v>
      </c>
      <c r="F3951" s="11">
        <v>1</v>
      </c>
      <c r="G3951" s="11" t="s">
        <v>43</v>
      </c>
      <c r="H3951" s="10" t="s">
        <v>19</v>
      </c>
      <c r="I3951" s="10" t="s">
        <v>12942</v>
      </c>
      <c r="J3951" s="10" t="s">
        <v>591</v>
      </c>
      <c r="K3951" s="10" t="s">
        <v>12943</v>
      </c>
      <c r="L3951" s="10" t="s">
        <v>12944</v>
      </c>
      <c r="M3951" s="12" t="s">
        <v>12374</v>
      </c>
    </row>
    <row r="3952" s="4" customFormat="1" ht="135" spans="1:13">
      <c r="A3952" s="8">
        <v>3950</v>
      </c>
      <c r="B3952" s="10" t="s">
        <v>12945</v>
      </c>
      <c r="C3952" s="10" t="s">
        <v>167</v>
      </c>
      <c r="D3952" s="10" t="s">
        <v>12946</v>
      </c>
      <c r="E3952" s="10" t="s">
        <v>1872</v>
      </c>
      <c r="F3952" s="11">
        <v>2</v>
      </c>
      <c r="G3952" s="11" t="s">
        <v>39</v>
      </c>
      <c r="H3952" s="10" t="s">
        <v>19</v>
      </c>
      <c r="I3952" s="10" t="s">
        <v>12946</v>
      </c>
      <c r="J3952" s="10" t="s">
        <v>40</v>
      </c>
      <c r="K3952" s="10" t="s">
        <v>12947</v>
      </c>
      <c r="L3952" s="10" t="s">
        <v>12947</v>
      </c>
      <c r="M3952" s="12" t="s">
        <v>12374</v>
      </c>
    </row>
    <row r="3953" s="4" customFormat="1" spans="1:13">
      <c r="A3953" s="8">
        <v>3951</v>
      </c>
      <c r="B3953" s="9" t="s">
        <v>12948</v>
      </c>
      <c r="C3953" s="9" t="s">
        <v>37</v>
      </c>
      <c r="D3953" s="9" t="s">
        <v>12949</v>
      </c>
      <c r="E3953" s="9" t="s">
        <v>2239</v>
      </c>
      <c r="F3953" s="8">
        <v>1</v>
      </c>
      <c r="G3953" s="8" t="s">
        <v>18</v>
      </c>
      <c r="H3953" s="9" t="s">
        <v>19</v>
      </c>
      <c r="I3953" s="9" t="s">
        <v>12950</v>
      </c>
      <c r="J3953" s="9" t="s">
        <v>40</v>
      </c>
      <c r="K3953" s="9" t="s">
        <v>12951</v>
      </c>
      <c r="L3953" s="9" t="s">
        <v>12952</v>
      </c>
      <c r="M3953" s="12" t="s">
        <v>12953</v>
      </c>
    </row>
    <row r="3954" s="4" customFormat="1" ht="27" spans="1:13">
      <c r="A3954" s="8">
        <v>3952</v>
      </c>
      <c r="B3954" s="10" t="s">
        <v>12954</v>
      </c>
      <c r="C3954" s="10" t="s">
        <v>37</v>
      </c>
      <c r="D3954" s="10" t="s">
        <v>12955</v>
      </c>
      <c r="E3954" s="10" t="s">
        <v>19</v>
      </c>
      <c r="F3954" s="11">
        <v>10</v>
      </c>
      <c r="G3954" s="11" t="s">
        <v>43</v>
      </c>
      <c r="H3954" s="10" t="s">
        <v>19</v>
      </c>
      <c r="I3954" s="10" t="s">
        <v>12956</v>
      </c>
      <c r="J3954" s="10" t="s">
        <v>40</v>
      </c>
      <c r="K3954" s="10" t="s">
        <v>12957</v>
      </c>
      <c r="L3954" s="10" t="s">
        <v>12958</v>
      </c>
      <c r="M3954" s="12" t="s">
        <v>12953</v>
      </c>
    </row>
    <row r="3955" s="4" customFormat="1" ht="67.5" spans="1:13">
      <c r="A3955" s="8">
        <v>3953</v>
      </c>
      <c r="B3955" s="9" t="s">
        <v>12959</v>
      </c>
      <c r="C3955" s="9" t="s">
        <v>1040</v>
      </c>
      <c r="D3955" s="9" t="s">
        <v>12960</v>
      </c>
      <c r="E3955" s="9" t="s">
        <v>1041</v>
      </c>
      <c r="F3955" s="8">
        <v>4</v>
      </c>
      <c r="G3955" s="8" t="s">
        <v>18</v>
      </c>
      <c r="H3955" s="9" t="s">
        <v>19</v>
      </c>
      <c r="I3955" s="9" t="s">
        <v>12961</v>
      </c>
      <c r="J3955" s="9" t="s">
        <v>59</v>
      </c>
      <c r="K3955" s="9" t="s">
        <v>12962</v>
      </c>
      <c r="L3955" s="9" t="str">
        <f>"18726661992"</f>
        <v>18726661992</v>
      </c>
      <c r="M3955" s="12" t="s">
        <v>12953</v>
      </c>
    </row>
    <row r="3956" s="4" customFormat="1" ht="27" spans="1:13">
      <c r="A3956" s="8">
        <v>3954</v>
      </c>
      <c r="B3956" s="10" t="s">
        <v>12963</v>
      </c>
      <c r="C3956" s="10" t="s">
        <v>37</v>
      </c>
      <c r="D3956" s="10" t="s">
        <v>12964</v>
      </c>
      <c r="E3956" s="10" t="s">
        <v>32</v>
      </c>
      <c r="F3956" s="11">
        <v>2</v>
      </c>
      <c r="G3956" s="11" t="s">
        <v>43</v>
      </c>
      <c r="H3956" s="10" t="s">
        <v>19</v>
      </c>
      <c r="I3956" s="10" t="s">
        <v>19</v>
      </c>
      <c r="J3956" s="10" t="s">
        <v>40</v>
      </c>
      <c r="K3956" s="10" t="s">
        <v>12965</v>
      </c>
      <c r="L3956" s="10" t="s">
        <v>12966</v>
      </c>
      <c r="M3956" s="12" t="s">
        <v>12953</v>
      </c>
    </row>
    <row r="3957" s="4" customFormat="1" spans="1:13">
      <c r="A3957" s="8">
        <v>3955</v>
      </c>
      <c r="B3957" s="10" t="s">
        <v>12963</v>
      </c>
      <c r="C3957" s="10" t="s">
        <v>37</v>
      </c>
      <c r="D3957" s="10" t="s">
        <v>12967</v>
      </c>
      <c r="E3957" s="10" t="s">
        <v>924</v>
      </c>
      <c r="F3957" s="11">
        <v>2</v>
      </c>
      <c r="G3957" s="11" t="s">
        <v>43</v>
      </c>
      <c r="H3957" s="10" t="s">
        <v>19</v>
      </c>
      <c r="I3957" s="10" t="s">
        <v>12968</v>
      </c>
      <c r="J3957" s="10" t="s">
        <v>40</v>
      </c>
      <c r="K3957" s="10" t="s">
        <v>12965</v>
      </c>
      <c r="L3957" s="10" t="s">
        <v>12966</v>
      </c>
      <c r="M3957" s="12" t="s">
        <v>12953</v>
      </c>
    </row>
    <row r="3958" s="4" customFormat="1" ht="54" spans="1:13">
      <c r="A3958" s="8">
        <v>3956</v>
      </c>
      <c r="B3958" s="10" t="s">
        <v>12969</v>
      </c>
      <c r="C3958" s="10" t="s">
        <v>150</v>
      </c>
      <c r="D3958" s="10" t="s">
        <v>12970</v>
      </c>
      <c r="E3958" s="10" t="s">
        <v>32</v>
      </c>
      <c r="F3958" s="11">
        <v>5</v>
      </c>
      <c r="G3958" s="11" t="s">
        <v>43</v>
      </c>
      <c r="H3958" s="10" t="s">
        <v>76</v>
      </c>
      <c r="I3958" s="10" t="s">
        <v>12971</v>
      </c>
      <c r="J3958" s="10" t="s">
        <v>40</v>
      </c>
      <c r="K3958" s="10" t="s">
        <v>12972</v>
      </c>
      <c r="L3958" s="10" t="s">
        <v>12973</v>
      </c>
      <c r="M3958" s="12" t="s">
        <v>12953</v>
      </c>
    </row>
    <row r="3959" s="4" customFormat="1" ht="81" spans="1:13">
      <c r="A3959" s="8">
        <v>3957</v>
      </c>
      <c r="B3959" s="10" t="s">
        <v>12974</v>
      </c>
      <c r="C3959" s="10" t="s">
        <v>37</v>
      </c>
      <c r="D3959" s="10" t="s">
        <v>12975</v>
      </c>
      <c r="E3959" s="10" t="s">
        <v>19</v>
      </c>
      <c r="F3959" s="11">
        <v>3</v>
      </c>
      <c r="G3959" s="11" t="s">
        <v>43</v>
      </c>
      <c r="H3959" s="10" t="s">
        <v>19</v>
      </c>
      <c r="I3959" s="10" t="s">
        <v>12976</v>
      </c>
      <c r="J3959" s="10" t="s">
        <v>40</v>
      </c>
      <c r="K3959" s="10" t="s">
        <v>12977</v>
      </c>
      <c r="L3959" s="10" t="s">
        <v>12978</v>
      </c>
      <c r="M3959" s="12" t="s">
        <v>12953</v>
      </c>
    </row>
    <row r="3960" s="4" customFormat="1" ht="108" spans="1:13">
      <c r="A3960" s="8">
        <v>3958</v>
      </c>
      <c r="B3960" s="10" t="s">
        <v>12974</v>
      </c>
      <c r="C3960" s="10" t="s">
        <v>37</v>
      </c>
      <c r="D3960" s="10" t="s">
        <v>12979</v>
      </c>
      <c r="E3960" s="10" t="s">
        <v>3939</v>
      </c>
      <c r="F3960" s="11">
        <v>1</v>
      </c>
      <c r="G3960" s="11" t="s">
        <v>43</v>
      </c>
      <c r="H3960" s="10" t="s">
        <v>19</v>
      </c>
      <c r="I3960" s="10" t="s">
        <v>12980</v>
      </c>
      <c r="J3960" s="10" t="s">
        <v>28</v>
      </c>
      <c r="K3960" s="10" t="s">
        <v>12977</v>
      </c>
      <c r="L3960" s="10" t="s">
        <v>12978</v>
      </c>
      <c r="M3960" s="12" t="s">
        <v>12953</v>
      </c>
    </row>
    <row r="3961" s="4" customFormat="1" ht="121.5" spans="1:13">
      <c r="A3961" s="8">
        <v>3959</v>
      </c>
      <c r="B3961" s="10" t="s">
        <v>12974</v>
      </c>
      <c r="C3961" s="10" t="s">
        <v>150</v>
      </c>
      <c r="D3961" s="10" t="s">
        <v>12981</v>
      </c>
      <c r="E3961" s="10" t="s">
        <v>258</v>
      </c>
      <c r="F3961" s="11">
        <v>1</v>
      </c>
      <c r="G3961" s="11" t="s">
        <v>43</v>
      </c>
      <c r="H3961" s="10" t="s">
        <v>19</v>
      </c>
      <c r="I3961" s="10" t="s">
        <v>12982</v>
      </c>
      <c r="J3961" s="10" t="s">
        <v>59</v>
      </c>
      <c r="K3961" s="10" t="s">
        <v>12977</v>
      </c>
      <c r="L3961" s="10" t="s">
        <v>12978</v>
      </c>
      <c r="M3961" s="12" t="s">
        <v>12953</v>
      </c>
    </row>
    <row r="3962" s="4" customFormat="1" ht="135" spans="1:13">
      <c r="A3962" s="8">
        <v>3960</v>
      </c>
      <c r="B3962" s="10" t="s">
        <v>12974</v>
      </c>
      <c r="C3962" s="10" t="s">
        <v>167</v>
      </c>
      <c r="D3962" s="10" t="s">
        <v>12983</v>
      </c>
      <c r="E3962" s="10" t="s">
        <v>81</v>
      </c>
      <c r="F3962" s="11">
        <v>1</v>
      </c>
      <c r="G3962" s="11" t="s">
        <v>43</v>
      </c>
      <c r="H3962" s="10" t="s">
        <v>19</v>
      </c>
      <c r="I3962" s="10" t="s">
        <v>12984</v>
      </c>
      <c r="J3962" s="10" t="s">
        <v>59</v>
      </c>
      <c r="K3962" s="10" t="s">
        <v>12977</v>
      </c>
      <c r="L3962" s="10" t="s">
        <v>12978</v>
      </c>
      <c r="M3962" s="12" t="s">
        <v>12953</v>
      </c>
    </row>
    <row r="3963" s="4" customFormat="1" spans="1:13">
      <c r="A3963" s="8">
        <v>3961</v>
      </c>
      <c r="B3963" s="10" t="s">
        <v>12985</v>
      </c>
      <c r="C3963" s="10" t="s">
        <v>37</v>
      </c>
      <c r="D3963" s="10" t="s">
        <v>12986</v>
      </c>
      <c r="E3963" s="10" t="s">
        <v>19</v>
      </c>
      <c r="F3963" s="11">
        <v>5</v>
      </c>
      <c r="G3963" s="11" t="s">
        <v>43</v>
      </c>
      <c r="H3963" s="10" t="s">
        <v>19</v>
      </c>
      <c r="I3963" s="10" t="s">
        <v>12987</v>
      </c>
      <c r="J3963" s="10" t="s">
        <v>40</v>
      </c>
      <c r="K3963" s="10" t="s">
        <v>12988</v>
      </c>
      <c r="L3963" s="10" t="s">
        <v>12966</v>
      </c>
      <c r="M3963" s="12" t="s">
        <v>12953</v>
      </c>
    </row>
    <row r="3964" s="4" customFormat="1" spans="1:13">
      <c r="A3964" s="8">
        <v>3962</v>
      </c>
      <c r="B3964" s="10" t="s">
        <v>12989</v>
      </c>
      <c r="C3964" s="10" t="s">
        <v>37</v>
      </c>
      <c r="D3964" s="10" t="s">
        <v>12990</v>
      </c>
      <c r="E3964" s="10" t="s">
        <v>19</v>
      </c>
      <c r="F3964" s="11">
        <v>5</v>
      </c>
      <c r="G3964" s="11" t="s">
        <v>43</v>
      </c>
      <c r="H3964" s="10" t="s">
        <v>19</v>
      </c>
      <c r="I3964" s="10" t="s">
        <v>12991</v>
      </c>
      <c r="J3964" s="10" t="s">
        <v>591</v>
      </c>
      <c r="K3964" s="10" t="s">
        <v>12992</v>
      </c>
      <c r="L3964" s="10" t="s">
        <v>12993</v>
      </c>
      <c r="M3964" s="12" t="s">
        <v>12953</v>
      </c>
    </row>
    <row r="3965" s="4" customFormat="1" ht="121.5" spans="1:13">
      <c r="A3965" s="8">
        <v>3963</v>
      </c>
      <c r="B3965" s="10" t="s">
        <v>12994</v>
      </c>
      <c r="C3965" s="10" t="s">
        <v>675</v>
      </c>
      <c r="D3965" s="10" t="s">
        <v>12995</v>
      </c>
      <c r="E3965" s="10" t="s">
        <v>924</v>
      </c>
      <c r="F3965" s="11">
        <v>2</v>
      </c>
      <c r="G3965" s="11" t="s">
        <v>43</v>
      </c>
      <c r="H3965" s="10" t="s">
        <v>19</v>
      </c>
      <c r="I3965" s="10" t="s">
        <v>12996</v>
      </c>
      <c r="J3965" s="10" t="s">
        <v>40</v>
      </c>
      <c r="K3965" s="10" t="s">
        <v>12997</v>
      </c>
      <c r="L3965" s="10" t="s">
        <v>12998</v>
      </c>
      <c r="M3965" s="12" t="s">
        <v>12953</v>
      </c>
    </row>
    <row r="3966" s="4" customFormat="1" ht="81" spans="1:13">
      <c r="A3966" s="8">
        <v>3964</v>
      </c>
      <c r="B3966" s="10" t="s">
        <v>12994</v>
      </c>
      <c r="C3966" s="10" t="s">
        <v>37</v>
      </c>
      <c r="D3966" s="10" t="s">
        <v>12999</v>
      </c>
      <c r="E3966" s="10" t="s">
        <v>176</v>
      </c>
      <c r="F3966" s="11">
        <v>10</v>
      </c>
      <c r="G3966" s="11" t="s">
        <v>43</v>
      </c>
      <c r="H3966" s="10" t="s">
        <v>19</v>
      </c>
      <c r="I3966" s="10" t="s">
        <v>13000</v>
      </c>
      <c r="J3966" s="10" t="s">
        <v>59</v>
      </c>
      <c r="K3966" s="10" t="s">
        <v>12997</v>
      </c>
      <c r="L3966" s="10" t="s">
        <v>12998</v>
      </c>
      <c r="M3966" s="12" t="s">
        <v>12953</v>
      </c>
    </row>
    <row r="3967" s="4" customFormat="1" ht="81" spans="1:13">
      <c r="A3967" s="8">
        <v>3965</v>
      </c>
      <c r="B3967" s="9" t="s">
        <v>12994</v>
      </c>
      <c r="C3967" s="9" t="s">
        <v>1153</v>
      </c>
      <c r="D3967" s="9" t="s">
        <v>13001</v>
      </c>
      <c r="E3967" s="9" t="s">
        <v>19</v>
      </c>
      <c r="F3967" s="8">
        <v>1</v>
      </c>
      <c r="G3967" s="8" t="s">
        <v>18</v>
      </c>
      <c r="H3967" s="9" t="s">
        <v>19</v>
      </c>
      <c r="I3967" s="9" t="s">
        <v>13002</v>
      </c>
      <c r="J3967" s="9" t="s">
        <v>40</v>
      </c>
      <c r="K3967" s="9" t="s">
        <v>12997</v>
      </c>
      <c r="L3967" s="9" t="str">
        <f>"13091375444"</f>
        <v>13091375444</v>
      </c>
      <c r="M3967" s="12" t="s">
        <v>12953</v>
      </c>
    </row>
    <row r="3968" s="4" customFormat="1" spans="1:13">
      <c r="A3968" s="8">
        <v>3966</v>
      </c>
      <c r="B3968" s="9" t="s">
        <v>13003</v>
      </c>
      <c r="C3968" s="9" t="s">
        <v>37</v>
      </c>
      <c r="D3968" s="9" t="s">
        <v>13004</v>
      </c>
      <c r="E3968" s="9" t="s">
        <v>5808</v>
      </c>
      <c r="F3968" s="8">
        <v>2</v>
      </c>
      <c r="G3968" s="8" t="s">
        <v>18</v>
      </c>
      <c r="H3968" s="9" t="s">
        <v>19</v>
      </c>
      <c r="I3968" s="9" t="s">
        <v>13005</v>
      </c>
      <c r="J3968" s="9" t="s">
        <v>59</v>
      </c>
      <c r="K3968" s="9" t="s">
        <v>13006</v>
      </c>
      <c r="L3968" s="9" t="str">
        <f>"13818731570"</f>
        <v>13818731570</v>
      </c>
      <c r="M3968" s="12" t="s">
        <v>12953</v>
      </c>
    </row>
    <row r="3969" s="4" customFormat="1" ht="67.5" spans="1:13">
      <c r="A3969" s="8">
        <v>3967</v>
      </c>
      <c r="B3969" s="10" t="s">
        <v>13007</v>
      </c>
      <c r="C3969" s="10" t="s">
        <v>711</v>
      </c>
      <c r="D3969" s="10" t="s">
        <v>13008</v>
      </c>
      <c r="E3969" s="10" t="s">
        <v>19</v>
      </c>
      <c r="F3969" s="11">
        <v>1</v>
      </c>
      <c r="G3969" s="11" t="s">
        <v>43</v>
      </c>
      <c r="H3969" s="10" t="s">
        <v>19</v>
      </c>
      <c r="I3969" s="10" t="s">
        <v>13009</v>
      </c>
      <c r="J3969" s="10" t="s">
        <v>40</v>
      </c>
      <c r="K3969" s="10" t="s">
        <v>13010</v>
      </c>
      <c r="L3969" s="10" t="s">
        <v>13011</v>
      </c>
      <c r="M3969" s="12" t="s">
        <v>12953</v>
      </c>
    </row>
    <row r="3970" s="4" customFormat="1" ht="54" spans="1:13">
      <c r="A3970" s="8">
        <v>3968</v>
      </c>
      <c r="B3970" s="10" t="s">
        <v>13012</v>
      </c>
      <c r="C3970" s="10" t="s">
        <v>37</v>
      </c>
      <c r="D3970" s="10" t="s">
        <v>13013</v>
      </c>
      <c r="E3970" s="10" t="s">
        <v>32</v>
      </c>
      <c r="F3970" s="11">
        <v>3</v>
      </c>
      <c r="G3970" s="11" t="s">
        <v>43</v>
      </c>
      <c r="H3970" s="10" t="s">
        <v>19</v>
      </c>
      <c r="I3970" s="10" t="s">
        <v>13014</v>
      </c>
      <c r="J3970" s="10" t="s">
        <v>40</v>
      </c>
      <c r="K3970" s="10" t="s">
        <v>13015</v>
      </c>
      <c r="L3970" s="10" t="s">
        <v>13016</v>
      </c>
      <c r="M3970" s="12" t="s">
        <v>12953</v>
      </c>
    </row>
    <row r="3971" s="4" customFormat="1" ht="54" spans="1:13">
      <c r="A3971" s="8">
        <v>3969</v>
      </c>
      <c r="B3971" s="10" t="s">
        <v>13017</v>
      </c>
      <c r="C3971" s="10" t="s">
        <v>66</v>
      </c>
      <c r="D3971" s="10" t="s">
        <v>13018</v>
      </c>
      <c r="E3971" s="10" t="s">
        <v>119</v>
      </c>
      <c r="F3971" s="11">
        <v>1</v>
      </c>
      <c r="G3971" s="11" t="s">
        <v>43</v>
      </c>
      <c r="H3971" s="10" t="s">
        <v>19</v>
      </c>
      <c r="I3971" s="10" t="s">
        <v>13019</v>
      </c>
      <c r="J3971" s="10" t="s">
        <v>40</v>
      </c>
      <c r="K3971" s="10" t="s">
        <v>13020</v>
      </c>
      <c r="L3971" s="10" t="s">
        <v>13021</v>
      </c>
      <c r="M3971" s="12" t="s">
        <v>12953</v>
      </c>
    </row>
    <row r="3972" s="4" customFormat="1" ht="94.5" spans="1:13">
      <c r="A3972" s="8">
        <v>3970</v>
      </c>
      <c r="B3972" s="10" t="s">
        <v>13022</v>
      </c>
      <c r="C3972" s="10" t="s">
        <v>1406</v>
      </c>
      <c r="D3972" s="10" t="s">
        <v>13023</v>
      </c>
      <c r="E3972" s="10" t="s">
        <v>147</v>
      </c>
      <c r="F3972" s="11">
        <v>15</v>
      </c>
      <c r="G3972" s="11" t="s">
        <v>43</v>
      </c>
      <c r="H3972" s="10" t="s">
        <v>19</v>
      </c>
      <c r="I3972" s="10" t="s">
        <v>13024</v>
      </c>
      <c r="J3972" s="10" t="s">
        <v>59</v>
      </c>
      <c r="K3972" s="10" t="s">
        <v>13025</v>
      </c>
      <c r="L3972" s="10" t="s">
        <v>13026</v>
      </c>
      <c r="M3972" s="12" t="s">
        <v>12953</v>
      </c>
    </row>
    <row r="3973" s="4" customFormat="1" ht="27" spans="1:13">
      <c r="A3973" s="8">
        <v>3971</v>
      </c>
      <c r="B3973" s="10" t="s">
        <v>13027</v>
      </c>
      <c r="C3973" s="10" t="s">
        <v>348</v>
      </c>
      <c r="D3973" s="10" t="s">
        <v>13028</v>
      </c>
      <c r="E3973" s="10" t="s">
        <v>350</v>
      </c>
      <c r="F3973" s="11">
        <v>1</v>
      </c>
      <c r="G3973" s="11" t="s">
        <v>43</v>
      </c>
      <c r="H3973" s="10" t="s">
        <v>19</v>
      </c>
      <c r="I3973" s="10" t="s">
        <v>13029</v>
      </c>
      <c r="J3973" s="10" t="s">
        <v>40</v>
      </c>
      <c r="K3973" s="10" t="s">
        <v>13030</v>
      </c>
      <c r="L3973" s="10" t="s">
        <v>13031</v>
      </c>
      <c r="M3973" s="12" t="s">
        <v>12953</v>
      </c>
    </row>
    <row r="3974" s="4" customFormat="1" ht="27" spans="1:13">
      <c r="A3974" s="8">
        <v>3972</v>
      </c>
      <c r="B3974" s="10" t="s">
        <v>13032</v>
      </c>
      <c r="C3974" s="10" t="s">
        <v>842</v>
      </c>
      <c r="D3974" s="10" t="s">
        <v>13033</v>
      </c>
      <c r="E3974" s="10" t="s">
        <v>350</v>
      </c>
      <c r="F3974" s="11">
        <v>1</v>
      </c>
      <c r="G3974" s="11" t="s">
        <v>43</v>
      </c>
      <c r="H3974" s="10" t="s">
        <v>19</v>
      </c>
      <c r="I3974" s="10" t="s">
        <v>13034</v>
      </c>
      <c r="J3974" s="10" t="s">
        <v>40</v>
      </c>
      <c r="K3974" s="10" t="s">
        <v>13035</v>
      </c>
      <c r="L3974" s="10" t="s">
        <v>13036</v>
      </c>
      <c r="M3974" s="12" t="s">
        <v>12953</v>
      </c>
    </row>
    <row r="3975" s="4" customFormat="1" ht="27" spans="1:13">
      <c r="A3975" s="8">
        <v>3973</v>
      </c>
      <c r="B3975" s="9" t="s">
        <v>13037</v>
      </c>
      <c r="C3975" s="9" t="s">
        <v>37</v>
      </c>
      <c r="D3975" s="9" t="s">
        <v>13038</v>
      </c>
      <c r="E3975" s="9" t="s">
        <v>1932</v>
      </c>
      <c r="F3975" s="8">
        <v>2</v>
      </c>
      <c r="G3975" s="8" t="s">
        <v>18</v>
      </c>
      <c r="H3975" s="9" t="s">
        <v>19</v>
      </c>
      <c r="I3975" s="9" t="s">
        <v>13039</v>
      </c>
      <c r="J3975" s="9" t="s">
        <v>59</v>
      </c>
      <c r="K3975" s="9" t="s">
        <v>13040</v>
      </c>
      <c r="L3975" s="9" t="str">
        <f>"18645625849"</f>
        <v>18645625849</v>
      </c>
      <c r="M3975" s="12" t="s">
        <v>12953</v>
      </c>
    </row>
    <row r="3976" s="4" customFormat="1" ht="27" spans="1:13">
      <c r="A3976" s="8">
        <v>3974</v>
      </c>
      <c r="B3976" s="10" t="s">
        <v>13041</v>
      </c>
      <c r="C3976" s="10" t="s">
        <v>37</v>
      </c>
      <c r="D3976" s="10" t="s">
        <v>13008</v>
      </c>
      <c r="E3976" s="10" t="s">
        <v>19</v>
      </c>
      <c r="F3976" s="11">
        <v>1</v>
      </c>
      <c r="G3976" s="11" t="s">
        <v>43</v>
      </c>
      <c r="H3976" s="10" t="s">
        <v>19</v>
      </c>
      <c r="I3976" s="10" t="s">
        <v>13042</v>
      </c>
      <c r="J3976" s="10" t="s">
        <v>591</v>
      </c>
      <c r="K3976" s="10" t="s">
        <v>13043</v>
      </c>
      <c r="L3976" s="10" t="s">
        <v>13044</v>
      </c>
      <c r="M3976" s="12" t="s">
        <v>12953</v>
      </c>
    </row>
    <row r="3977" s="4" customFormat="1" spans="1:13">
      <c r="A3977" s="8">
        <v>3975</v>
      </c>
      <c r="B3977" s="10" t="s">
        <v>13045</v>
      </c>
      <c r="C3977" s="10" t="s">
        <v>66</v>
      </c>
      <c r="D3977" s="10" t="s">
        <v>13046</v>
      </c>
      <c r="E3977" s="10" t="s">
        <v>19</v>
      </c>
      <c r="F3977" s="11">
        <v>2</v>
      </c>
      <c r="G3977" s="11" t="s">
        <v>43</v>
      </c>
      <c r="H3977" s="10" t="s">
        <v>19</v>
      </c>
      <c r="I3977" s="10" t="s">
        <v>13047</v>
      </c>
      <c r="J3977" s="10" t="s">
        <v>40</v>
      </c>
      <c r="K3977" s="10" t="s">
        <v>13048</v>
      </c>
      <c r="L3977" s="10" t="s">
        <v>13049</v>
      </c>
      <c r="M3977" s="12" t="s">
        <v>12953</v>
      </c>
    </row>
    <row r="3978" s="4" customFormat="1" ht="54" spans="1:13">
      <c r="A3978" s="8">
        <v>3976</v>
      </c>
      <c r="B3978" s="10" t="s">
        <v>13050</v>
      </c>
      <c r="C3978" s="10" t="s">
        <v>66</v>
      </c>
      <c r="D3978" s="10" t="s">
        <v>13051</v>
      </c>
      <c r="E3978" s="10" t="s">
        <v>119</v>
      </c>
      <c r="F3978" s="11">
        <v>2</v>
      </c>
      <c r="G3978" s="11" t="s">
        <v>43</v>
      </c>
      <c r="H3978" s="10" t="s">
        <v>19</v>
      </c>
      <c r="I3978" s="10" t="s">
        <v>13052</v>
      </c>
      <c r="J3978" s="10" t="s">
        <v>40</v>
      </c>
      <c r="K3978" s="10" t="s">
        <v>13053</v>
      </c>
      <c r="L3978" s="10" t="s">
        <v>13054</v>
      </c>
      <c r="M3978" s="12" t="s">
        <v>12953</v>
      </c>
    </row>
    <row r="3979" s="4" customFormat="1" ht="27" spans="1:13">
      <c r="A3979" s="8">
        <v>3977</v>
      </c>
      <c r="B3979" s="10" t="s">
        <v>13055</v>
      </c>
      <c r="C3979" s="10" t="s">
        <v>348</v>
      </c>
      <c r="D3979" s="10" t="s">
        <v>13056</v>
      </c>
      <c r="E3979" s="10" t="s">
        <v>350</v>
      </c>
      <c r="F3979" s="11">
        <v>1</v>
      </c>
      <c r="G3979" s="11" t="s">
        <v>43</v>
      </c>
      <c r="H3979" s="10" t="s">
        <v>19</v>
      </c>
      <c r="I3979" s="10" t="s">
        <v>13057</v>
      </c>
      <c r="J3979" s="10" t="s">
        <v>40</v>
      </c>
      <c r="K3979" s="10" t="s">
        <v>78</v>
      </c>
      <c r="L3979" s="10" t="s">
        <v>13058</v>
      </c>
      <c r="M3979" s="12" t="s">
        <v>12953</v>
      </c>
    </row>
    <row r="3980" s="4" customFormat="1" spans="1:13">
      <c r="A3980" s="8">
        <v>3978</v>
      </c>
      <c r="B3980" s="10" t="s">
        <v>13059</v>
      </c>
      <c r="C3980" s="10" t="s">
        <v>348</v>
      </c>
      <c r="D3980" s="10" t="s">
        <v>1777</v>
      </c>
      <c r="E3980" s="10" t="s">
        <v>350</v>
      </c>
      <c r="F3980" s="11">
        <v>1</v>
      </c>
      <c r="G3980" s="11" t="s">
        <v>43</v>
      </c>
      <c r="H3980" s="10" t="s">
        <v>19</v>
      </c>
      <c r="I3980" s="10" t="s">
        <v>13060</v>
      </c>
      <c r="J3980" s="10" t="s">
        <v>40</v>
      </c>
      <c r="K3980" s="10" t="s">
        <v>13061</v>
      </c>
      <c r="L3980" s="10" t="s">
        <v>13062</v>
      </c>
      <c r="M3980" s="12" t="s">
        <v>12953</v>
      </c>
    </row>
    <row r="3981" s="4" customFormat="1" ht="40.5" spans="1:13">
      <c r="A3981" s="8">
        <v>3979</v>
      </c>
      <c r="B3981" s="9" t="s">
        <v>13063</v>
      </c>
      <c r="C3981" s="9" t="s">
        <v>37</v>
      </c>
      <c r="D3981" s="9" t="s">
        <v>13064</v>
      </c>
      <c r="E3981" s="9" t="s">
        <v>37</v>
      </c>
      <c r="F3981" s="8">
        <v>1</v>
      </c>
      <c r="G3981" s="8" t="s">
        <v>18</v>
      </c>
      <c r="H3981" s="9" t="s">
        <v>474</v>
      </c>
      <c r="I3981" s="9" t="s">
        <v>13065</v>
      </c>
      <c r="J3981" s="9" t="s">
        <v>34</v>
      </c>
      <c r="K3981" s="9" t="s">
        <v>13066</v>
      </c>
      <c r="L3981" s="9" t="s">
        <v>13067</v>
      </c>
      <c r="M3981" s="12" t="s">
        <v>12953</v>
      </c>
    </row>
    <row r="3982" s="4" customFormat="1" spans="1:13">
      <c r="A3982" s="8">
        <v>3980</v>
      </c>
      <c r="B3982" s="10" t="s">
        <v>13068</v>
      </c>
      <c r="C3982" s="10" t="s">
        <v>348</v>
      </c>
      <c r="D3982" s="10" t="s">
        <v>13069</v>
      </c>
      <c r="E3982" s="10" t="s">
        <v>350</v>
      </c>
      <c r="F3982" s="11">
        <v>1</v>
      </c>
      <c r="G3982" s="11" t="s">
        <v>43</v>
      </c>
      <c r="H3982" s="10" t="s">
        <v>19</v>
      </c>
      <c r="I3982" s="10" t="s">
        <v>13070</v>
      </c>
      <c r="J3982" s="10" t="s">
        <v>40</v>
      </c>
      <c r="K3982" s="10" t="s">
        <v>13071</v>
      </c>
      <c r="L3982" s="10" t="s">
        <v>13072</v>
      </c>
      <c r="M3982" s="12" t="s">
        <v>12953</v>
      </c>
    </row>
    <row r="3983" s="4" customFormat="1" spans="1:13">
      <c r="A3983" s="8">
        <v>3981</v>
      </c>
      <c r="B3983" s="10" t="s">
        <v>13073</v>
      </c>
      <c r="C3983" s="10" t="s">
        <v>348</v>
      </c>
      <c r="D3983" s="10" t="s">
        <v>13069</v>
      </c>
      <c r="E3983" s="10" t="s">
        <v>350</v>
      </c>
      <c r="F3983" s="11">
        <v>1</v>
      </c>
      <c r="G3983" s="11" t="s">
        <v>43</v>
      </c>
      <c r="H3983" s="10" t="s">
        <v>19</v>
      </c>
      <c r="I3983" s="10" t="s">
        <v>13070</v>
      </c>
      <c r="J3983" s="10" t="s">
        <v>40</v>
      </c>
      <c r="K3983" s="10" t="s">
        <v>13074</v>
      </c>
      <c r="L3983" s="10" t="s">
        <v>13075</v>
      </c>
      <c r="M3983" s="12" t="s">
        <v>12953</v>
      </c>
    </row>
    <row r="3984" s="4" customFormat="1" ht="27" spans="1:13">
      <c r="A3984" s="8">
        <v>3982</v>
      </c>
      <c r="B3984" s="10" t="s">
        <v>13076</v>
      </c>
      <c r="C3984" s="10" t="s">
        <v>37</v>
      </c>
      <c r="D3984" s="10" t="s">
        <v>13077</v>
      </c>
      <c r="E3984" s="10" t="s">
        <v>37</v>
      </c>
      <c r="F3984" s="11">
        <v>3</v>
      </c>
      <c r="G3984" s="11" t="s">
        <v>43</v>
      </c>
      <c r="H3984" s="10" t="s">
        <v>19</v>
      </c>
      <c r="I3984" s="10" t="s">
        <v>13078</v>
      </c>
      <c r="J3984" s="10" t="s">
        <v>591</v>
      </c>
      <c r="K3984" s="10" t="s">
        <v>13079</v>
      </c>
      <c r="L3984" s="10" t="s">
        <v>13080</v>
      </c>
      <c r="M3984" s="12" t="s">
        <v>12953</v>
      </c>
    </row>
    <row r="3985" s="4" customFormat="1" ht="27" spans="1:13">
      <c r="A3985" s="8">
        <v>3983</v>
      </c>
      <c r="B3985" s="10" t="s">
        <v>13076</v>
      </c>
      <c r="C3985" s="10" t="s">
        <v>508</v>
      </c>
      <c r="D3985" s="10" t="s">
        <v>13081</v>
      </c>
      <c r="E3985" s="10" t="s">
        <v>37</v>
      </c>
      <c r="F3985" s="11">
        <v>2</v>
      </c>
      <c r="G3985" s="11" t="s">
        <v>43</v>
      </c>
      <c r="H3985" s="10" t="s">
        <v>19</v>
      </c>
      <c r="I3985" s="10" t="s">
        <v>13082</v>
      </c>
      <c r="J3985" s="10" t="s">
        <v>591</v>
      </c>
      <c r="K3985" s="10" t="s">
        <v>13079</v>
      </c>
      <c r="L3985" s="10" t="s">
        <v>13080</v>
      </c>
      <c r="M3985" s="12" t="s">
        <v>12953</v>
      </c>
    </row>
    <row r="3986" s="4" customFormat="1" spans="1:13">
      <c r="A3986" s="8">
        <v>3984</v>
      </c>
      <c r="B3986" s="10" t="s">
        <v>13083</v>
      </c>
      <c r="C3986" s="10" t="s">
        <v>348</v>
      </c>
      <c r="D3986" s="10" t="s">
        <v>13084</v>
      </c>
      <c r="E3986" s="10" t="s">
        <v>350</v>
      </c>
      <c r="F3986" s="11">
        <v>1</v>
      </c>
      <c r="G3986" s="11" t="s">
        <v>43</v>
      </c>
      <c r="H3986" s="10" t="s">
        <v>19</v>
      </c>
      <c r="I3986" s="10" t="s">
        <v>13085</v>
      </c>
      <c r="J3986" s="10" t="s">
        <v>40</v>
      </c>
      <c r="K3986" s="10" t="s">
        <v>13086</v>
      </c>
      <c r="L3986" s="10" t="s">
        <v>13087</v>
      </c>
      <c r="M3986" s="12" t="s">
        <v>12953</v>
      </c>
    </row>
    <row r="3987" s="4" customFormat="1" ht="27" spans="1:13">
      <c r="A3987" s="8">
        <v>3985</v>
      </c>
      <c r="B3987" s="10" t="s">
        <v>13088</v>
      </c>
      <c r="C3987" s="10" t="s">
        <v>348</v>
      </c>
      <c r="D3987" s="10" t="s">
        <v>13089</v>
      </c>
      <c r="E3987" s="10" t="s">
        <v>350</v>
      </c>
      <c r="F3987" s="11">
        <v>1</v>
      </c>
      <c r="G3987" s="11" t="s">
        <v>43</v>
      </c>
      <c r="H3987" s="10" t="s">
        <v>19</v>
      </c>
      <c r="I3987" s="10" t="s">
        <v>13090</v>
      </c>
      <c r="J3987" s="10" t="s">
        <v>40</v>
      </c>
      <c r="K3987" s="10" t="s">
        <v>13091</v>
      </c>
      <c r="L3987" s="10" t="s">
        <v>13092</v>
      </c>
      <c r="M3987" s="12" t="s">
        <v>12953</v>
      </c>
    </row>
    <row r="3988" s="4" customFormat="1" ht="54" spans="1:13">
      <c r="A3988" s="8">
        <v>3986</v>
      </c>
      <c r="B3988" s="10" t="s">
        <v>13093</v>
      </c>
      <c r="C3988" s="10" t="s">
        <v>66</v>
      </c>
      <c r="D3988" s="10" t="s">
        <v>13094</v>
      </c>
      <c r="E3988" s="10" t="s">
        <v>119</v>
      </c>
      <c r="F3988" s="11">
        <v>10</v>
      </c>
      <c r="G3988" s="11" t="s">
        <v>43</v>
      </c>
      <c r="H3988" s="10" t="s">
        <v>19</v>
      </c>
      <c r="I3988" s="10" t="s">
        <v>13095</v>
      </c>
      <c r="J3988" s="10" t="s">
        <v>591</v>
      </c>
      <c r="K3988" s="10" t="s">
        <v>13096</v>
      </c>
      <c r="L3988" s="10" t="s">
        <v>13097</v>
      </c>
      <c r="M3988" s="12" t="s">
        <v>12953</v>
      </c>
    </row>
    <row r="3989" s="4" customFormat="1" spans="1:13">
      <c r="A3989" s="8">
        <v>3987</v>
      </c>
      <c r="B3989" s="10" t="s">
        <v>13098</v>
      </c>
      <c r="C3989" s="10" t="s">
        <v>37</v>
      </c>
      <c r="D3989" s="10" t="s">
        <v>5250</v>
      </c>
      <c r="E3989" s="10" t="s">
        <v>19</v>
      </c>
      <c r="F3989" s="11">
        <v>1</v>
      </c>
      <c r="G3989" s="11" t="s">
        <v>43</v>
      </c>
      <c r="H3989" s="10" t="s">
        <v>19</v>
      </c>
      <c r="I3989" s="10" t="s">
        <v>13099</v>
      </c>
      <c r="J3989" s="10" t="s">
        <v>40</v>
      </c>
      <c r="K3989" s="10" t="s">
        <v>13100</v>
      </c>
      <c r="L3989" s="10" t="s">
        <v>13101</v>
      </c>
      <c r="M3989" s="12" t="s">
        <v>12953</v>
      </c>
    </row>
    <row r="3990" s="4" customFormat="1" spans="1:13">
      <c r="A3990" s="8">
        <v>3988</v>
      </c>
      <c r="B3990" s="10" t="s">
        <v>13102</v>
      </c>
      <c r="C3990" s="10" t="s">
        <v>66</v>
      </c>
      <c r="D3990" s="10" t="s">
        <v>13103</v>
      </c>
      <c r="E3990" s="10" t="s">
        <v>19</v>
      </c>
      <c r="F3990" s="11">
        <v>2</v>
      </c>
      <c r="G3990" s="11" t="s">
        <v>43</v>
      </c>
      <c r="H3990" s="10" t="s">
        <v>19</v>
      </c>
      <c r="I3990" s="10" t="s">
        <v>13103</v>
      </c>
      <c r="J3990" s="10" t="s">
        <v>40</v>
      </c>
      <c r="K3990" s="10" t="s">
        <v>13104</v>
      </c>
      <c r="L3990" s="10" t="s">
        <v>13105</v>
      </c>
      <c r="M3990" s="12" t="s">
        <v>12953</v>
      </c>
    </row>
    <row r="3991" s="4" customFormat="1" ht="27" spans="1:13">
      <c r="A3991" s="8">
        <v>3989</v>
      </c>
      <c r="B3991" s="9" t="s">
        <v>13106</v>
      </c>
      <c r="C3991" s="9" t="s">
        <v>485</v>
      </c>
      <c r="D3991" s="9" t="s">
        <v>5250</v>
      </c>
      <c r="E3991" s="9" t="s">
        <v>19</v>
      </c>
      <c r="F3991" s="8">
        <v>1</v>
      </c>
      <c r="G3991" s="8" t="s">
        <v>18</v>
      </c>
      <c r="H3991" s="9" t="s">
        <v>19</v>
      </c>
      <c r="I3991" s="9" t="s">
        <v>13107</v>
      </c>
      <c r="J3991" s="9" t="s">
        <v>40</v>
      </c>
      <c r="K3991" s="9" t="s">
        <v>13108</v>
      </c>
      <c r="L3991" s="9" t="s">
        <v>12966</v>
      </c>
      <c r="M3991" s="12" t="s">
        <v>12953</v>
      </c>
    </row>
    <row r="3992" s="4" customFormat="1" ht="27" spans="1:13">
      <c r="A3992" s="8">
        <v>3990</v>
      </c>
      <c r="B3992" s="9" t="s">
        <v>13109</v>
      </c>
      <c r="C3992" s="9" t="s">
        <v>150</v>
      </c>
      <c r="D3992" s="9" t="s">
        <v>13110</v>
      </c>
      <c r="E3992" s="9" t="s">
        <v>176</v>
      </c>
      <c r="F3992" s="8">
        <v>2</v>
      </c>
      <c r="G3992" s="8" t="s">
        <v>18</v>
      </c>
      <c r="H3992" s="9" t="s">
        <v>19</v>
      </c>
      <c r="I3992" s="9" t="s">
        <v>13111</v>
      </c>
      <c r="J3992" s="9" t="s">
        <v>40</v>
      </c>
      <c r="K3992" s="9" t="s">
        <v>13112</v>
      </c>
      <c r="L3992" s="9" t="str">
        <f>"18342112365"</f>
        <v>18342112365</v>
      </c>
      <c r="M3992" s="12" t="s">
        <v>12953</v>
      </c>
    </row>
    <row r="3993" s="4" customFormat="1" spans="1:13">
      <c r="A3993" s="8">
        <v>3991</v>
      </c>
      <c r="B3993" s="9" t="s">
        <v>13109</v>
      </c>
      <c r="C3993" s="9" t="s">
        <v>150</v>
      </c>
      <c r="D3993" s="9" t="s">
        <v>7940</v>
      </c>
      <c r="E3993" s="9" t="s">
        <v>364</v>
      </c>
      <c r="F3993" s="8">
        <v>2</v>
      </c>
      <c r="G3993" s="8" t="s">
        <v>18</v>
      </c>
      <c r="H3993" s="9" t="s">
        <v>19</v>
      </c>
      <c r="I3993" s="9" t="s">
        <v>13113</v>
      </c>
      <c r="J3993" s="9" t="s">
        <v>40</v>
      </c>
      <c r="K3993" s="9" t="s">
        <v>13112</v>
      </c>
      <c r="L3993" s="9" t="str">
        <f>"18342112365"</f>
        <v>18342112365</v>
      </c>
      <c r="M3993" s="12" t="s">
        <v>12953</v>
      </c>
    </row>
    <row r="3994" s="4" customFormat="1" ht="27" spans="1:13">
      <c r="A3994" s="8">
        <v>3992</v>
      </c>
      <c r="B3994" s="9" t="s">
        <v>13109</v>
      </c>
      <c r="C3994" s="9" t="s">
        <v>150</v>
      </c>
      <c r="D3994" s="9" t="s">
        <v>13114</v>
      </c>
      <c r="E3994" s="9" t="s">
        <v>364</v>
      </c>
      <c r="F3994" s="8">
        <v>2</v>
      </c>
      <c r="G3994" s="8" t="s">
        <v>18</v>
      </c>
      <c r="H3994" s="9" t="s">
        <v>19</v>
      </c>
      <c r="I3994" s="9" t="s">
        <v>13115</v>
      </c>
      <c r="J3994" s="9" t="s">
        <v>40</v>
      </c>
      <c r="K3994" s="9" t="s">
        <v>13112</v>
      </c>
      <c r="L3994" s="9" t="str">
        <f>"18342112365"</f>
        <v>18342112365</v>
      </c>
      <c r="M3994" s="12" t="s">
        <v>12953</v>
      </c>
    </row>
    <row r="3995" s="4" customFormat="1" ht="27" spans="1:13">
      <c r="A3995" s="8">
        <v>3993</v>
      </c>
      <c r="B3995" s="10" t="s">
        <v>13116</v>
      </c>
      <c r="C3995" s="10" t="s">
        <v>37</v>
      </c>
      <c r="D3995" s="10" t="s">
        <v>13117</v>
      </c>
      <c r="E3995" s="10" t="s">
        <v>32</v>
      </c>
      <c r="F3995" s="11">
        <v>2</v>
      </c>
      <c r="G3995" s="11" t="s">
        <v>43</v>
      </c>
      <c r="H3995" s="10" t="s">
        <v>19</v>
      </c>
      <c r="I3995" s="10" t="s">
        <v>13118</v>
      </c>
      <c r="J3995" s="10" t="s">
        <v>40</v>
      </c>
      <c r="K3995" s="10" t="s">
        <v>13119</v>
      </c>
      <c r="L3995" s="10" t="s">
        <v>13120</v>
      </c>
      <c r="M3995" s="12" t="s">
        <v>12953</v>
      </c>
    </row>
    <row r="3996" s="4" customFormat="1" ht="27" spans="1:13">
      <c r="A3996" s="8">
        <v>3994</v>
      </c>
      <c r="B3996" s="10" t="s">
        <v>13121</v>
      </c>
      <c r="C3996" s="10" t="s">
        <v>37</v>
      </c>
      <c r="D3996" s="10" t="s">
        <v>13122</v>
      </c>
      <c r="E3996" s="10" t="s">
        <v>19</v>
      </c>
      <c r="F3996" s="11">
        <v>1</v>
      </c>
      <c r="G3996" s="11" t="s">
        <v>43</v>
      </c>
      <c r="H3996" s="10" t="s">
        <v>19</v>
      </c>
      <c r="I3996" s="10" t="s">
        <v>13122</v>
      </c>
      <c r="J3996" s="10" t="s">
        <v>591</v>
      </c>
      <c r="K3996" s="10" t="s">
        <v>13123</v>
      </c>
      <c r="L3996" s="10" t="s">
        <v>13124</v>
      </c>
      <c r="M3996" s="12" t="s">
        <v>12953</v>
      </c>
    </row>
    <row r="3997" s="4" customFormat="1" spans="1:13">
      <c r="A3997" s="8">
        <v>3995</v>
      </c>
      <c r="B3997" s="10" t="s">
        <v>13125</v>
      </c>
      <c r="C3997" s="10" t="s">
        <v>66</v>
      </c>
      <c r="D3997" s="10" t="s">
        <v>13126</v>
      </c>
      <c r="E3997" s="10" t="s">
        <v>19</v>
      </c>
      <c r="F3997" s="11">
        <v>2</v>
      </c>
      <c r="G3997" s="11" t="s">
        <v>43</v>
      </c>
      <c r="H3997" s="10" t="s">
        <v>19</v>
      </c>
      <c r="I3997" s="10" t="s">
        <v>19</v>
      </c>
      <c r="J3997" s="10" t="s">
        <v>40</v>
      </c>
      <c r="K3997" s="10" t="s">
        <v>13127</v>
      </c>
      <c r="L3997" s="10" t="s">
        <v>13128</v>
      </c>
      <c r="M3997" s="12" t="s">
        <v>12953</v>
      </c>
    </row>
    <row r="3998" s="4" customFormat="1" ht="67.5" spans="1:13">
      <c r="A3998" s="8">
        <v>3996</v>
      </c>
      <c r="B3998" s="9" t="s">
        <v>13129</v>
      </c>
      <c r="C3998" s="9" t="s">
        <v>37</v>
      </c>
      <c r="D3998" s="9" t="s">
        <v>13130</v>
      </c>
      <c r="E3998" s="9" t="s">
        <v>5808</v>
      </c>
      <c r="F3998" s="8">
        <v>1</v>
      </c>
      <c r="G3998" s="8" t="s">
        <v>18</v>
      </c>
      <c r="H3998" s="9" t="s">
        <v>474</v>
      </c>
      <c r="I3998" s="9" t="s">
        <v>13131</v>
      </c>
      <c r="J3998" s="9" t="s">
        <v>34</v>
      </c>
      <c r="K3998" s="9" t="s">
        <v>13132</v>
      </c>
      <c r="L3998" s="9" t="s">
        <v>13133</v>
      </c>
      <c r="M3998" s="12" t="s">
        <v>12953</v>
      </c>
    </row>
    <row r="3999" s="4" customFormat="1" ht="27" spans="1:13">
      <c r="A3999" s="8">
        <v>3997</v>
      </c>
      <c r="B3999" s="10" t="s">
        <v>13134</v>
      </c>
      <c r="C3999" s="10" t="s">
        <v>37</v>
      </c>
      <c r="D3999" s="10" t="s">
        <v>13135</v>
      </c>
      <c r="E3999" s="10" t="s">
        <v>258</v>
      </c>
      <c r="F3999" s="11">
        <v>2</v>
      </c>
      <c r="G3999" s="11" t="s">
        <v>43</v>
      </c>
      <c r="H3999" s="10" t="s">
        <v>19</v>
      </c>
      <c r="I3999" s="10" t="s">
        <v>13136</v>
      </c>
      <c r="J3999" s="10" t="s">
        <v>40</v>
      </c>
      <c r="K3999" s="10" t="s">
        <v>13137</v>
      </c>
      <c r="L3999" s="10" t="s">
        <v>13138</v>
      </c>
      <c r="M3999" s="12" t="s">
        <v>12953</v>
      </c>
    </row>
    <row r="4000" s="4" customFormat="1" ht="27" spans="1:13">
      <c r="A4000" s="8">
        <v>3998</v>
      </c>
      <c r="B4000" s="10" t="s">
        <v>13134</v>
      </c>
      <c r="C4000" s="10" t="s">
        <v>37</v>
      </c>
      <c r="D4000" s="10" t="s">
        <v>13139</v>
      </c>
      <c r="E4000" s="10" t="s">
        <v>32</v>
      </c>
      <c r="F4000" s="11">
        <v>10</v>
      </c>
      <c r="G4000" s="11" t="s">
        <v>43</v>
      </c>
      <c r="H4000" s="10" t="s">
        <v>19</v>
      </c>
      <c r="I4000" s="10" t="s">
        <v>13136</v>
      </c>
      <c r="J4000" s="10" t="s">
        <v>40</v>
      </c>
      <c r="K4000" s="10" t="s">
        <v>13137</v>
      </c>
      <c r="L4000" s="10" t="s">
        <v>13138</v>
      </c>
      <c r="M4000" s="12" t="s">
        <v>12953</v>
      </c>
    </row>
    <row r="4001" s="4" customFormat="1" ht="40.5" spans="1:13">
      <c r="A4001" s="8">
        <v>3999</v>
      </c>
      <c r="B4001" s="9" t="s">
        <v>13140</v>
      </c>
      <c r="C4001" s="9" t="s">
        <v>150</v>
      </c>
      <c r="D4001" s="9" t="s">
        <v>13141</v>
      </c>
      <c r="E4001" s="9" t="s">
        <v>32</v>
      </c>
      <c r="F4001" s="8">
        <v>3</v>
      </c>
      <c r="G4001" s="8" t="s">
        <v>18</v>
      </c>
      <c r="H4001" s="9" t="s">
        <v>76</v>
      </c>
      <c r="I4001" s="9" t="s">
        <v>13142</v>
      </c>
      <c r="J4001" s="9" t="s">
        <v>40</v>
      </c>
      <c r="K4001" s="9" t="s">
        <v>13143</v>
      </c>
      <c r="L4001" s="9" t="str">
        <f>"18642543004"</f>
        <v>18642543004</v>
      </c>
      <c r="M4001" s="12" t="s">
        <v>12953</v>
      </c>
    </row>
    <row r="4002" s="4" customFormat="1" ht="27" spans="1:13">
      <c r="A4002" s="8">
        <v>4000</v>
      </c>
      <c r="B4002" s="10" t="s">
        <v>13144</v>
      </c>
      <c r="C4002" s="10" t="s">
        <v>37</v>
      </c>
      <c r="D4002" s="10" t="s">
        <v>13145</v>
      </c>
      <c r="E4002" s="10" t="s">
        <v>37</v>
      </c>
      <c r="F4002" s="11">
        <v>10</v>
      </c>
      <c r="G4002" s="11" t="s">
        <v>43</v>
      </c>
      <c r="H4002" s="10" t="s">
        <v>19</v>
      </c>
      <c r="I4002" s="10" t="s">
        <v>13145</v>
      </c>
      <c r="J4002" s="10" t="s">
        <v>40</v>
      </c>
      <c r="K4002" s="10" t="s">
        <v>13146</v>
      </c>
      <c r="L4002" s="10" t="s">
        <v>13147</v>
      </c>
      <c r="M4002" s="12" t="s">
        <v>12953</v>
      </c>
    </row>
    <row r="4003" s="4" customFormat="1" ht="27" spans="1:13">
      <c r="A4003" s="8">
        <v>4001</v>
      </c>
      <c r="B4003" s="10" t="s">
        <v>13144</v>
      </c>
      <c r="C4003" s="10" t="s">
        <v>37</v>
      </c>
      <c r="D4003" s="10" t="s">
        <v>13145</v>
      </c>
      <c r="E4003" s="10" t="s">
        <v>37</v>
      </c>
      <c r="F4003" s="11">
        <v>10</v>
      </c>
      <c r="G4003" s="11" t="s">
        <v>43</v>
      </c>
      <c r="H4003" s="10" t="s">
        <v>19</v>
      </c>
      <c r="I4003" s="10" t="s">
        <v>13145</v>
      </c>
      <c r="J4003" s="10" t="s">
        <v>40</v>
      </c>
      <c r="K4003" s="10" t="s">
        <v>13146</v>
      </c>
      <c r="L4003" s="10" t="s">
        <v>13147</v>
      </c>
      <c r="M4003" s="12" t="s">
        <v>12953</v>
      </c>
    </row>
    <row r="4004" s="4" customFormat="1" spans="1:13">
      <c r="A4004" s="8">
        <v>4002</v>
      </c>
      <c r="B4004" s="10" t="s">
        <v>13148</v>
      </c>
      <c r="C4004" s="10" t="s">
        <v>37</v>
      </c>
      <c r="D4004" s="10" t="s">
        <v>13149</v>
      </c>
      <c r="E4004" s="10" t="s">
        <v>37</v>
      </c>
      <c r="F4004" s="11">
        <v>1</v>
      </c>
      <c r="G4004" s="11" t="s">
        <v>43</v>
      </c>
      <c r="H4004" s="10" t="s">
        <v>19</v>
      </c>
      <c r="I4004" s="10" t="s">
        <v>13150</v>
      </c>
      <c r="J4004" s="10" t="s">
        <v>40</v>
      </c>
      <c r="K4004" s="10" t="s">
        <v>13151</v>
      </c>
      <c r="L4004" s="10" t="s">
        <v>13152</v>
      </c>
      <c r="M4004" s="12" t="s">
        <v>12953</v>
      </c>
    </row>
    <row r="4005" s="4" customFormat="1" ht="40.5" spans="1:13">
      <c r="A4005" s="8">
        <v>4003</v>
      </c>
      <c r="B4005" s="10" t="s">
        <v>13153</v>
      </c>
      <c r="C4005" s="10" t="s">
        <v>150</v>
      </c>
      <c r="D4005" s="10" t="s">
        <v>13154</v>
      </c>
      <c r="E4005" s="10" t="s">
        <v>364</v>
      </c>
      <c r="F4005" s="11">
        <v>10</v>
      </c>
      <c r="G4005" s="11" t="s">
        <v>43</v>
      </c>
      <c r="H4005" s="10" t="s">
        <v>76</v>
      </c>
      <c r="I4005" s="10" t="s">
        <v>13155</v>
      </c>
      <c r="J4005" s="10" t="s">
        <v>40</v>
      </c>
      <c r="K4005" s="10" t="s">
        <v>13156</v>
      </c>
      <c r="L4005" s="10" t="s">
        <v>13157</v>
      </c>
      <c r="M4005" s="12" t="s">
        <v>12953</v>
      </c>
    </row>
    <row r="4006" s="4" customFormat="1" ht="40.5" spans="1:13">
      <c r="A4006" s="8">
        <v>4004</v>
      </c>
      <c r="B4006" s="9" t="s">
        <v>13153</v>
      </c>
      <c r="C4006" s="9" t="s">
        <v>37</v>
      </c>
      <c r="D4006" s="9" t="s">
        <v>13158</v>
      </c>
      <c r="E4006" s="9" t="s">
        <v>13159</v>
      </c>
      <c r="F4006" s="8">
        <v>1</v>
      </c>
      <c r="G4006" s="8" t="s">
        <v>18</v>
      </c>
      <c r="H4006" s="9" t="s">
        <v>19</v>
      </c>
      <c r="I4006" s="9" t="s">
        <v>13160</v>
      </c>
      <c r="J4006" s="9" t="s">
        <v>34</v>
      </c>
      <c r="K4006" s="9" t="s">
        <v>13156</v>
      </c>
      <c r="L4006" s="9" t="s">
        <v>13157</v>
      </c>
      <c r="M4006" s="12" t="s">
        <v>12953</v>
      </c>
    </row>
    <row r="4007" s="4" customFormat="1" ht="81" spans="1:13">
      <c r="A4007" s="8">
        <v>4005</v>
      </c>
      <c r="B4007" s="10" t="s">
        <v>13161</v>
      </c>
      <c r="C4007" s="10" t="s">
        <v>37</v>
      </c>
      <c r="D4007" s="10" t="s">
        <v>13162</v>
      </c>
      <c r="E4007" s="10" t="s">
        <v>258</v>
      </c>
      <c r="F4007" s="11">
        <v>1</v>
      </c>
      <c r="G4007" s="11" t="s">
        <v>43</v>
      </c>
      <c r="H4007" s="10" t="s">
        <v>19</v>
      </c>
      <c r="I4007" s="10" t="s">
        <v>13163</v>
      </c>
      <c r="J4007" s="10" t="s">
        <v>59</v>
      </c>
      <c r="K4007" s="10" t="s">
        <v>13164</v>
      </c>
      <c r="L4007" s="10" t="s">
        <v>13165</v>
      </c>
      <c r="M4007" s="12" t="s">
        <v>12953</v>
      </c>
    </row>
    <row r="4008" s="4" customFormat="1" ht="94.5" spans="1:13">
      <c r="A4008" s="8">
        <v>4006</v>
      </c>
      <c r="B4008" s="10" t="s">
        <v>13161</v>
      </c>
      <c r="C4008" s="10" t="s">
        <v>37</v>
      </c>
      <c r="D4008" s="10" t="s">
        <v>13166</v>
      </c>
      <c r="E4008" s="10" t="s">
        <v>42</v>
      </c>
      <c r="F4008" s="11">
        <v>2</v>
      </c>
      <c r="G4008" s="11" t="s">
        <v>43</v>
      </c>
      <c r="H4008" s="10" t="s">
        <v>19</v>
      </c>
      <c r="I4008" s="10" t="s">
        <v>13167</v>
      </c>
      <c r="J4008" s="10" t="s">
        <v>40</v>
      </c>
      <c r="K4008" s="10" t="s">
        <v>13164</v>
      </c>
      <c r="L4008" s="10" t="s">
        <v>13165</v>
      </c>
      <c r="M4008" s="12" t="s">
        <v>12953</v>
      </c>
    </row>
    <row r="4009" s="4" customFormat="1" ht="27" spans="1:13">
      <c r="A4009" s="8">
        <v>4007</v>
      </c>
      <c r="B4009" s="10" t="s">
        <v>13168</v>
      </c>
      <c r="C4009" s="10" t="s">
        <v>37</v>
      </c>
      <c r="D4009" s="10" t="s">
        <v>13169</v>
      </c>
      <c r="E4009" s="10" t="s">
        <v>19</v>
      </c>
      <c r="F4009" s="11">
        <v>10</v>
      </c>
      <c r="G4009" s="11" t="s">
        <v>43</v>
      </c>
      <c r="H4009" s="10" t="s">
        <v>19</v>
      </c>
      <c r="I4009" s="10" t="s">
        <v>13170</v>
      </c>
      <c r="J4009" s="10" t="s">
        <v>59</v>
      </c>
      <c r="K4009" s="10" t="s">
        <v>13171</v>
      </c>
      <c r="L4009" s="10" t="s">
        <v>13172</v>
      </c>
      <c r="M4009" s="12" t="s">
        <v>12953</v>
      </c>
    </row>
    <row r="4010" s="4" customFormat="1" ht="54" spans="1:13">
      <c r="A4010" s="8">
        <v>4008</v>
      </c>
      <c r="B4010" s="10" t="s">
        <v>13173</v>
      </c>
      <c r="C4010" s="10" t="s">
        <v>51</v>
      </c>
      <c r="D4010" s="10" t="s">
        <v>13174</v>
      </c>
      <c r="E4010" s="10" t="s">
        <v>119</v>
      </c>
      <c r="F4010" s="11">
        <v>3</v>
      </c>
      <c r="G4010" s="11" t="s">
        <v>43</v>
      </c>
      <c r="H4010" s="10" t="s">
        <v>19</v>
      </c>
      <c r="I4010" s="10" t="s">
        <v>782</v>
      </c>
      <c r="J4010" s="10" t="s">
        <v>59</v>
      </c>
      <c r="K4010" s="10" t="s">
        <v>13175</v>
      </c>
      <c r="L4010" s="10" t="s">
        <v>13176</v>
      </c>
      <c r="M4010" s="12" t="s">
        <v>12953</v>
      </c>
    </row>
    <row r="4011" s="4" customFormat="1" spans="1:13">
      <c r="A4011" s="8">
        <v>4009</v>
      </c>
      <c r="B4011" s="10" t="s">
        <v>13173</v>
      </c>
      <c r="C4011" s="10" t="s">
        <v>448</v>
      </c>
      <c r="D4011" s="10" t="s">
        <v>13177</v>
      </c>
      <c r="E4011" s="10" t="s">
        <v>1009</v>
      </c>
      <c r="F4011" s="11">
        <v>10</v>
      </c>
      <c r="G4011" s="11" t="s">
        <v>43</v>
      </c>
      <c r="H4011" s="10" t="s">
        <v>19</v>
      </c>
      <c r="I4011" s="10" t="s">
        <v>782</v>
      </c>
      <c r="J4011" s="10" t="s">
        <v>59</v>
      </c>
      <c r="K4011" s="10" t="s">
        <v>13175</v>
      </c>
      <c r="L4011" s="10" t="s">
        <v>13176</v>
      </c>
      <c r="M4011" s="12" t="s">
        <v>12953</v>
      </c>
    </row>
    <row r="4012" s="4" customFormat="1" spans="1:13">
      <c r="A4012" s="8">
        <v>4010</v>
      </c>
      <c r="B4012" s="9" t="s">
        <v>13178</v>
      </c>
      <c r="C4012" s="9" t="s">
        <v>37</v>
      </c>
      <c r="D4012" s="9" t="s">
        <v>13179</v>
      </c>
      <c r="E4012" s="9" t="s">
        <v>350</v>
      </c>
      <c r="F4012" s="8">
        <v>2</v>
      </c>
      <c r="G4012" s="8" t="s">
        <v>18</v>
      </c>
      <c r="H4012" s="9" t="s">
        <v>19</v>
      </c>
      <c r="I4012" s="9" t="s">
        <v>13005</v>
      </c>
      <c r="J4012" s="9" t="s">
        <v>40</v>
      </c>
      <c r="K4012" s="9" t="s">
        <v>13175</v>
      </c>
      <c r="L4012" s="9" t="str">
        <f>"18340256122"</f>
        <v>18340256122</v>
      </c>
      <c r="M4012" s="12" t="s">
        <v>12953</v>
      </c>
    </row>
    <row r="4013" s="4" customFormat="1" ht="40.5" spans="1:13">
      <c r="A4013" s="8">
        <v>4011</v>
      </c>
      <c r="B4013" s="10" t="s">
        <v>13180</v>
      </c>
      <c r="C4013" s="10" t="s">
        <v>5959</v>
      </c>
      <c r="D4013" s="10" t="s">
        <v>13181</v>
      </c>
      <c r="E4013" s="10" t="s">
        <v>350</v>
      </c>
      <c r="F4013" s="11">
        <v>1</v>
      </c>
      <c r="G4013" s="11" t="s">
        <v>43</v>
      </c>
      <c r="H4013" s="10" t="s">
        <v>19</v>
      </c>
      <c r="I4013" s="10" t="s">
        <v>782</v>
      </c>
      <c r="J4013" s="10" t="s">
        <v>40</v>
      </c>
      <c r="K4013" s="10" t="s">
        <v>13182</v>
      </c>
      <c r="L4013" s="10" t="s">
        <v>13183</v>
      </c>
      <c r="M4013" s="12" t="s">
        <v>12953</v>
      </c>
    </row>
    <row r="4014" s="4" customFormat="1" ht="54" spans="1:13">
      <c r="A4014" s="8">
        <v>4012</v>
      </c>
      <c r="B4014" s="9" t="s">
        <v>13184</v>
      </c>
      <c r="C4014" s="9" t="s">
        <v>37</v>
      </c>
      <c r="D4014" s="9" t="s">
        <v>13185</v>
      </c>
      <c r="E4014" s="9" t="s">
        <v>4972</v>
      </c>
      <c r="F4014" s="8">
        <v>1</v>
      </c>
      <c r="G4014" s="8" t="s">
        <v>18</v>
      </c>
      <c r="H4014" s="9" t="s">
        <v>76</v>
      </c>
      <c r="I4014" s="9" t="s">
        <v>13186</v>
      </c>
      <c r="J4014" s="9" t="s">
        <v>34</v>
      </c>
      <c r="K4014" s="9" t="s">
        <v>13187</v>
      </c>
      <c r="L4014" s="9" t="s">
        <v>13188</v>
      </c>
      <c r="M4014" s="12" t="s">
        <v>12953</v>
      </c>
    </row>
    <row r="4015" s="4" customFormat="1" ht="54" spans="1:13">
      <c r="A4015" s="8">
        <v>4013</v>
      </c>
      <c r="B4015" s="9" t="s">
        <v>13184</v>
      </c>
      <c r="C4015" s="9" t="s">
        <v>37</v>
      </c>
      <c r="D4015" s="9" t="s">
        <v>13189</v>
      </c>
      <c r="E4015" s="9" t="s">
        <v>32</v>
      </c>
      <c r="F4015" s="8">
        <v>2</v>
      </c>
      <c r="G4015" s="8" t="s">
        <v>18</v>
      </c>
      <c r="H4015" s="9" t="s">
        <v>19</v>
      </c>
      <c r="I4015" s="9" t="s">
        <v>13190</v>
      </c>
      <c r="J4015" s="9" t="s">
        <v>59</v>
      </c>
      <c r="K4015" s="9" t="s">
        <v>13187</v>
      </c>
      <c r="L4015" s="9" t="s">
        <v>13188</v>
      </c>
      <c r="M4015" s="12" t="s">
        <v>12953</v>
      </c>
    </row>
    <row r="4016" s="4" customFormat="1" ht="54" spans="1:13">
      <c r="A4016" s="8">
        <v>4014</v>
      </c>
      <c r="B4016" s="9" t="s">
        <v>13184</v>
      </c>
      <c r="C4016" s="9" t="s">
        <v>1302</v>
      </c>
      <c r="D4016" s="9" t="s">
        <v>13191</v>
      </c>
      <c r="E4016" s="9" t="s">
        <v>5808</v>
      </c>
      <c r="F4016" s="8">
        <v>2</v>
      </c>
      <c r="G4016" s="8" t="s">
        <v>18</v>
      </c>
      <c r="H4016" s="9" t="s">
        <v>19</v>
      </c>
      <c r="I4016" s="9" t="s">
        <v>13190</v>
      </c>
      <c r="J4016" s="9" t="s">
        <v>59</v>
      </c>
      <c r="K4016" s="9" t="s">
        <v>13187</v>
      </c>
      <c r="L4016" s="9" t="s">
        <v>13188</v>
      </c>
      <c r="M4016" s="12" t="s">
        <v>12953</v>
      </c>
    </row>
    <row r="4017" s="4" customFormat="1" ht="54" spans="1:13">
      <c r="A4017" s="8">
        <v>4015</v>
      </c>
      <c r="B4017" s="9" t="s">
        <v>13184</v>
      </c>
      <c r="C4017" s="9" t="s">
        <v>167</v>
      </c>
      <c r="D4017" s="9" t="s">
        <v>13192</v>
      </c>
      <c r="E4017" s="9" t="s">
        <v>81</v>
      </c>
      <c r="F4017" s="8">
        <v>2</v>
      </c>
      <c r="G4017" s="8" t="s">
        <v>18</v>
      </c>
      <c r="H4017" s="9" t="s">
        <v>19</v>
      </c>
      <c r="I4017" s="9" t="s">
        <v>13193</v>
      </c>
      <c r="J4017" s="9" t="s">
        <v>59</v>
      </c>
      <c r="K4017" s="9" t="s">
        <v>13187</v>
      </c>
      <c r="L4017" s="9" t="s">
        <v>13188</v>
      </c>
      <c r="M4017" s="12" t="s">
        <v>12953</v>
      </c>
    </row>
    <row r="4018" s="4" customFormat="1" ht="54" spans="1:13">
      <c r="A4018" s="8">
        <v>4016</v>
      </c>
      <c r="B4018" s="9" t="s">
        <v>13184</v>
      </c>
      <c r="C4018" s="9" t="s">
        <v>150</v>
      </c>
      <c r="D4018" s="9" t="s">
        <v>13194</v>
      </c>
      <c r="E4018" s="9" t="s">
        <v>32</v>
      </c>
      <c r="F4018" s="8">
        <v>2</v>
      </c>
      <c r="G4018" s="8" t="s">
        <v>18</v>
      </c>
      <c r="H4018" s="9" t="s">
        <v>19</v>
      </c>
      <c r="I4018" s="9" t="s">
        <v>13190</v>
      </c>
      <c r="J4018" s="9" t="s">
        <v>59</v>
      </c>
      <c r="K4018" s="9" t="s">
        <v>13187</v>
      </c>
      <c r="L4018" s="9" t="s">
        <v>13188</v>
      </c>
      <c r="M4018" s="12" t="s">
        <v>12953</v>
      </c>
    </row>
    <row r="4019" s="4" customFormat="1" ht="67.5" spans="1:13">
      <c r="A4019" s="8">
        <v>4017</v>
      </c>
      <c r="B4019" s="10" t="s">
        <v>13195</v>
      </c>
      <c r="C4019" s="10" t="s">
        <v>37</v>
      </c>
      <c r="D4019" s="10" t="s">
        <v>13196</v>
      </c>
      <c r="E4019" s="10" t="s">
        <v>1724</v>
      </c>
      <c r="F4019" s="11">
        <v>1</v>
      </c>
      <c r="G4019" s="11" t="s">
        <v>43</v>
      </c>
      <c r="H4019" s="10" t="s">
        <v>19</v>
      </c>
      <c r="I4019" s="10" t="s">
        <v>13196</v>
      </c>
      <c r="J4019" s="10" t="s">
        <v>59</v>
      </c>
      <c r="K4019" s="10" t="s">
        <v>13197</v>
      </c>
      <c r="L4019" s="10" t="s">
        <v>13198</v>
      </c>
      <c r="M4019" s="12" t="s">
        <v>12953</v>
      </c>
    </row>
    <row r="4020" s="4" customFormat="1" ht="40.5" spans="1:13">
      <c r="A4020" s="8">
        <v>4018</v>
      </c>
      <c r="B4020" s="10" t="s">
        <v>13195</v>
      </c>
      <c r="C4020" s="10" t="s">
        <v>37</v>
      </c>
      <c r="D4020" s="10" t="s">
        <v>13199</v>
      </c>
      <c r="E4020" s="10" t="s">
        <v>2793</v>
      </c>
      <c r="F4020" s="11">
        <v>3</v>
      </c>
      <c r="G4020" s="11" t="s">
        <v>43</v>
      </c>
      <c r="H4020" s="10" t="s">
        <v>19</v>
      </c>
      <c r="I4020" s="10" t="s">
        <v>13199</v>
      </c>
      <c r="J4020" s="10" t="s">
        <v>40</v>
      </c>
      <c r="K4020" s="10" t="s">
        <v>13197</v>
      </c>
      <c r="L4020" s="10" t="s">
        <v>13198</v>
      </c>
      <c r="M4020" s="12" t="s">
        <v>12953</v>
      </c>
    </row>
    <row r="4021" s="4" customFormat="1" ht="54" spans="1:13">
      <c r="A4021" s="8">
        <v>4019</v>
      </c>
      <c r="B4021" s="9" t="s">
        <v>13195</v>
      </c>
      <c r="C4021" s="9" t="s">
        <v>37</v>
      </c>
      <c r="D4021" s="9" t="s">
        <v>13200</v>
      </c>
      <c r="E4021" s="9" t="s">
        <v>119</v>
      </c>
      <c r="F4021" s="8">
        <v>1</v>
      </c>
      <c r="G4021" s="8" t="s">
        <v>18</v>
      </c>
      <c r="H4021" s="9" t="s">
        <v>19</v>
      </c>
      <c r="I4021" s="9" t="s">
        <v>13200</v>
      </c>
      <c r="J4021" s="9" t="s">
        <v>59</v>
      </c>
      <c r="K4021" s="9" t="s">
        <v>13197</v>
      </c>
      <c r="L4021" s="9" t="s">
        <v>13198</v>
      </c>
      <c r="M4021" s="12" t="s">
        <v>12953</v>
      </c>
    </row>
    <row r="4022" s="4" customFormat="1" ht="121.5" spans="1:13">
      <c r="A4022" s="8">
        <v>4020</v>
      </c>
      <c r="B4022" s="9" t="s">
        <v>13195</v>
      </c>
      <c r="C4022" s="9" t="s">
        <v>37</v>
      </c>
      <c r="D4022" s="9" t="s">
        <v>13201</v>
      </c>
      <c r="E4022" s="9" t="s">
        <v>2159</v>
      </c>
      <c r="F4022" s="8">
        <v>1</v>
      </c>
      <c r="G4022" s="8" t="s">
        <v>18</v>
      </c>
      <c r="H4022" s="9" t="s">
        <v>19</v>
      </c>
      <c r="I4022" s="9" t="s">
        <v>13201</v>
      </c>
      <c r="J4022" s="9" t="s">
        <v>59</v>
      </c>
      <c r="K4022" s="9" t="s">
        <v>13197</v>
      </c>
      <c r="L4022" s="9" t="s">
        <v>13198</v>
      </c>
      <c r="M4022" s="12" t="s">
        <v>12953</v>
      </c>
    </row>
    <row r="4023" s="4" customFormat="1" ht="27" spans="1:13">
      <c r="A4023" s="8">
        <v>4021</v>
      </c>
      <c r="B4023" s="9" t="s">
        <v>13202</v>
      </c>
      <c r="C4023" s="9" t="s">
        <v>2791</v>
      </c>
      <c r="D4023" s="9" t="s">
        <v>13203</v>
      </c>
      <c r="E4023" s="9" t="s">
        <v>2239</v>
      </c>
      <c r="F4023" s="8">
        <v>2</v>
      </c>
      <c r="G4023" s="8" t="s">
        <v>18</v>
      </c>
      <c r="H4023" s="9" t="s">
        <v>19</v>
      </c>
      <c r="I4023" s="9" t="s">
        <v>13204</v>
      </c>
      <c r="J4023" s="9" t="s">
        <v>59</v>
      </c>
      <c r="K4023" s="9" t="s">
        <v>13205</v>
      </c>
      <c r="L4023" s="9" t="str">
        <f>"13898097099"</f>
        <v>13898097099</v>
      </c>
      <c r="M4023" s="12" t="s">
        <v>12953</v>
      </c>
    </row>
    <row r="4024" s="4" customFormat="1" ht="40.5" spans="1:13">
      <c r="A4024" s="8">
        <v>4022</v>
      </c>
      <c r="B4024" s="9" t="s">
        <v>13202</v>
      </c>
      <c r="C4024" s="9" t="s">
        <v>2440</v>
      </c>
      <c r="D4024" s="9" t="s">
        <v>13203</v>
      </c>
      <c r="E4024" s="9" t="s">
        <v>3775</v>
      </c>
      <c r="F4024" s="8">
        <v>2</v>
      </c>
      <c r="G4024" s="8" t="s">
        <v>18</v>
      </c>
      <c r="H4024" s="9" t="s">
        <v>19</v>
      </c>
      <c r="I4024" s="9" t="s">
        <v>13206</v>
      </c>
      <c r="J4024" s="9" t="s">
        <v>40</v>
      </c>
      <c r="K4024" s="9" t="s">
        <v>13205</v>
      </c>
      <c r="L4024" s="9" t="str">
        <f>"13898097099"</f>
        <v>13898097099</v>
      </c>
      <c r="M4024" s="12" t="s">
        <v>12953</v>
      </c>
    </row>
    <row r="4025" s="4" customFormat="1" ht="54" spans="1:13">
      <c r="A4025" s="8">
        <v>4023</v>
      </c>
      <c r="B4025" s="9" t="s">
        <v>13207</v>
      </c>
      <c r="C4025" s="9" t="s">
        <v>37</v>
      </c>
      <c r="D4025" s="9" t="s">
        <v>13208</v>
      </c>
      <c r="E4025" s="9" t="s">
        <v>37</v>
      </c>
      <c r="F4025" s="8">
        <v>2</v>
      </c>
      <c r="G4025" s="8" t="s">
        <v>18</v>
      </c>
      <c r="H4025" s="9" t="s">
        <v>19</v>
      </c>
      <c r="I4025" s="9" t="s">
        <v>13209</v>
      </c>
      <c r="J4025" s="9" t="s">
        <v>70</v>
      </c>
      <c r="K4025" s="9" t="s">
        <v>13210</v>
      </c>
      <c r="L4025" s="9" t="s">
        <v>13211</v>
      </c>
      <c r="M4025" s="12" t="s">
        <v>12953</v>
      </c>
    </row>
    <row r="4026" s="4" customFormat="1" ht="40.5" spans="1:13">
      <c r="A4026" s="8">
        <v>4024</v>
      </c>
      <c r="B4026" s="10" t="s">
        <v>13212</v>
      </c>
      <c r="C4026" s="10" t="s">
        <v>37</v>
      </c>
      <c r="D4026" s="10" t="s">
        <v>13213</v>
      </c>
      <c r="E4026" s="10" t="s">
        <v>19</v>
      </c>
      <c r="F4026" s="11">
        <v>2</v>
      </c>
      <c r="G4026" s="11" t="s">
        <v>43</v>
      </c>
      <c r="H4026" s="10" t="s">
        <v>19</v>
      </c>
      <c r="I4026" s="10" t="s">
        <v>13214</v>
      </c>
      <c r="J4026" s="10" t="s">
        <v>591</v>
      </c>
      <c r="K4026" s="10" t="s">
        <v>13215</v>
      </c>
      <c r="L4026" s="10" t="s">
        <v>13216</v>
      </c>
      <c r="M4026" s="12" t="s">
        <v>12953</v>
      </c>
    </row>
    <row r="4027" s="4" customFormat="1" spans="1:13">
      <c r="A4027" s="8">
        <v>4025</v>
      </c>
      <c r="B4027" s="10" t="s">
        <v>13217</v>
      </c>
      <c r="C4027" s="10" t="s">
        <v>37</v>
      </c>
      <c r="D4027" s="10" t="s">
        <v>13218</v>
      </c>
      <c r="E4027" s="10" t="s">
        <v>19</v>
      </c>
      <c r="F4027" s="11">
        <v>10</v>
      </c>
      <c r="G4027" s="11" t="s">
        <v>43</v>
      </c>
      <c r="H4027" s="10" t="s">
        <v>19</v>
      </c>
      <c r="I4027" s="10" t="s">
        <v>13219</v>
      </c>
      <c r="J4027" s="10" t="s">
        <v>40</v>
      </c>
      <c r="K4027" s="10" t="s">
        <v>13220</v>
      </c>
      <c r="L4027" s="10" t="s">
        <v>13221</v>
      </c>
      <c r="M4027" s="12" t="s">
        <v>12953</v>
      </c>
    </row>
    <row r="4028" s="4" customFormat="1" ht="54" spans="1:13">
      <c r="A4028" s="8">
        <v>4026</v>
      </c>
      <c r="B4028" s="10" t="s">
        <v>13222</v>
      </c>
      <c r="C4028" s="10" t="s">
        <v>66</v>
      </c>
      <c r="D4028" s="10" t="s">
        <v>13223</v>
      </c>
      <c r="E4028" s="10" t="s">
        <v>32</v>
      </c>
      <c r="F4028" s="11">
        <v>2</v>
      </c>
      <c r="G4028" s="11" t="s">
        <v>43</v>
      </c>
      <c r="H4028" s="10" t="s">
        <v>19</v>
      </c>
      <c r="I4028" s="10" t="s">
        <v>13224</v>
      </c>
      <c r="J4028" s="10" t="s">
        <v>40</v>
      </c>
      <c r="K4028" s="10" t="s">
        <v>13225</v>
      </c>
      <c r="L4028" s="10" t="s">
        <v>13226</v>
      </c>
      <c r="M4028" s="12" t="s">
        <v>12953</v>
      </c>
    </row>
    <row r="4029" s="4" customFormat="1" ht="27" spans="1:13">
      <c r="A4029" s="8">
        <v>4027</v>
      </c>
      <c r="B4029" s="10" t="s">
        <v>13227</v>
      </c>
      <c r="C4029" s="10" t="s">
        <v>83</v>
      </c>
      <c r="D4029" s="10" t="s">
        <v>13228</v>
      </c>
      <c r="E4029" s="10" t="s">
        <v>85</v>
      </c>
      <c r="F4029" s="11">
        <v>1</v>
      </c>
      <c r="G4029" s="11" t="s">
        <v>43</v>
      </c>
      <c r="H4029" s="10" t="s">
        <v>19</v>
      </c>
      <c r="I4029" s="10" t="s">
        <v>13229</v>
      </c>
      <c r="J4029" s="10" t="s">
        <v>591</v>
      </c>
      <c r="K4029" s="10" t="s">
        <v>13230</v>
      </c>
      <c r="L4029" s="10" t="s">
        <v>13231</v>
      </c>
      <c r="M4029" s="12" t="s">
        <v>12953</v>
      </c>
    </row>
    <row r="4030" s="4" customFormat="1" ht="81" spans="1:13">
      <c r="A4030" s="8">
        <v>4028</v>
      </c>
      <c r="B4030" s="9" t="s">
        <v>13227</v>
      </c>
      <c r="C4030" s="9" t="s">
        <v>83</v>
      </c>
      <c r="D4030" s="9" t="s">
        <v>13232</v>
      </c>
      <c r="E4030" s="9" t="s">
        <v>5808</v>
      </c>
      <c r="F4030" s="8">
        <v>2</v>
      </c>
      <c r="G4030" s="8" t="s">
        <v>18</v>
      </c>
      <c r="H4030" s="9" t="s">
        <v>19</v>
      </c>
      <c r="I4030" s="9" t="s">
        <v>13233</v>
      </c>
      <c r="J4030" s="9" t="s">
        <v>40</v>
      </c>
      <c r="K4030" s="9" t="s">
        <v>13230</v>
      </c>
      <c r="L4030" s="9" t="s">
        <v>13231</v>
      </c>
      <c r="M4030" s="12" t="s">
        <v>12953</v>
      </c>
    </row>
    <row r="4031" s="4" customFormat="1" ht="54" spans="1:13">
      <c r="A4031" s="8">
        <v>4029</v>
      </c>
      <c r="B4031" s="9" t="s">
        <v>13234</v>
      </c>
      <c r="C4031" s="9" t="s">
        <v>66</v>
      </c>
      <c r="D4031" s="9" t="s">
        <v>13235</v>
      </c>
      <c r="E4031" s="9" t="s">
        <v>119</v>
      </c>
      <c r="F4031" s="8">
        <v>5</v>
      </c>
      <c r="G4031" s="8" t="s">
        <v>18</v>
      </c>
      <c r="H4031" s="9" t="s">
        <v>19</v>
      </c>
      <c r="I4031" s="9" t="s">
        <v>13236</v>
      </c>
      <c r="J4031" s="9" t="s">
        <v>40</v>
      </c>
      <c r="K4031" s="9" t="s">
        <v>13237</v>
      </c>
      <c r="L4031" s="9" t="str">
        <f>"18538113268"</f>
        <v>18538113268</v>
      </c>
      <c r="M4031" s="12" t="s">
        <v>12953</v>
      </c>
    </row>
    <row r="4032" s="4" customFormat="1" ht="81" spans="1:13">
      <c r="A4032" s="8">
        <v>4030</v>
      </c>
      <c r="B4032" s="9" t="s">
        <v>13234</v>
      </c>
      <c r="C4032" s="9" t="s">
        <v>37</v>
      </c>
      <c r="D4032" s="9" t="s">
        <v>13238</v>
      </c>
      <c r="E4032" s="9" t="s">
        <v>37</v>
      </c>
      <c r="F4032" s="8">
        <v>2</v>
      </c>
      <c r="G4032" s="8" t="s">
        <v>18</v>
      </c>
      <c r="H4032" s="9" t="s">
        <v>19</v>
      </c>
      <c r="I4032" s="9" t="s">
        <v>13239</v>
      </c>
      <c r="J4032" s="9" t="s">
        <v>40</v>
      </c>
      <c r="K4032" s="9" t="s">
        <v>13237</v>
      </c>
      <c r="L4032" s="9" t="str">
        <f>"18538113268"</f>
        <v>18538113268</v>
      </c>
      <c r="M4032" s="12" t="s">
        <v>12953</v>
      </c>
    </row>
    <row r="4033" s="4" customFormat="1" spans="1:13">
      <c r="A4033" s="8">
        <v>4031</v>
      </c>
      <c r="B4033" s="10" t="s">
        <v>13240</v>
      </c>
      <c r="C4033" s="10" t="s">
        <v>66</v>
      </c>
      <c r="D4033" s="10" t="s">
        <v>13241</v>
      </c>
      <c r="E4033" s="10" t="s">
        <v>19</v>
      </c>
      <c r="F4033" s="11">
        <v>4</v>
      </c>
      <c r="G4033" s="11" t="s">
        <v>43</v>
      </c>
      <c r="H4033" s="10" t="s">
        <v>19</v>
      </c>
      <c r="I4033" s="10" t="s">
        <v>13242</v>
      </c>
      <c r="J4033" s="10" t="s">
        <v>40</v>
      </c>
      <c r="K4033" s="10" t="s">
        <v>13243</v>
      </c>
      <c r="L4033" s="10" t="s">
        <v>13244</v>
      </c>
      <c r="M4033" s="12" t="s">
        <v>12953</v>
      </c>
    </row>
    <row r="4034" s="4" customFormat="1" ht="40.5" spans="1:13">
      <c r="A4034" s="8">
        <v>4032</v>
      </c>
      <c r="B4034" s="10" t="s">
        <v>13240</v>
      </c>
      <c r="C4034" s="10" t="s">
        <v>37</v>
      </c>
      <c r="D4034" s="10" t="s">
        <v>13245</v>
      </c>
      <c r="E4034" s="10" t="s">
        <v>152</v>
      </c>
      <c r="F4034" s="11">
        <v>2</v>
      </c>
      <c r="G4034" s="11" t="s">
        <v>43</v>
      </c>
      <c r="H4034" s="10" t="s">
        <v>76</v>
      </c>
      <c r="I4034" s="10" t="s">
        <v>13246</v>
      </c>
      <c r="J4034" s="10" t="s">
        <v>40</v>
      </c>
      <c r="K4034" s="10" t="s">
        <v>13243</v>
      </c>
      <c r="L4034" s="10" t="s">
        <v>13244</v>
      </c>
      <c r="M4034" s="12" t="s">
        <v>12953</v>
      </c>
    </row>
    <row r="4035" s="4" customFormat="1" ht="27" spans="1:13">
      <c r="A4035" s="8">
        <v>4033</v>
      </c>
      <c r="B4035" s="9" t="s">
        <v>13240</v>
      </c>
      <c r="C4035" s="9" t="s">
        <v>37</v>
      </c>
      <c r="D4035" s="9" t="s">
        <v>13247</v>
      </c>
      <c r="E4035" s="9" t="s">
        <v>124</v>
      </c>
      <c r="F4035" s="8">
        <v>2</v>
      </c>
      <c r="G4035" s="8" t="s">
        <v>18</v>
      </c>
      <c r="H4035" s="9" t="s">
        <v>474</v>
      </c>
      <c r="I4035" s="9" t="s">
        <v>13248</v>
      </c>
      <c r="J4035" s="9" t="s">
        <v>40</v>
      </c>
      <c r="K4035" s="9" t="s">
        <v>13243</v>
      </c>
      <c r="L4035" s="9" t="str">
        <f>"15904289761"</f>
        <v>15904289761</v>
      </c>
      <c r="M4035" s="12" t="s">
        <v>12953</v>
      </c>
    </row>
    <row r="4036" s="4" customFormat="1" ht="121.5" spans="1:13">
      <c r="A4036" s="8">
        <v>4034</v>
      </c>
      <c r="B4036" s="10" t="s">
        <v>13249</v>
      </c>
      <c r="C4036" s="10" t="s">
        <v>37</v>
      </c>
      <c r="D4036" s="10" t="s">
        <v>13250</v>
      </c>
      <c r="E4036" s="10" t="s">
        <v>2869</v>
      </c>
      <c r="F4036" s="11">
        <v>1</v>
      </c>
      <c r="G4036" s="11" t="s">
        <v>43</v>
      </c>
      <c r="H4036" s="10" t="s">
        <v>19</v>
      </c>
      <c r="I4036" s="10" t="s">
        <v>13251</v>
      </c>
      <c r="J4036" s="10" t="s">
        <v>59</v>
      </c>
      <c r="K4036" s="10" t="s">
        <v>13252</v>
      </c>
      <c r="L4036" s="10" t="s">
        <v>13253</v>
      </c>
      <c r="M4036" s="12" t="s">
        <v>12953</v>
      </c>
    </row>
    <row r="4037" s="4" customFormat="1" ht="27" spans="1:13">
      <c r="A4037" s="8">
        <v>4035</v>
      </c>
      <c r="B4037" s="9" t="s">
        <v>13254</v>
      </c>
      <c r="C4037" s="9" t="s">
        <v>37</v>
      </c>
      <c r="D4037" s="9" t="s">
        <v>13255</v>
      </c>
      <c r="E4037" s="9" t="s">
        <v>37</v>
      </c>
      <c r="F4037" s="8">
        <v>1</v>
      </c>
      <c r="G4037" s="8" t="s">
        <v>18</v>
      </c>
      <c r="H4037" s="9" t="s">
        <v>19</v>
      </c>
      <c r="I4037" s="9" t="s">
        <v>13255</v>
      </c>
      <c r="J4037" s="9" t="s">
        <v>40</v>
      </c>
      <c r="K4037" s="9" t="s">
        <v>13256</v>
      </c>
      <c r="L4037" s="9" t="str">
        <f>"18940570085"</f>
        <v>18940570085</v>
      </c>
      <c r="M4037" s="12" t="s">
        <v>12953</v>
      </c>
    </row>
    <row r="4038" s="4" customFormat="1" ht="67.5" spans="1:13">
      <c r="A4038" s="8">
        <v>4036</v>
      </c>
      <c r="B4038" s="9" t="s">
        <v>13257</v>
      </c>
      <c r="C4038" s="9" t="s">
        <v>37</v>
      </c>
      <c r="D4038" s="9" t="s">
        <v>13258</v>
      </c>
      <c r="E4038" s="9" t="s">
        <v>42</v>
      </c>
      <c r="F4038" s="8">
        <v>1</v>
      </c>
      <c r="G4038" s="8" t="s">
        <v>18</v>
      </c>
      <c r="H4038" s="9" t="s">
        <v>19</v>
      </c>
      <c r="I4038" s="9" t="s">
        <v>13259</v>
      </c>
      <c r="J4038" s="9" t="s">
        <v>59</v>
      </c>
      <c r="K4038" s="9" t="s">
        <v>13260</v>
      </c>
      <c r="L4038" s="9" t="str">
        <f>"15042126190"</f>
        <v>15042126190</v>
      </c>
      <c r="M4038" s="12" t="s">
        <v>12953</v>
      </c>
    </row>
    <row r="4039" s="4" customFormat="1" ht="54" spans="1:13">
      <c r="A4039" s="8">
        <v>4037</v>
      </c>
      <c r="B4039" s="9" t="s">
        <v>13257</v>
      </c>
      <c r="C4039" s="9" t="s">
        <v>37</v>
      </c>
      <c r="D4039" s="9" t="s">
        <v>13261</v>
      </c>
      <c r="E4039" s="9" t="s">
        <v>1724</v>
      </c>
      <c r="F4039" s="8">
        <v>1</v>
      </c>
      <c r="G4039" s="8" t="s">
        <v>18</v>
      </c>
      <c r="H4039" s="9" t="s">
        <v>19</v>
      </c>
      <c r="I4039" s="9" t="s">
        <v>13259</v>
      </c>
      <c r="J4039" s="9" t="s">
        <v>59</v>
      </c>
      <c r="K4039" s="9" t="s">
        <v>13260</v>
      </c>
      <c r="L4039" s="9" t="str">
        <f>"15042126190"</f>
        <v>15042126190</v>
      </c>
      <c r="M4039" s="12" t="s">
        <v>12953</v>
      </c>
    </row>
    <row r="4040" s="4" customFormat="1" ht="94.5" spans="1:13">
      <c r="A4040" s="8">
        <v>4038</v>
      </c>
      <c r="B4040" s="9" t="s">
        <v>13257</v>
      </c>
      <c r="C4040" s="9" t="s">
        <v>37</v>
      </c>
      <c r="D4040" s="9" t="s">
        <v>13262</v>
      </c>
      <c r="E4040" s="9" t="s">
        <v>590</v>
      </c>
      <c r="F4040" s="8">
        <v>1</v>
      </c>
      <c r="G4040" s="8" t="s">
        <v>18</v>
      </c>
      <c r="H4040" s="9" t="s">
        <v>19</v>
      </c>
      <c r="I4040" s="9" t="s">
        <v>13263</v>
      </c>
      <c r="J4040" s="9" t="s">
        <v>59</v>
      </c>
      <c r="K4040" s="9" t="s">
        <v>13260</v>
      </c>
      <c r="L4040" s="9" t="str">
        <f>"15042126190"</f>
        <v>15042126190</v>
      </c>
      <c r="M4040" s="12" t="s">
        <v>12953</v>
      </c>
    </row>
    <row r="4041" s="4" customFormat="1" ht="27" spans="1:13">
      <c r="A4041" s="8">
        <v>4039</v>
      </c>
      <c r="B4041" s="10" t="s">
        <v>13264</v>
      </c>
      <c r="C4041" s="10" t="s">
        <v>37</v>
      </c>
      <c r="D4041" s="10" t="s">
        <v>13265</v>
      </c>
      <c r="E4041" s="10" t="s">
        <v>32</v>
      </c>
      <c r="F4041" s="11">
        <v>1</v>
      </c>
      <c r="G4041" s="11" t="s">
        <v>43</v>
      </c>
      <c r="H4041" s="10" t="s">
        <v>19</v>
      </c>
      <c r="I4041" s="10" t="s">
        <v>13265</v>
      </c>
      <c r="J4041" s="10" t="s">
        <v>34</v>
      </c>
      <c r="K4041" s="10" t="s">
        <v>13266</v>
      </c>
      <c r="L4041" s="10" t="s">
        <v>13267</v>
      </c>
      <c r="M4041" s="12" t="s">
        <v>12953</v>
      </c>
    </row>
    <row r="4042" s="4" customFormat="1" spans="1:13">
      <c r="A4042" s="8">
        <v>4040</v>
      </c>
      <c r="B4042" s="10" t="s">
        <v>13268</v>
      </c>
      <c r="C4042" s="10" t="s">
        <v>348</v>
      </c>
      <c r="D4042" s="10" t="s">
        <v>13269</v>
      </c>
      <c r="E4042" s="10" t="s">
        <v>350</v>
      </c>
      <c r="F4042" s="11">
        <v>1</v>
      </c>
      <c r="G4042" s="11" t="s">
        <v>43</v>
      </c>
      <c r="H4042" s="10" t="s">
        <v>19</v>
      </c>
      <c r="I4042" s="10" t="s">
        <v>13270</v>
      </c>
      <c r="J4042" s="10" t="s">
        <v>40</v>
      </c>
      <c r="K4042" s="10" t="s">
        <v>13271</v>
      </c>
      <c r="L4042" s="10" t="s">
        <v>13272</v>
      </c>
      <c r="M4042" s="12" t="s">
        <v>12953</v>
      </c>
    </row>
    <row r="4043" s="4" customFormat="1" ht="54" spans="1:13">
      <c r="A4043" s="8">
        <v>4041</v>
      </c>
      <c r="B4043" s="10" t="s">
        <v>13273</v>
      </c>
      <c r="C4043" s="10" t="s">
        <v>37</v>
      </c>
      <c r="D4043" s="10" t="s">
        <v>13274</v>
      </c>
      <c r="E4043" s="10" t="s">
        <v>19</v>
      </c>
      <c r="F4043" s="11">
        <v>2</v>
      </c>
      <c r="G4043" s="11" t="s">
        <v>43</v>
      </c>
      <c r="H4043" s="10" t="s">
        <v>19</v>
      </c>
      <c r="I4043" s="10" t="s">
        <v>13275</v>
      </c>
      <c r="J4043" s="10" t="s">
        <v>591</v>
      </c>
      <c r="K4043" s="10" t="s">
        <v>13276</v>
      </c>
      <c r="L4043" s="10" t="s">
        <v>13277</v>
      </c>
      <c r="M4043" s="12" t="s">
        <v>12953</v>
      </c>
    </row>
    <row r="4044" s="4" customFormat="1" spans="1:13">
      <c r="A4044" s="8">
        <v>4042</v>
      </c>
      <c r="B4044" s="10" t="s">
        <v>13278</v>
      </c>
      <c r="C4044" s="10" t="s">
        <v>37</v>
      </c>
      <c r="D4044" s="10" t="s">
        <v>13279</v>
      </c>
      <c r="E4044" s="10" t="s">
        <v>19</v>
      </c>
      <c r="F4044" s="11">
        <v>10</v>
      </c>
      <c r="G4044" s="11" t="s">
        <v>43</v>
      </c>
      <c r="H4044" s="10" t="s">
        <v>19</v>
      </c>
      <c r="I4044" s="10" t="s">
        <v>13280</v>
      </c>
      <c r="J4044" s="10" t="s">
        <v>40</v>
      </c>
      <c r="K4044" s="10" t="s">
        <v>13281</v>
      </c>
      <c r="L4044" s="10" t="s">
        <v>13282</v>
      </c>
      <c r="M4044" s="12" t="s">
        <v>12953</v>
      </c>
    </row>
    <row r="4045" s="4" customFormat="1" ht="27" spans="1:13">
      <c r="A4045" s="8">
        <v>4043</v>
      </c>
      <c r="B4045" s="10" t="s">
        <v>13283</v>
      </c>
      <c r="C4045" s="10" t="s">
        <v>37</v>
      </c>
      <c r="D4045" s="10" t="s">
        <v>434</v>
      </c>
      <c r="E4045" s="10" t="s">
        <v>19</v>
      </c>
      <c r="F4045" s="11">
        <v>2</v>
      </c>
      <c r="G4045" s="11" t="s">
        <v>43</v>
      </c>
      <c r="H4045" s="10" t="s">
        <v>19</v>
      </c>
      <c r="I4045" s="10" t="s">
        <v>13284</v>
      </c>
      <c r="J4045" s="10" t="s">
        <v>591</v>
      </c>
      <c r="K4045" s="10" t="s">
        <v>7524</v>
      </c>
      <c r="L4045" s="10" t="s">
        <v>13285</v>
      </c>
      <c r="M4045" s="12" t="s">
        <v>12953</v>
      </c>
    </row>
    <row r="4046" s="4" customFormat="1" ht="27" spans="1:13">
      <c r="A4046" s="8">
        <v>4044</v>
      </c>
      <c r="B4046" s="10" t="s">
        <v>13286</v>
      </c>
      <c r="C4046" s="10" t="s">
        <v>37</v>
      </c>
      <c r="D4046" s="10" t="s">
        <v>13287</v>
      </c>
      <c r="E4046" s="10" t="s">
        <v>19</v>
      </c>
      <c r="F4046" s="11">
        <v>6</v>
      </c>
      <c r="G4046" s="11" t="s">
        <v>43</v>
      </c>
      <c r="H4046" s="10" t="s">
        <v>19</v>
      </c>
      <c r="I4046" s="10" t="s">
        <v>13288</v>
      </c>
      <c r="J4046" s="10" t="s">
        <v>591</v>
      </c>
      <c r="K4046" s="10" t="s">
        <v>13289</v>
      </c>
      <c r="L4046" s="10" t="s">
        <v>13290</v>
      </c>
      <c r="M4046" s="12" t="s">
        <v>12953</v>
      </c>
    </row>
    <row r="4047" s="4" customFormat="1" ht="27" spans="1:13">
      <c r="A4047" s="8">
        <v>4045</v>
      </c>
      <c r="B4047" s="10" t="s">
        <v>13286</v>
      </c>
      <c r="C4047" s="10" t="s">
        <v>37</v>
      </c>
      <c r="D4047" s="10" t="s">
        <v>13291</v>
      </c>
      <c r="E4047" s="10" t="s">
        <v>19</v>
      </c>
      <c r="F4047" s="11">
        <v>6</v>
      </c>
      <c r="G4047" s="11" t="s">
        <v>43</v>
      </c>
      <c r="H4047" s="10" t="s">
        <v>19</v>
      </c>
      <c r="I4047" s="10" t="s">
        <v>13292</v>
      </c>
      <c r="J4047" s="10" t="s">
        <v>591</v>
      </c>
      <c r="K4047" s="10" t="s">
        <v>13289</v>
      </c>
      <c r="L4047" s="10" t="s">
        <v>13290</v>
      </c>
      <c r="M4047" s="12" t="s">
        <v>12953</v>
      </c>
    </row>
    <row r="4048" s="4" customFormat="1" ht="40.5" spans="1:13">
      <c r="A4048" s="8">
        <v>4046</v>
      </c>
      <c r="B4048" s="10" t="s">
        <v>13293</v>
      </c>
      <c r="C4048" s="10" t="s">
        <v>1040</v>
      </c>
      <c r="D4048" s="10" t="s">
        <v>13294</v>
      </c>
      <c r="E4048" s="10" t="s">
        <v>2840</v>
      </c>
      <c r="F4048" s="11">
        <v>10</v>
      </c>
      <c r="G4048" s="11" t="s">
        <v>43</v>
      </c>
      <c r="H4048" s="10" t="s">
        <v>19</v>
      </c>
      <c r="I4048" s="10" t="s">
        <v>13295</v>
      </c>
      <c r="J4048" s="10" t="s">
        <v>59</v>
      </c>
      <c r="K4048" s="10" t="s">
        <v>13296</v>
      </c>
      <c r="L4048" s="10" t="s">
        <v>13297</v>
      </c>
      <c r="M4048" s="12" t="s">
        <v>12953</v>
      </c>
    </row>
    <row r="4049" s="4" customFormat="1" ht="40.5" spans="1:13">
      <c r="A4049" s="8">
        <v>4047</v>
      </c>
      <c r="B4049" s="10" t="s">
        <v>13298</v>
      </c>
      <c r="C4049" s="10" t="s">
        <v>150</v>
      </c>
      <c r="D4049" s="10" t="s">
        <v>13299</v>
      </c>
      <c r="E4049" s="10" t="s">
        <v>32</v>
      </c>
      <c r="F4049" s="11">
        <v>2</v>
      </c>
      <c r="G4049" s="11" t="s">
        <v>43</v>
      </c>
      <c r="H4049" s="10" t="s">
        <v>19</v>
      </c>
      <c r="I4049" s="10" t="s">
        <v>13300</v>
      </c>
      <c r="J4049" s="10" t="s">
        <v>40</v>
      </c>
      <c r="K4049" s="10" t="s">
        <v>13301</v>
      </c>
      <c r="L4049" s="10" t="s">
        <v>13302</v>
      </c>
      <c r="M4049" s="12" t="s">
        <v>12953</v>
      </c>
    </row>
    <row r="4050" s="4" customFormat="1" ht="27" spans="1:13">
      <c r="A4050" s="8">
        <v>4048</v>
      </c>
      <c r="B4050" s="9" t="s">
        <v>13303</v>
      </c>
      <c r="C4050" s="9" t="s">
        <v>37</v>
      </c>
      <c r="D4050" s="9" t="s">
        <v>13304</v>
      </c>
      <c r="E4050" s="9" t="s">
        <v>176</v>
      </c>
      <c r="F4050" s="8">
        <v>2</v>
      </c>
      <c r="G4050" s="8" t="s">
        <v>18</v>
      </c>
      <c r="H4050" s="9" t="s">
        <v>19</v>
      </c>
      <c r="I4050" s="9" t="s">
        <v>13305</v>
      </c>
      <c r="J4050" s="9" t="s">
        <v>40</v>
      </c>
      <c r="K4050" s="9" t="s">
        <v>13306</v>
      </c>
      <c r="L4050" s="9" t="s">
        <v>13307</v>
      </c>
      <c r="M4050" s="12" t="s">
        <v>12953</v>
      </c>
    </row>
    <row r="4051" s="4" customFormat="1" ht="40.5" spans="1:13">
      <c r="A4051" s="8">
        <v>4049</v>
      </c>
      <c r="B4051" s="10" t="s">
        <v>13308</v>
      </c>
      <c r="C4051" s="10" t="s">
        <v>37</v>
      </c>
      <c r="D4051" s="10" t="s">
        <v>13309</v>
      </c>
      <c r="E4051" s="10" t="s">
        <v>19</v>
      </c>
      <c r="F4051" s="11">
        <v>10</v>
      </c>
      <c r="G4051" s="11" t="s">
        <v>43</v>
      </c>
      <c r="H4051" s="10" t="s">
        <v>19</v>
      </c>
      <c r="I4051" s="10" t="s">
        <v>13310</v>
      </c>
      <c r="J4051" s="10" t="s">
        <v>591</v>
      </c>
      <c r="K4051" s="10" t="s">
        <v>13311</v>
      </c>
      <c r="L4051" s="10" t="s">
        <v>13312</v>
      </c>
      <c r="M4051" s="12" t="s">
        <v>12953</v>
      </c>
    </row>
    <row r="4052" s="4" customFormat="1" ht="54" spans="1:13">
      <c r="A4052" s="8">
        <v>4050</v>
      </c>
      <c r="B4052" s="9" t="s">
        <v>13308</v>
      </c>
      <c r="C4052" s="9" t="s">
        <v>37</v>
      </c>
      <c r="D4052" s="9" t="s">
        <v>13313</v>
      </c>
      <c r="E4052" s="9" t="s">
        <v>350</v>
      </c>
      <c r="F4052" s="8">
        <v>1</v>
      </c>
      <c r="G4052" s="8" t="s">
        <v>18</v>
      </c>
      <c r="H4052" s="9" t="s">
        <v>19</v>
      </c>
      <c r="I4052" s="9" t="s">
        <v>13314</v>
      </c>
      <c r="J4052" s="9" t="s">
        <v>40</v>
      </c>
      <c r="K4052" s="9" t="s">
        <v>13311</v>
      </c>
      <c r="L4052" s="9" t="str">
        <f>"18698210864"</f>
        <v>18698210864</v>
      </c>
      <c r="M4052" s="12" t="s">
        <v>12953</v>
      </c>
    </row>
    <row r="4053" s="4" customFormat="1" spans="1:13">
      <c r="A4053" s="8">
        <v>4051</v>
      </c>
      <c r="B4053" s="10" t="s">
        <v>13315</v>
      </c>
      <c r="C4053" s="10" t="s">
        <v>37</v>
      </c>
      <c r="D4053" s="10" t="s">
        <v>782</v>
      </c>
      <c r="E4053" s="10" t="s">
        <v>3939</v>
      </c>
      <c r="F4053" s="11">
        <v>3</v>
      </c>
      <c r="G4053" s="11" t="s">
        <v>43</v>
      </c>
      <c r="H4053" s="10" t="s">
        <v>19</v>
      </c>
      <c r="I4053" s="10" t="s">
        <v>13316</v>
      </c>
      <c r="J4053" s="10" t="s">
        <v>40</v>
      </c>
      <c r="K4053" s="10" t="s">
        <v>12064</v>
      </c>
      <c r="L4053" s="10" t="s">
        <v>13317</v>
      </c>
      <c r="M4053" s="12" t="s">
        <v>12953</v>
      </c>
    </row>
    <row r="4054" s="4" customFormat="1" ht="27" spans="1:13">
      <c r="A4054" s="8">
        <v>4052</v>
      </c>
      <c r="B4054" s="10" t="s">
        <v>13318</v>
      </c>
      <c r="C4054" s="10" t="s">
        <v>37</v>
      </c>
      <c r="D4054" s="10" t="s">
        <v>13319</v>
      </c>
      <c r="E4054" s="10" t="s">
        <v>176</v>
      </c>
      <c r="F4054" s="11">
        <v>10</v>
      </c>
      <c r="G4054" s="11" t="s">
        <v>43</v>
      </c>
      <c r="H4054" s="10" t="s">
        <v>19</v>
      </c>
      <c r="I4054" s="10" t="s">
        <v>13320</v>
      </c>
      <c r="J4054" s="10" t="s">
        <v>59</v>
      </c>
      <c r="K4054" s="10" t="s">
        <v>13321</v>
      </c>
      <c r="L4054" s="10" t="s">
        <v>13322</v>
      </c>
      <c r="M4054" s="12" t="s">
        <v>12953</v>
      </c>
    </row>
    <row r="4055" s="4" customFormat="1" ht="27" spans="1:13">
      <c r="A4055" s="8">
        <v>4053</v>
      </c>
      <c r="B4055" s="10" t="s">
        <v>13318</v>
      </c>
      <c r="C4055" s="10" t="s">
        <v>37</v>
      </c>
      <c r="D4055" s="10" t="s">
        <v>13323</v>
      </c>
      <c r="E4055" s="10" t="s">
        <v>364</v>
      </c>
      <c r="F4055" s="11">
        <v>10</v>
      </c>
      <c r="G4055" s="11" t="s">
        <v>43</v>
      </c>
      <c r="H4055" s="10" t="s">
        <v>19</v>
      </c>
      <c r="I4055" s="10" t="s">
        <v>13324</v>
      </c>
      <c r="J4055" s="10" t="s">
        <v>59</v>
      </c>
      <c r="K4055" s="10" t="s">
        <v>13321</v>
      </c>
      <c r="L4055" s="10" t="s">
        <v>13322</v>
      </c>
      <c r="M4055" s="12" t="s">
        <v>12953</v>
      </c>
    </row>
    <row r="4056" s="4" customFormat="1" ht="27" spans="1:13">
      <c r="A4056" s="8">
        <v>4054</v>
      </c>
      <c r="B4056" s="9" t="s">
        <v>13318</v>
      </c>
      <c r="C4056" s="9" t="s">
        <v>37</v>
      </c>
      <c r="D4056" s="9" t="s">
        <v>13325</v>
      </c>
      <c r="E4056" s="9" t="s">
        <v>203</v>
      </c>
      <c r="F4056" s="8">
        <v>10</v>
      </c>
      <c r="G4056" s="8" t="s">
        <v>18</v>
      </c>
      <c r="H4056" s="9" t="s">
        <v>19</v>
      </c>
      <c r="I4056" s="9" t="s">
        <v>13320</v>
      </c>
      <c r="J4056" s="9" t="s">
        <v>59</v>
      </c>
      <c r="K4056" s="9" t="s">
        <v>13321</v>
      </c>
      <c r="L4056" s="9" t="str">
        <f>"18170807397"</f>
        <v>18170807397</v>
      </c>
      <c r="M4056" s="12" t="s">
        <v>12953</v>
      </c>
    </row>
    <row r="4057" s="4" customFormat="1" ht="40.5" spans="1:13">
      <c r="A4057" s="8">
        <v>4055</v>
      </c>
      <c r="B4057" s="9" t="s">
        <v>13318</v>
      </c>
      <c r="C4057" s="9" t="s">
        <v>37</v>
      </c>
      <c r="D4057" s="9" t="s">
        <v>13326</v>
      </c>
      <c r="E4057" s="9" t="s">
        <v>1772</v>
      </c>
      <c r="F4057" s="8">
        <v>10</v>
      </c>
      <c r="G4057" s="8" t="s">
        <v>18</v>
      </c>
      <c r="H4057" s="9" t="s">
        <v>19</v>
      </c>
      <c r="I4057" s="9" t="s">
        <v>13320</v>
      </c>
      <c r="J4057" s="9" t="s">
        <v>59</v>
      </c>
      <c r="K4057" s="9" t="s">
        <v>13321</v>
      </c>
      <c r="L4057" s="9" t="str">
        <f>"18170807397"</f>
        <v>18170807397</v>
      </c>
      <c r="M4057" s="12" t="s">
        <v>12953</v>
      </c>
    </row>
    <row r="4058" s="4" customFormat="1" spans="1:13">
      <c r="A4058" s="8">
        <v>4056</v>
      </c>
      <c r="B4058" s="10" t="s">
        <v>13327</v>
      </c>
      <c r="C4058" s="10" t="s">
        <v>37</v>
      </c>
      <c r="D4058" s="10" t="s">
        <v>13328</v>
      </c>
      <c r="E4058" s="10" t="s">
        <v>19</v>
      </c>
      <c r="F4058" s="11">
        <v>2</v>
      </c>
      <c r="G4058" s="11" t="s">
        <v>43</v>
      </c>
      <c r="H4058" s="10" t="s">
        <v>19</v>
      </c>
      <c r="I4058" s="10" t="s">
        <v>13328</v>
      </c>
      <c r="J4058" s="10" t="s">
        <v>591</v>
      </c>
      <c r="K4058" s="10" t="s">
        <v>13329</v>
      </c>
      <c r="L4058" s="10" t="s">
        <v>13330</v>
      </c>
      <c r="M4058" s="12" t="s">
        <v>12953</v>
      </c>
    </row>
    <row r="4059" s="4" customFormat="1" spans="1:13">
      <c r="A4059" s="8">
        <v>4057</v>
      </c>
      <c r="B4059" s="10" t="s">
        <v>13327</v>
      </c>
      <c r="C4059" s="10" t="s">
        <v>37</v>
      </c>
      <c r="D4059" s="10" t="s">
        <v>13331</v>
      </c>
      <c r="E4059" s="10" t="s">
        <v>19</v>
      </c>
      <c r="F4059" s="11">
        <v>2</v>
      </c>
      <c r="G4059" s="11" t="s">
        <v>43</v>
      </c>
      <c r="H4059" s="10" t="s">
        <v>19</v>
      </c>
      <c r="I4059" s="10" t="s">
        <v>13332</v>
      </c>
      <c r="J4059" s="10" t="s">
        <v>40</v>
      </c>
      <c r="K4059" s="10" t="s">
        <v>13329</v>
      </c>
      <c r="L4059" s="10" t="s">
        <v>13330</v>
      </c>
      <c r="M4059" s="12" t="s">
        <v>12953</v>
      </c>
    </row>
    <row r="4060" s="4" customFormat="1" ht="27" spans="1:13">
      <c r="A4060" s="8">
        <v>4058</v>
      </c>
      <c r="B4060" s="10" t="s">
        <v>13327</v>
      </c>
      <c r="C4060" s="10" t="s">
        <v>37</v>
      </c>
      <c r="D4060" s="10" t="s">
        <v>13333</v>
      </c>
      <c r="E4060" s="10" t="s">
        <v>2840</v>
      </c>
      <c r="F4060" s="11">
        <v>4</v>
      </c>
      <c r="G4060" s="11" t="s">
        <v>43</v>
      </c>
      <c r="H4060" s="10" t="s">
        <v>19</v>
      </c>
      <c r="I4060" s="10" t="s">
        <v>13334</v>
      </c>
      <c r="J4060" s="10" t="s">
        <v>40</v>
      </c>
      <c r="K4060" s="10" t="s">
        <v>13329</v>
      </c>
      <c r="L4060" s="10" t="s">
        <v>13330</v>
      </c>
      <c r="M4060" s="12" t="s">
        <v>12953</v>
      </c>
    </row>
    <row r="4061" s="4" customFormat="1" spans="1:13">
      <c r="A4061" s="8">
        <v>4059</v>
      </c>
      <c r="B4061" s="10" t="s">
        <v>13335</v>
      </c>
      <c r="C4061" s="10" t="s">
        <v>37</v>
      </c>
      <c r="D4061" s="10" t="s">
        <v>13336</v>
      </c>
      <c r="E4061" s="10" t="s">
        <v>19</v>
      </c>
      <c r="F4061" s="11">
        <v>1</v>
      </c>
      <c r="G4061" s="11" t="s">
        <v>43</v>
      </c>
      <c r="H4061" s="10" t="s">
        <v>19</v>
      </c>
      <c r="I4061" s="10" t="s">
        <v>13336</v>
      </c>
      <c r="J4061" s="10" t="s">
        <v>591</v>
      </c>
      <c r="K4061" s="10" t="s">
        <v>13337</v>
      </c>
      <c r="L4061" s="10" t="s">
        <v>13338</v>
      </c>
      <c r="M4061" s="12" t="s">
        <v>12953</v>
      </c>
    </row>
    <row r="4062" s="4" customFormat="1" spans="1:13">
      <c r="A4062" s="8">
        <v>4060</v>
      </c>
      <c r="B4062" s="10" t="s">
        <v>13339</v>
      </c>
      <c r="C4062" s="10" t="s">
        <v>150</v>
      </c>
      <c r="D4062" s="10" t="s">
        <v>13340</v>
      </c>
      <c r="E4062" s="10" t="s">
        <v>19</v>
      </c>
      <c r="F4062" s="11">
        <v>2</v>
      </c>
      <c r="G4062" s="11" t="s">
        <v>43</v>
      </c>
      <c r="H4062" s="10" t="s">
        <v>19</v>
      </c>
      <c r="I4062" s="10" t="s">
        <v>7247</v>
      </c>
      <c r="J4062" s="10" t="s">
        <v>591</v>
      </c>
      <c r="K4062" s="10" t="s">
        <v>13341</v>
      </c>
      <c r="L4062" s="10" t="s">
        <v>13342</v>
      </c>
      <c r="M4062" s="12" t="s">
        <v>12953</v>
      </c>
    </row>
    <row r="4063" s="4" customFormat="1" ht="27" spans="1:13">
      <c r="A4063" s="8">
        <v>4061</v>
      </c>
      <c r="B4063" s="9" t="s">
        <v>13343</v>
      </c>
      <c r="C4063" s="9" t="s">
        <v>37</v>
      </c>
      <c r="D4063" s="9" t="s">
        <v>13344</v>
      </c>
      <c r="E4063" s="9" t="s">
        <v>2793</v>
      </c>
      <c r="F4063" s="8">
        <v>3</v>
      </c>
      <c r="G4063" s="8" t="s">
        <v>18</v>
      </c>
      <c r="H4063" s="9" t="s">
        <v>19</v>
      </c>
      <c r="I4063" s="9" t="s">
        <v>13345</v>
      </c>
      <c r="J4063" s="9" t="s">
        <v>40</v>
      </c>
      <c r="K4063" s="9" t="s">
        <v>13346</v>
      </c>
      <c r="L4063" s="9" t="s">
        <v>13347</v>
      </c>
      <c r="M4063" s="12" t="s">
        <v>12953</v>
      </c>
    </row>
    <row r="4064" s="4" customFormat="1" ht="27" spans="1:13">
      <c r="A4064" s="8">
        <v>4062</v>
      </c>
      <c r="B4064" s="9" t="s">
        <v>13343</v>
      </c>
      <c r="C4064" s="9" t="s">
        <v>37</v>
      </c>
      <c r="D4064" s="9" t="s">
        <v>13348</v>
      </c>
      <c r="E4064" s="9" t="s">
        <v>2793</v>
      </c>
      <c r="F4064" s="8">
        <v>1</v>
      </c>
      <c r="G4064" s="8" t="s">
        <v>18</v>
      </c>
      <c r="H4064" s="9" t="s">
        <v>19</v>
      </c>
      <c r="I4064" s="9" t="s">
        <v>13349</v>
      </c>
      <c r="J4064" s="9" t="s">
        <v>40</v>
      </c>
      <c r="K4064" s="9" t="s">
        <v>13346</v>
      </c>
      <c r="L4064" s="9" t="s">
        <v>13347</v>
      </c>
      <c r="M4064" s="12" t="s">
        <v>12953</v>
      </c>
    </row>
    <row r="4065" s="4" customFormat="1" ht="27" spans="1:13">
      <c r="A4065" s="8">
        <v>4063</v>
      </c>
      <c r="B4065" s="9" t="s">
        <v>13343</v>
      </c>
      <c r="C4065" s="9" t="s">
        <v>37</v>
      </c>
      <c r="D4065" s="9" t="s">
        <v>13350</v>
      </c>
      <c r="E4065" s="9" t="s">
        <v>2793</v>
      </c>
      <c r="F4065" s="8">
        <v>1</v>
      </c>
      <c r="G4065" s="8" t="s">
        <v>18</v>
      </c>
      <c r="H4065" s="9" t="s">
        <v>19</v>
      </c>
      <c r="I4065" s="9" t="s">
        <v>13351</v>
      </c>
      <c r="J4065" s="9" t="s">
        <v>40</v>
      </c>
      <c r="K4065" s="9" t="s">
        <v>13346</v>
      </c>
      <c r="L4065" s="9" t="s">
        <v>13347</v>
      </c>
      <c r="M4065" s="12" t="s">
        <v>12953</v>
      </c>
    </row>
    <row r="4066" s="4" customFormat="1" ht="81" spans="1:13">
      <c r="A4066" s="8">
        <v>4064</v>
      </c>
      <c r="B4066" s="10" t="s">
        <v>13352</v>
      </c>
      <c r="C4066" s="10" t="s">
        <v>256</v>
      </c>
      <c r="D4066" s="10" t="s">
        <v>13353</v>
      </c>
      <c r="E4066" s="10" t="s">
        <v>801</v>
      </c>
      <c r="F4066" s="11">
        <v>20</v>
      </c>
      <c r="G4066" s="11" t="s">
        <v>43</v>
      </c>
      <c r="H4066" s="10" t="s">
        <v>19</v>
      </c>
      <c r="I4066" s="10" t="s">
        <v>13354</v>
      </c>
      <c r="J4066" s="10" t="s">
        <v>59</v>
      </c>
      <c r="K4066" s="10" t="s">
        <v>13355</v>
      </c>
      <c r="L4066" s="10" t="s">
        <v>13356</v>
      </c>
      <c r="M4066" s="12" t="s">
        <v>12953</v>
      </c>
    </row>
    <row r="4067" s="4" customFormat="1" ht="54" spans="1:13">
      <c r="A4067" s="8">
        <v>4065</v>
      </c>
      <c r="B4067" s="9" t="s">
        <v>13352</v>
      </c>
      <c r="C4067" s="9" t="s">
        <v>37</v>
      </c>
      <c r="D4067" s="9" t="s">
        <v>13357</v>
      </c>
      <c r="E4067" s="9" t="s">
        <v>7393</v>
      </c>
      <c r="F4067" s="8">
        <v>10</v>
      </c>
      <c r="G4067" s="8" t="s">
        <v>18</v>
      </c>
      <c r="H4067" s="9" t="s">
        <v>19</v>
      </c>
      <c r="I4067" s="9" t="s">
        <v>13358</v>
      </c>
      <c r="J4067" s="9" t="s">
        <v>59</v>
      </c>
      <c r="K4067" s="9" t="s">
        <v>13355</v>
      </c>
      <c r="L4067" s="9" t="s">
        <v>13356</v>
      </c>
      <c r="M4067" s="12" t="s">
        <v>12953</v>
      </c>
    </row>
    <row r="4068" s="4" customFormat="1" ht="40.5" spans="1:13">
      <c r="A4068" s="8">
        <v>4066</v>
      </c>
      <c r="B4068" s="9" t="s">
        <v>13352</v>
      </c>
      <c r="C4068" s="9" t="s">
        <v>348</v>
      </c>
      <c r="D4068" s="9" t="s">
        <v>13359</v>
      </c>
      <c r="E4068" s="9" t="s">
        <v>350</v>
      </c>
      <c r="F4068" s="8">
        <v>1</v>
      </c>
      <c r="G4068" s="8" t="s">
        <v>18</v>
      </c>
      <c r="H4068" s="9" t="s">
        <v>76</v>
      </c>
      <c r="I4068" s="9" t="s">
        <v>13360</v>
      </c>
      <c r="J4068" s="9" t="s">
        <v>59</v>
      </c>
      <c r="K4068" s="9" t="s">
        <v>13355</v>
      </c>
      <c r="L4068" s="9" t="s">
        <v>13356</v>
      </c>
      <c r="M4068" s="12" t="s">
        <v>12953</v>
      </c>
    </row>
    <row r="4069" s="4" customFormat="1" ht="54" spans="1:13">
      <c r="A4069" s="8">
        <v>4067</v>
      </c>
      <c r="B4069" s="9" t="s">
        <v>13352</v>
      </c>
      <c r="C4069" s="9" t="s">
        <v>66</v>
      </c>
      <c r="D4069" s="9" t="s">
        <v>13361</v>
      </c>
      <c r="E4069" s="9" t="s">
        <v>119</v>
      </c>
      <c r="F4069" s="8">
        <v>10</v>
      </c>
      <c r="G4069" s="8" t="s">
        <v>18</v>
      </c>
      <c r="H4069" s="9" t="s">
        <v>19</v>
      </c>
      <c r="I4069" s="9" t="s">
        <v>13362</v>
      </c>
      <c r="J4069" s="9" t="s">
        <v>40</v>
      </c>
      <c r="K4069" s="9" t="s">
        <v>13355</v>
      </c>
      <c r="L4069" s="9" t="s">
        <v>13356</v>
      </c>
      <c r="M4069" s="12" t="s">
        <v>12953</v>
      </c>
    </row>
    <row r="4070" s="4" customFormat="1" ht="40.5" spans="1:13">
      <c r="A4070" s="8">
        <v>4068</v>
      </c>
      <c r="B4070" s="9" t="s">
        <v>13352</v>
      </c>
      <c r="C4070" s="9" t="s">
        <v>37</v>
      </c>
      <c r="D4070" s="9" t="s">
        <v>13363</v>
      </c>
      <c r="E4070" s="9" t="s">
        <v>359</v>
      </c>
      <c r="F4070" s="8">
        <v>1</v>
      </c>
      <c r="G4070" s="8" t="s">
        <v>18</v>
      </c>
      <c r="H4070" s="9" t="s">
        <v>19</v>
      </c>
      <c r="I4070" s="9" t="s">
        <v>13364</v>
      </c>
      <c r="J4070" s="9" t="s">
        <v>40</v>
      </c>
      <c r="K4070" s="9" t="s">
        <v>13355</v>
      </c>
      <c r="L4070" s="9" t="s">
        <v>13356</v>
      </c>
      <c r="M4070" s="12" t="s">
        <v>12953</v>
      </c>
    </row>
    <row r="4071" s="4" customFormat="1" ht="54" spans="1:13">
      <c r="A4071" s="8">
        <v>4069</v>
      </c>
      <c r="B4071" s="9" t="s">
        <v>13352</v>
      </c>
      <c r="C4071" s="9" t="s">
        <v>37</v>
      </c>
      <c r="D4071" s="9" t="s">
        <v>13365</v>
      </c>
      <c r="E4071" s="9" t="s">
        <v>13366</v>
      </c>
      <c r="F4071" s="8">
        <v>1</v>
      </c>
      <c r="G4071" s="8" t="s">
        <v>18</v>
      </c>
      <c r="H4071" s="9" t="s">
        <v>19</v>
      </c>
      <c r="I4071" s="9" t="s">
        <v>13367</v>
      </c>
      <c r="J4071" s="9" t="s">
        <v>40</v>
      </c>
      <c r="K4071" s="9" t="s">
        <v>13355</v>
      </c>
      <c r="L4071" s="9" t="s">
        <v>13356</v>
      </c>
      <c r="M4071" s="12" t="s">
        <v>12953</v>
      </c>
    </row>
    <row r="4072" s="4" customFormat="1" ht="67.5" spans="1:13">
      <c r="A4072" s="8">
        <v>4070</v>
      </c>
      <c r="B4072" s="9" t="s">
        <v>13352</v>
      </c>
      <c r="C4072" s="9" t="s">
        <v>37</v>
      </c>
      <c r="D4072" s="9" t="s">
        <v>13368</v>
      </c>
      <c r="E4072" s="9" t="s">
        <v>359</v>
      </c>
      <c r="F4072" s="8">
        <v>10</v>
      </c>
      <c r="G4072" s="8" t="s">
        <v>18</v>
      </c>
      <c r="H4072" s="9" t="s">
        <v>19</v>
      </c>
      <c r="I4072" s="9" t="s">
        <v>13369</v>
      </c>
      <c r="J4072" s="9" t="s">
        <v>59</v>
      </c>
      <c r="K4072" s="9" t="s">
        <v>13355</v>
      </c>
      <c r="L4072" s="9" t="s">
        <v>13356</v>
      </c>
      <c r="M4072" s="12" t="s">
        <v>12953</v>
      </c>
    </row>
    <row r="4073" s="4" customFormat="1" ht="67.5" spans="1:13">
      <c r="A4073" s="8">
        <v>4071</v>
      </c>
      <c r="B4073" s="9" t="s">
        <v>13352</v>
      </c>
      <c r="C4073" s="9" t="s">
        <v>37</v>
      </c>
      <c r="D4073" s="9" t="s">
        <v>13370</v>
      </c>
      <c r="E4073" s="9" t="s">
        <v>801</v>
      </c>
      <c r="F4073" s="8">
        <v>10</v>
      </c>
      <c r="G4073" s="8" t="s">
        <v>18</v>
      </c>
      <c r="H4073" s="9" t="s">
        <v>19</v>
      </c>
      <c r="I4073" s="9" t="s">
        <v>13371</v>
      </c>
      <c r="J4073" s="9" t="s">
        <v>59</v>
      </c>
      <c r="K4073" s="9" t="s">
        <v>13355</v>
      </c>
      <c r="L4073" s="9" t="s">
        <v>13356</v>
      </c>
      <c r="M4073" s="12" t="s">
        <v>12953</v>
      </c>
    </row>
    <row r="4074" s="4" customFormat="1" ht="54" spans="1:13">
      <c r="A4074" s="8">
        <v>4072</v>
      </c>
      <c r="B4074" s="9" t="s">
        <v>13352</v>
      </c>
      <c r="C4074" s="9" t="s">
        <v>2595</v>
      </c>
      <c r="D4074" s="9" t="s">
        <v>13372</v>
      </c>
      <c r="E4074" s="9" t="s">
        <v>7393</v>
      </c>
      <c r="F4074" s="8">
        <v>3</v>
      </c>
      <c r="G4074" s="8" t="s">
        <v>18</v>
      </c>
      <c r="H4074" s="9" t="s">
        <v>19</v>
      </c>
      <c r="I4074" s="9" t="s">
        <v>13358</v>
      </c>
      <c r="J4074" s="9" t="s">
        <v>40</v>
      </c>
      <c r="K4074" s="9" t="s">
        <v>13355</v>
      </c>
      <c r="L4074" s="9" t="s">
        <v>13356</v>
      </c>
      <c r="M4074" s="12" t="s">
        <v>12953</v>
      </c>
    </row>
    <row r="4075" s="4" customFormat="1" ht="54" spans="1:13">
      <c r="A4075" s="8">
        <v>4073</v>
      </c>
      <c r="B4075" s="9" t="s">
        <v>13352</v>
      </c>
      <c r="C4075" s="9" t="s">
        <v>37</v>
      </c>
      <c r="D4075" s="9" t="s">
        <v>13373</v>
      </c>
      <c r="E4075" s="9" t="s">
        <v>7928</v>
      </c>
      <c r="F4075" s="8">
        <v>3</v>
      </c>
      <c r="G4075" s="8" t="s">
        <v>18</v>
      </c>
      <c r="H4075" s="9" t="s">
        <v>19</v>
      </c>
      <c r="I4075" s="9" t="s">
        <v>13374</v>
      </c>
      <c r="J4075" s="9" t="s">
        <v>40</v>
      </c>
      <c r="K4075" s="9" t="s">
        <v>13355</v>
      </c>
      <c r="L4075" s="9" t="s">
        <v>13356</v>
      </c>
      <c r="M4075" s="12" t="s">
        <v>12953</v>
      </c>
    </row>
    <row r="4076" s="4" customFormat="1" ht="81" spans="1:13">
      <c r="A4076" s="8">
        <v>4074</v>
      </c>
      <c r="B4076" s="9" t="s">
        <v>13352</v>
      </c>
      <c r="C4076" s="9" t="s">
        <v>37</v>
      </c>
      <c r="D4076" s="9" t="s">
        <v>13372</v>
      </c>
      <c r="E4076" s="9" t="s">
        <v>1887</v>
      </c>
      <c r="F4076" s="8">
        <v>3</v>
      </c>
      <c r="G4076" s="8" t="s">
        <v>18</v>
      </c>
      <c r="H4076" s="9" t="s">
        <v>19</v>
      </c>
      <c r="I4076" s="9" t="s">
        <v>13354</v>
      </c>
      <c r="J4076" s="9" t="s">
        <v>40</v>
      </c>
      <c r="K4076" s="9" t="s">
        <v>13355</v>
      </c>
      <c r="L4076" s="9" t="s">
        <v>13356</v>
      </c>
      <c r="M4076" s="12" t="s">
        <v>12953</v>
      </c>
    </row>
    <row r="4077" s="4" customFormat="1" ht="27" spans="1:13">
      <c r="A4077" s="8">
        <v>4075</v>
      </c>
      <c r="B4077" s="10" t="s">
        <v>13375</v>
      </c>
      <c r="C4077" s="10" t="s">
        <v>2440</v>
      </c>
      <c r="D4077" s="10" t="s">
        <v>13376</v>
      </c>
      <c r="E4077" s="10" t="s">
        <v>364</v>
      </c>
      <c r="F4077" s="11">
        <v>5</v>
      </c>
      <c r="G4077" s="11" t="s">
        <v>43</v>
      </c>
      <c r="H4077" s="10" t="s">
        <v>19</v>
      </c>
      <c r="I4077" s="10" t="s">
        <v>13377</v>
      </c>
      <c r="J4077" s="10" t="s">
        <v>591</v>
      </c>
      <c r="K4077" s="10" t="s">
        <v>13378</v>
      </c>
      <c r="L4077" s="10" t="s">
        <v>13379</v>
      </c>
      <c r="M4077" s="12" t="s">
        <v>12953</v>
      </c>
    </row>
    <row r="4078" s="4" customFormat="1" ht="54" spans="1:13">
      <c r="A4078" s="8">
        <v>4076</v>
      </c>
      <c r="B4078" s="10" t="s">
        <v>13380</v>
      </c>
      <c r="C4078" s="10" t="s">
        <v>37</v>
      </c>
      <c r="D4078" s="10" t="s">
        <v>13381</v>
      </c>
      <c r="E4078" s="10" t="s">
        <v>3939</v>
      </c>
      <c r="F4078" s="11">
        <v>2</v>
      </c>
      <c r="G4078" s="11" t="s">
        <v>43</v>
      </c>
      <c r="H4078" s="10" t="s">
        <v>19</v>
      </c>
      <c r="I4078" s="10" t="s">
        <v>13382</v>
      </c>
      <c r="J4078" s="10" t="s">
        <v>40</v>
      </c>
      <c r="K4078" s="10" t="s">
        <v>13383</v>
      </c>
      <c r="L4078" s="10" t="s">
        <v>13384</v>
      </c>
      <c r="M4078" s="12" t="s">
        <v>12953</v>
      </c>
    </row>
    <row r="4079" s="4" customFormat="1" ht="81" spans="1:13">
      <c r="A4079" s="8">
        <v>4077</v>
      </c>
      <c r="B4079" s="9" t="s">
        <v>13385</v>
      </c>
      <c r="C4079" s="9" t="s">
        <v>37</v>
      </c>
      <c r="D4079" s="9" t="s">
        <v>13386</v>
      </c>
      <c r="E4079" s="9" t="s">
        <v>7830</v>
      </c>
      <c r="F4079" s="8">
        <v>3</v>
      </c>
      <c r="G4079" s="8" t="s">
        <v>18</v>
      </c>
      <c r="H4079" s="9" t="s">
        <v>76</v>
      </c>
      <c r="I4079" s="9" t="s">
        <v>13387</v>
      </c>
      <c r="J4079" s="9" t="s">
        <v>40</v>
      </c>
      <c r="K4079" s="9" t="s">
        <v>13388</v>
      </c>
      <c r="L4079" s="9" t="str">
        <f>"13591868886"</f>
        <v>13591868886</v>
      </c>
      <c r="M4079" s="12" t="s">
        <v>12953</v>
      </c>
    </row>
    <row r="4080" s="4" customFormat="1" ht="27" spans="1:13">
      <c r="A4080" s="8">
        <v>4078</v>
      </c>
      <c r="B4080" s="10" t="s">
        <v>13389</v>
      </c>
      <c r="C4080" s="10" t="s">
        <v>2440</v>
      </c>
      <c r="D4080" s="10" t="s">
        <v>13390</v>
      </c>
      <c r="E4080" s="10" t="s">
        <v>2239</v>
      </c>
      <c r="F4080" s="11">
        <v>1</v>
      </c>
      <c r="G4080" s="11" t="s">
        <v>43</v>
      </c>
      <c r="H4080" s="10" t="s">
        <v>19</v>
      </c>
      <c r="I4080" s="10" t="s">
        <v>13391</v>
      </c>
      <c r="J4080" s="10" t="s">
        <v>40</v>
      </c>
      <c r="K4080" s="10" t="s">
        <v>10660</v>
      </c>
      <c r="L4080" s="10" t="s">
        <v>13392</v>
      </c>
      <c r="M4080" s="12" t="s">
        <v>12953</v>
      </c>
    </row>
    <row r="4081" s="4" customFormat="1" spans="1:13">
      <c r="A4081" s="8">
        <v>4079</v>
      </c>
      <c r="B4081" s="10" t="s">
        <v>13393</v>
      </c>
      <c r="C4081" s="10" t="s">
        <v>74</v>
      </c>
      <c r="D4081" s="10" t="s">
        <v>13394</v>
      </c>
      <c r="E4081" s="10" t="s">
        <v>4701</v>
      </c>
      <c r="F4081" s="11">
        <v>2</v>
      </c>
      <c r="G4081" s="11" t="s">
        <v>43</v>
      </c>
      <c r="H4081" s="10" t="s">
        <v>19</v>
      </c>
      <c r="I4081" s="10" t="s">
        <v>8276</v>
      </c>
      <c r="J4081" s="10" t="s">
        <v>591</v>
      </c>
      <c r="K4081" s="10" t="s">
        <v>11056</v>
      </c>
      <c r="L4081" s="10" t="s">
        <v>13395</v>
      </c>
      <c r="M4081" s="12" t="s">
        <v>12953</v>
      </c>
    </row>
    <row r="4082" s="4" customFormat="1" spans="1:13">
      <c r="A4082" s="8">
        <v>4080</v>
      </c>
      <c r="B4082" s="10" t="s">
        <v>13396</v>
      </c>
      <c r="C4082" s="10" t="s">
        <v>37</v>
      </c>
      <c r="D4082" s="10" t="s">
        <v>13397</v>
      </c>
      <c r="E4082" s="10" t="s">
        <v>19</v>
      </c>
      <c r="F4082" s="11">
        <v>2</v>
      </c>
      <c r="G4082" s="11" t="s">
        <v>39</v>
      </c>
      <c r="H4082" s="10" t="s">
        <v>19</v>
      </c>
      <c r="I4082" s="10" t="s">
        <v>13397</v>
      </c>
      <c r="J4082" s="10" t="s">
        <v>59</v>
      </c>
      <c r="K4082" s="10" t="s">
        <v>13398</v>
      </c>
      <c r="L4082" s="10" t="s">
        <v>13399</v>
      </c>
      <c r="M4082" s="12" t="s">
        <v>12953</v>
      </c>
    </row>
    <row r="4083" s="4" customFormat="1" spans="1:13">
      <c r="A4083" s="8">
        <v>4081</v>
      </c>
      <c r="B4083" s="10" t="s">
        <v>13396</v>
      </c>
      <c r="C4083" s="10" t="s">
        <v>37</v>
      </c>
      <c r="D4083" s="10" t="s">
        <v>13400</v>
      </c>
      <c r="E4083" s="10" t="s">
        <v>19</v>
      </c>
      <c r="F4083" s="11">
        <v>3</v>
      </c>
      <c r="G4083" s="11" t="s">
        <v>39</v>
      </c>
      <c r="H4083" s="10" t="s">
        <v>19</v>
      </c>
      <c r="I4083" s="10" t="s">
        <v>13400</v>
      </c>
      <c r="J4083" s="10" t="s">
        <v>59</v>
      </c>
      <c r="K4083" s="10" t="s">
        <v>13398</v>
      </c>
      <c r="L4083" s="10" t="s">
        <v>13399</v>
      </c>
      <c r="M4083" s="12" t="s">
        <v>12953</v>
      </c>
    </row>
    <row r="4084" s="4" customFormat="1" ht="27" spans="1:13">
      <c r="A4084" s="8">
        <v>4082</v>
      </c>
      <c r="B4084" s="10" t="s">
        <v>13401</v>
      </c>
      <c r="C4084" s="10" t="s">
        <v>2440</v>
      </c>
      <c r="D4084" s="10" t="s">
        <v>13402</v>
      </c>
      <c r="E4084" s="10" t="s">
        <v>3775</v>
      </c>
      <c r="F4084" s="11">
        <v>3</v>
      </c>
      <c r="G4084" s="11" t="s">
        <v>43</v>
      </c>
      <c r="H4084" s="10" t="s">
        <v>19</v>
      </c>
      <c r="I4084" s="10" t="s">
        <v>13403</v>
      </c>
      <c r="J4084" s="10" t="s">
        <v>70</v>
      </c>
      <c r="K4084" s="10" t="s">
        <v>13404</v>
      </c>
      <c r="L4084" s="10" t="s">
        <v>13405</v>
      </c>
      <c r="M4084" s="12" t="s">
        <v>12953</v>
      </c>
    </row>
    <row r="4085" s="4" customFormat="1" ht="40.5" spans="1:13">
      <c r="A4085" s="8">
        <v>4083</v>
      </c>
      <c r="B4085" s="10" t="s">
        <v>13406</v>
      </c>
      <c r="C4085" s="10" t="s">
        <v>37</v>
      </c>
      <c r="D4085" s="10" t="s">
        <v>13407</v>
      </c>
      <c r="E4085" s="10" t="s">
        <v>1932</v>
      </c>
      <c r="F4085" s="11">
        <v>6</v>
      </c>
      <c r="G4085" s="11" t="s">
        <v>43</v>
      </c>
      <c r="H4085" s="10" t="s">
        <v>19</v>
      </c>
      <c r="I4085" s="10" t="s">
        <v>13408</v>
      </c>
      <c r="J4085" s="10" t="s">
        <v>40</v>
      </c>
      <c r="K4085" s="10" t="s">
        <v>13409</v>
      </c>
      <c r="L4085" s="10" t="s">
        <v>13410</v>
      </c>
      <c r="M4085" s="12" t="s">
        <v>12953</v>
      </c>
    </row>
    <row r="4086" s="4" customFormat="1" ht="94.5" spans="1:13">
      <c r="A4086" s="8">
        <v>4084</v>
      </c>
      <c r="B4086" s="10" t="s">
        <v>13406</v>
      </c>
      <c r="C4086" s="10" t="s">
        <v>37</v>
      </c>
      <c r="D4086" s="10" t="s">
        <v>13411</v>
      </c>
      <c r="E4086" s="10" t="s">
        <v>1932</v>
      </c>
      <c r="F4086" s="11">
        <v>2</v>
      </c>
      <c r="G4086" s="11" t="s">
        <v>43</v>
      </c>
      <c r="H4086" s="10" t="s">
        <v>19</v>
      </c>
      <c r="I4086" s="10" t="s">
        <v>13412</v>
      </c>
      <c r="J4086" s="10" t="s">
        <v>59</v>
      </c>
      <c r="K4086" s="10" t="s">
        <v>13409</v>
      </c>
      <c r="L4086" s="10" t="s">
        <v>13410</v>
      </c>
      <c r="M4086" s="12" t="s">
        <v>12953</v>
      </c>
    </row>
    <row r="4087" s="4" customFormat="1" ht="94.5" spans="1:13">
      <c r="A4087" s="8">
        <v>4085</v>
      </c>
      <c r="B4087" s="10" t="s">
        <v>13406</v>
      </c>
      <c r="C4087" s="10" t="s">
        <v>37</v>
      </c>
      <c r="D4087" s="10" t="s">
        <v>13413</v>
      </c>
      <c r="E4087" s="10" t="s">
        <v>137</v>
      </c>
      <c r="F4087" s="11">
        <v>1</v>
      </c>
      <c r="G4087" s="11" t="s">
        <v>43</v>
      </c>
      <c r="H4087" s="10" t="s">
        <v>19</v>
      </c>
      <c r="I4087" s="10" t="s">
        <v>13414</v>
      </c>
      <c r="J4087" s="10" t="s">
        <v>34</v>
      </c>
      <c r="K4087" s="10" t="s">
        <v>13409</v>
      </c>
      <c r="L4087" s="10" t="s">
        <v>13410</v>
      </c>
      <c r="M4087" s="12" t="s">
        <v>12953</v>
      </c>
    </row>
    <row r="4088" s="4" customFormat="1" ht="27" spans="1:13">
      <c r="A4088" s="8">
        <v>4086</v>
      </c>
      <c r="B4088" s="9" t="s">
        <v>13415</v>
      </c>
      <c r="C4088" s="9" t="s">
        <v>37</v>
      </c>
      <c r="D4088" s="9" t="s">
        <v>13416</v>
      </c>
      <c r="E4088" s="9" t="s">
        <v>2186</v>
      </c>
      <c r="F4088" s="8">
        <v>1</v>
      </c>
      <c r="G4088" s="8" t="s">
        <v>18</v>
      </c>
      <c r="H4088" s="9" t="s">
        <v>19</v>
      </c>
      <c r="I4088" s="9" t="s">
        <v>13417</v>
      </c>
      <c r="J4088" s="9" t="s">
        <v>40</v>
      </c>
      <c r="K4088" s="9" t="s">
        <v>13418</v>
      </c>
      <c r="L4088" s="9" t="str">
        <f>"13274211100"</f>
        <v>13274211100</v>
      </c>
      <c r="M4088" s="12" t="s">
        <v>12953</v>
      </c>
    </row>
    <row r="4089" s="4" customFormat="1" ht="81" spans="1:13">
      <c r="A4089" s="8">
        <v>4087</v>
      </c>
      <c r="B4089" s="10" t="s">
        <v>13419</v>
      </c>
      <c r="C4089" s="10" t="s">
        <v>66</v>
      </c>
      <c r="D4089" s="10" t="s">
        <v>13420</v>
      </c>
      <c r="E4089" s="10" t="s">
        <v>364</v>
      </c>
      <c r="F4089" s="11">
        <v>2</v>
      </c>
      <c r="G4089" s="11" t="s">
        <v>43</v>
      </c>
      <c r="H4089" s="10" t="s">
        <v>19</v>
      </c>
      <c r="I4089" s="10" t="s">
        <v>13421</v>
      </c>
      <c r="J4089" s="10" t="s">
        <v>40</v>
      </c>
      <c r="K4089" s="10" t="s">
        <v>13422</v>
      </c>
      <c r="L4089" s="10" t="s">
        <v>13423</v>
      </c>
      <c r="M4089" s="12" t="s">
        <v>12953</v>
      </c>
    </row>
    <row r="4090" s="4" customFormat="1" ht="27" spans="1:13">
      <c r="A4090" s="8">
        <v>4088</v>
      </c>
      <c r="B4090" s="10" t="s">
        <v>13424</v>
      </c>
      <c r="C4090" s="10" t="s">
        <v>675</v>
      </c>
      <c r="D4090" s="10" t="s">
        <v>13425</v>
      </c>
      <c r="E4090" s="10" t="s">
        <v>13426</v>
      </c>
      <c r="F4090" s="11">
        <v>1</v>
      </c>
      <c r="G4090" s="11" t="s">
        <v>43</v>
      </c>
      <c r="H4090" s="10" t="s">
        <v>19</v>
      </c>
      <c r="I4090" s="10" t="s">
        <v>13427</v>
      </c>
      <c r="J4090" s="10" t="s">
        <v>591</v>
      </c>
      <c r="K4090" s="10" t="s">
        <v>13428</v>
      </c>
      <c r="L4090" s="10" t="s">
        <v>13429</v>
      </c>
      <c r="M4090" s="12" t="s">
        <v>12953</v>
      </c>
    </row>
    <row r="4091" s="4" customFormat="1" spans="1:13">
      <c r="A4091" s="8">
        <v>4089</v>
      </c>
      <c r="B4091" s="10" t="s">
        <v>13430</v>
      </c>
      <c r="C4091" s="10" t="s">
        <v>37</v>
      </c>
      <c r="D4091" s="10" t="s">
        <v>13431</v>
      </c>
      <c r="E4091" s="10" t="s">
        <v>19</v>
      </c>
      <c r="F4091" s="11">
        <v>3</v>
      </c>
      <c r="G4091" s="11" t="s">
        <v>43</v>
      </c>
      <c r="H4091" s="10" t="s">
        <v>19</v>
      </c>
      <c r="I4091" s="10" t="s">
        <v>13432</v>
      </c>
      <c r="J4091" s="10" t="s">
        <v>40</v>
      </c>
      <c r="K4091" s="10" t="s">
        <v>13433</v>
      </c>
      <c r="L4091" s="10" t="s">
        <v>13434</v>
      </c>
      <c r="M4091" s="12" t="s">
        <v>12953</v>
      </c>
    </row>
    <row r="4092" s="4" customFormat="1" spans="1:13">
      <c r="A4092" s="8">
        <v>4090</v>
      </c>
      <c r="B4092" s="10" t="s">
        <v>13430</v>
      </c>
      <c r="C4092" s="10" t="s">
        <v>141</v>
      </c>
      <c r="D4092" s="10" t="s">
        <v>13435</v>
      </c>
      <c r="E4092" s="10" t="s">
        <v>19</v>
      </c>
      <c r="F4092" s="11">
        <v>2</v>
      </c>
      <c r="G4092" s="11" t="s">
        <v>43</v>
      </c>
      <c r="H4092" s="10" t="s">
        <v>19</v>
      </c>
      <c r="I4092" s="10" t="s">
        <v>13436</v>
      </c>
      <c r="J4092" s="10" t="s">
        <v>40</v>
      </c>
      <c r="K4092" s="10" t="s">
        <v>13433</v>
      </c>
      <c r="L4092" s="10" t="s">
        <v>13434</v>
      </c>
      <c r="M4092" s="12" t="s">
        <v>12953</v>
      </c>
    </row>
    <row r="4093" s="4" customFormat="1" ht="27" spans="1:13">
      <c r="A4093" s="8">
        <v>4091</v>
      </c>
      <c r="B4093" s="10" t="s">
        <v>13430</v>
      </c>
      <c r="C4093" s="10" t="s">
        <v>37</v>
      </c>
      <c r="D4093" s="10" t="s">
        <v>13437</v>
      </c>
      <c r="E4093" s="10" t="s">
        <v>152</v>
      </c>
      <c r="F4093" s="11">
        <v>2</v>
      </c>
      <c r="G4093" s="11" t="s">
        <v>43</v>
      </c>
      <c r="H4093" s="10" t="s">
        <v>19</v>
      </c>
      <c r="I4093" s="10" t="s">
        <v>13438</v>
      </c>
      <c r="J4093" s="10" t="s">
        <v>59</v>
      </c>
      <c r="K4093" s="10" t="s">
        <v>13433</v>
      </c>
      <c r="L4093" s="10" t="s">
        <v>13434</v>
      </c>
      <c r="M4093" s="12" t="s">
        <v>12953</v>
      </c>
    </row>
    <row r="4094" s="4" customFormat="1" spans="1:13">
      <c r="A4094" s="8">
        <v>4092</v>
      </c>
      <c r="B4094" s="10" t="s">
        <v>13430</v>
      </c>
      <c r="C4094" s="10" t="s">
        <v>37</v>
      </c>
      <c r="D4094" s="10" t="s">
        <v>13431</v>
      </c>
      <c r="E4094" s="10" t="s">
        <v>19</v>
      </c>
      <c r="F4094" s="11">
        <v>4</v>
      </c>
      <c r="G4094" s="11" t="s">
        <v>43</v>
      </c>
      <c r="H4094" s="10" t="s">
        <v>19</v>
      </c>
      <c r="I4094" s="10" t="s">
        <v>13439</v>
      </c>
      <c r="J4094" s="10" t="s">
        <v>40</v>
      </c>
      <c r="K4094" s="10" t="s">
        <v>13433</v>
      </c>
      <c r="L4094" s="10" t="s">
        <v>13434</v>
      </c>
      <c r="M4094" s="12" t="s">
        <v>12953</v>
      </c>
    </row>
    <row r="4095" s="4" customFormat="1" ht="54" spans="1:13">
      <c r="A4095" s="8">
        <v>4093</v>
      </c>
      <c r="B4095" s="9" t="s">
        <v>13440</v>
      </c>
      <c r="C4095" s="9" t="s">
        <v>55</v>
      </c>
      <c r="D4095" s="9" t="s">
        <v>13441</v>
      </c>
      <c r="E4095" s="9" t="s">
        <v>1887</v>
      </c>
      <c r="F4095" s="8">
        <v>2</v>
      </c>
      <c r="G4095" s="8" t="s">
        <v>18</v>
      </c>
      <c r="H4095" s="9" t="s">
        <v>19</v>
      </c>
      <c r="I4095" s="9" t="s">
        <v>13442</v>
      </c>
      <c r="J4095" s="9" t="s">
        <v>59</v>
      </c>
      <c r="K4095" s="9" t="s">
        <v>13443</v>
      </c>
      <c r="L4095" s="9" t="s">
        <v>13444</v>
      </c>
      <c r="M4095" s="12" t="s">
        <v>12953</v>
      </c>
    </row>
    <row r="4096" s="4" customFormat="1" ht="67.5" spans="1:13">
      <c r="A4096" s="8">
        <v>4094</v>
      </c>
      <c r="B4096" s="9" t="s">
        <v>13440</v>
      </c>
      <c r="C4096" s="9" t="s">
        <v>799</v>
      </c>
      <c r="D4096" s="9" t="s">
        <v>13445</v>
      </c>
      <c r="E4096" s="9" t="s">
        <v>32</v>
      </c>
      <c r="F4096" s="8">
        <v>2</v>
      </c>
      <c r="G4096" s="8" t="s">
        <v>18</v>
      </c>
      <c r="H4096" s="9" t="s">
        <v>19</v>
      </c>
      <c r="I4096" s="9" t="s">
        <v>13442</v>
      </c>
      <c r="J4096" s="9" t="s">
        <v>59</v>
      </c>
      <c r="K4096" s="9" t="s">
        <v>13443</v>
      </c>
      <c r="L4096" s="9" t="s">
        <v>13444</v>
      </c>
      <c r="M4096" s="12" t="s">
        <v>12953</v>
      </c>
    </row>
    <row r="4097" s="4" customFormat="1" ht="27" spans="1:13">
      <c r="A4097" s="8">
        <v>4095</v>
      </c>
      <c r="B4097" s="10" t="s">
        <v>13446</v>
      </c>
      <c r="C4097" s="10" t="s">
        <v>37</v>
      </c>
      <c r="D4097" s="10" t="s">
        <v>782</v>
      </c>
      <c r="E4097" s="10" t="s">
        <v>99</v>
      </c>
      <c r="F4097" s="11">
        <v>50</v>
      </c>
      <c r="G4097" s="11" t="s">
        <v>43</v>
      </c>
      <c r="H4097" s="10" t="s">
        <v>19</v>
      </c>
      <c r="I4097" s="10" t="s">
        <v>782</v>
      </c>
      <c r="J4097" s="10" t="s">
        <v>40</v>
      </c>
      <c r="K4097" s="10" t="s">
        <v>13447</v>
      </c>
      <c r="L4097" s="10" t="s">
        <v>13448</v>
      </c>
      <c r="M4097" s="12" t="s">
        <v>12953</v>
      </c>
    </row>
    <row r="4098" s="4" customFormat="1" ht="27" spans="1:13">
      <c r="A4098" s="8">
        <v>4096</v>
      </c>
      <c r="B4098" s="10" t="s">
        <v>13449</v>
      </c>
      <c r="C4098" s="10" t="s">
        <v>37</v>
      </c>
      <c r="D4098" s="10" t="s">
        <v>13450</v>
      </c>
      <c r="E4098" s="10" t="s">
        <v>152</v>
      </c>
      <c r="F4098" s="11">
        <v>2</v>
      </c>
      <c r="G4098" s="11" t="s">
        <v>43</v>
      </c>
      <c r="H4098" s="10" t="s">
        <v>19</v>
      </c>
      <c r="I4098" s="10" t="s">
        <v>13451</v>
      </c>
      <c r="J4098" s="10" t="s">
        <v>40</v>
      </c>
      <c r="K4098" s="10" t="s">
        <v>13452</v>
      </c>
      <c r="L4098" s="10" t="s">
        <v>13453</v>
      </c>
      <c r="M4098" s="12" t="s">
        <v>12953</v>
      </c>
    </row>
    <row r="4099" s="4" customFormat="1" ht="27" spans="1:13">
      <c r="A4099" s="8">
        <v>4097</v>
      </c>
      <c r="B4099" s="10" t="s">
        <v>13454</v>
      </c>
      <c r="C4099" s="10" t="s">
        <v>37</v>
      </c>
      <c r="D4099" s="10" t="s">
        <v>13455</v>
      </c>
      <c r="E4099" s="10" t="s">
        <v>5808</v>
      </c>
      <c r="F4099" s="11">
        <v>2</v>
      </c>
      <c r="G4099" s="11" t="s">
        <v>43</v>
      </c>
      <c r="H4099" s="10" t="s">
        <v>19</v>
      </c>
      <c r="I4099" s="10" t="s">
        <v>782</v>
      </c>
      <c r="J4099" s="10" t="s">
        <v>40</v>
      </c>
      <c r="K4099" s="10" t="s">
        <v>13456</v>
      </c>
      <c r="L4099" s="10" t="s">
        <v>13457</v>
      </c>
      <c r="M4099" s="12" t="s">
        <v>12953</v>
      </c>
    </row>
    <row r="4100" s="4" customFormat="1" spans="1:13">
      <c r="A4100" s="8">
        <v>4098</v>
      </c>
      <c r="B4100" s="10" t="s">
        <v>13454</v>
      </c>
      <c r="C4100" s="10" t="s">
        <v>348</v>
      </c>
      <c r="D4100" s="10" t="s">
        <v>13458</v>
      </c>
      <c r="E4100" s="10" t="s">
        <v>350</v>
      </c>
      <c r="F4100" s="11">
        <v>2</v>
      </c>
      <c r="G4100" s="11" t="s">
        <v>43</v>
      </c>
      <c r="H4100" s="10" t="s">
        <v>19</v>
      </c>
      <c r="I4100" s="10" t="s">
        <v>782</v>
      </c>
      <c r="J4100" s="10" t="s">
        <v>40</v>
      </c>
      <c r="K4100" s="10" t="s">
        <v>13456</v>
      </c>
      <c r="L4100" s="10" t="s">
        <v>13457</v>
      </c>
      <c r="M4100" s="12" t="s">
        <v>12953</v>
      </c>
    </row>
    <row r="4101" s="4" customFormat="1" ht="40.5" spans="1:13">
      <c r="A4101" s="8">
        <v>4099</v>
      </c>
      <c r="B4101" s="9" t="s">
        <v>13459</v>
      </c>
      <c r="C4101" s="9" t="s">
        <v>37</v>
      </c>
      <c r="D4101" s="9" t="s">
        <v>13460</v>
      </c>
      <c r="E4101" s="9" t="s">
        <v>19</v>
      </c>
      <c r="F4101" s="8">
        <v>2</v>
      </c>
      <c r="G4101" s="8" t="s">
        <v>18</v>
      </c>
      <c r="H4101" s="9" t="s">
        <v>76</v>
      </c>
      <c r="I4101" s="9" t="s">
        <v>13461</v>
      </c>
      <c r="J4101" s="9" t="s">
        <v>40</v>
      </c>
      <c r="K4101" s="9" t="s">
        <v>13462</v>
      </c>
      <c r="L4101" s="9" t="str">
        <f>"13897934541"</f>
        <v>13897934541</v>
      </c>
      <c r="M4101" s="12" t="s">
        <v>12953</v>
      </c>
    </row>
    <row r="4102" s="4" customFormat="1" ht="94.5" spans="1:13">
      <c r="A4102" s="8">
        <v>4100</v>
      </c>
      <c r="B4102" s="9" t="s">
        <v>13459</v>
      </c>
      <c r="C4102" s="9" t="s">
        <v>37</v>
      </c>
      <c r="D4102" s="9" t="s">
        <v>13463</v>
      </c>
      <c r="E4102" s="9" t="s">
        <v>19</v>
      </c>
      <c r="F4102" s="8">
        <v>2</v>
      </c>
      <c r="G4102" s="8" t="s">
        <v>18</v>
      </c>
      <c r="H4102" s="9" t="s">
        <v>76</v>
      </c>
      <c r="I4102" s="9" t="s">
        <v>13464</v>
      </c>
      <c r="J4102" s="9" t="s">
        <v>40</v>
      </c>
      <c r="K4102" s="9" t="s">
        <v>13462</v>
      </c>
      <c r="L4102" s="9" t="str">
        <f>"13897934541"</f>
        <v>13897934541</v>
      </c>
      <c r="M4102" s="12" t="s">
        <v>12953</v>
      </c>
    </row>
    <row r="4103" s="4" customFormat="1" ht="54" spans="1:13">
      <c r="A4103" s="8">
        <v>4101</v>
      </c>
      <c r="B4103" s="9" t="s">
        <v>13459</v>
      </c>
      <c r="C4103" s="9" t="s">
        <v>37</v>
      </c>
      <c r="D4103" s="9" t="s">
        <v>13465</v>
      </c>
      <c r="E4103" s="9" t="s">
        <v>19</v>
      </c>
      <c r="F4103" s="8">
        <v>2</v>
      </c>
      <c r="G4103" s="8" t="s">
        <v>18</v>
      </c>
      <c r="H4103" s="9" t="s">
        <v>76</v>
      </c>
      <c r="I4103" s="9" t="s">
        <v>13466</v>
      </c>
      <c r="J4103" s="9" t="s">
        <v>40</v>
      </c>
      <c r="K4103" s="9" t="s">
        <v>13462</v>
      </c>
      <c r="L4103" s="9" t="str">
        <f>"13897934541"</f>
        <v>13897934541</v>
      </c>
      <c r="M4103" s="12" t="s">
        <v>12953</v>
      </c>
    </row>
    <row r="4104" s="4" customFormat="1" ht="54" spans="1:13">
      <c r="A4104" s="8">
        <v>4102</v>
      </c>
      <c r="B4104" s="9" t="s">
        <v>13459</v>
      </c>
      <c r="C4104" s="9" t="s">
        <v>37</v>
      </c>
      <c r="D4104" s="9" t="s">
        <v>13467</v>
      </c>
      <c r="E4104" s="9" t="s">
        <v>19</v>
      </c>
      <c r="F4104" s="8">
        <v>2</v>
      </c>
      <c r="G4104" s="8" t="s">
        <v>18</v>
      </c>
      <c r="H4104" s="9" t="s">
        <v>76</v>
      </c>
      <c r="I4104" s="9" t="s">
        <v>13468</v>
      </c>
      <c r="J4104" s="9" t="s">
        <v>40</v>
      </c>
      <c r="K4104" s="9" t="s">
        <v>13462</v>
      </c>
      <c r="L4104" s="9" t="str">
        <f>"13897934541"</f>
        <v>13897934541</v>
      </c>
      <c r="M4104" s="12" t="s">
        <v>12953</v>
      </c>
    </row>
    <row r="4105" s="4" customFormat="1" ht="67.5" spans="1:13">
      <c r="A4105" s="8">
        <v>4103</v>
      </c>
      <c r="B4105" s="9" t="s">
        <v>13459</v>
      </c>
      <c r="C4105" s="9" t="s">
        <v>37</v>
      </c>
      <c r="D4105" s="9" t="s">
        <v>13469</v>
      </c>
      <c r="E4105" s="9" t="s">
        <v>7816</v>
      </c>
      <c r="F4105" s="8">
        <v>2</v>
      </c>
      <c r="G4105" s="8" t="s">
        <v>18</v>
      </c>
      <c r="H4105" s="9" t="s">
        <v>76</v>
      </c>
      <c r="I4105" s="9" t="s">
        <v>13470</v>
      </c>
      <c r="J4105" s="9" t="s">
        <v>40</v>
      </c>
      <c r="K4105" s="9" t="s">
        <v>13462</v>
      </c>
      <c r="L4105" s="9" t="str">
        <f>"13897934541"</f>
        <v>13897934541</v>
      </c>
      <c r="M4105" s="12" t="s">
        <v>12953</v>
      </c>
    </row>
    <row r="4106" s="4" customFormat="1" ht="40.5" spans="1:13">
      <c r="A4106" s="8">
        <v>4104</v>
      </c>
      <c r="B4106" s="10" t="s">
        <v>13471</v>
      </c>
      <c r="C4106" s="10" t="s">
        <v>37</v>
      </c>
      <c r="D4106" s="10" t="s">
        <v>13472</v>
      </c>
      <c r="E4106" s="10" t="s">
        <v>19</v>
      </c>
      <c r="F4106" s="11">
        <v>10</v>
      </c>
      <c r="G4106" s="11" t="s">
        <v>43</v>
      </c>
      <c r="H4106" s="10" t="s">
        <v>19</v>
      </c>
      <c r="I4106" s="10" t="s">
        <v>13473</v>
      </c>
      <c r="J4106" s="10" t="s">
        <v>40</v>
      </c>
      <c r="K4106" s="10" t="s">
        <v>13474</v>
      </c>
      <c r="L4106" s="10" t="s">
        <v>13475</v>
      </c>
      <c r="M4106" s="12" t="s">
        <v>12953</v>
      </c>
    </row>
    <row r="4107" s="4" customFormat="1" ht="27" spans="1:13">
      <c r="A4107" s="8">
        <v>4105</v>
      </c>
      <c r="B4107" s="10" t="s">
        <v>13471</v>
      </c>
      <c r="C4107" s="10" t="s">
        <v>37</v>
      </c>
      <c r="D4107" s="10" t="s">
        <v>13476</v>
      </c>
      <c r="E4107" s="10" t="s">
        <v>19</v>
      </c>
      <c r="F4107" s="11">
        <v>5</v>
      </c>
      <c r="G4107" s="11" t="s">
        <v>43</v>
      </c>
      <c r="H4107" s="10" t="s">
        <v>19</v>
      </c>
      <c r="I4107" s="10" t="s">
        <v>13473</v>
      </c>
      <c r="J4107" s="10" t="s">
        <v>40</v>
      </c>
      <c r="K4107" s="10" t="s">
        <v>13474</v>
      </c>
      <c r="L4107" s="10" t="s">
        <v>13475</v>
      </c>
      <c r="M4107" s="12" t="s">
        <v>12953</v>
      </c>
    </row>
    <row r="4108" s="4" customFormat="1" spans="1:13">
      <c r="A4108" s="8">
        <v>4106</v>
      </c>
      <c r="B4108" s="10" t="s">
        <v>13477</v>
      </c>
      <c r="C4108" s="10" t="s">
        <v>141</v>
      </c>
      <c r="D4108" s="10" t="s">
        <v>13478</v>
      </c>
      <c r="E4108" s="10" t="s">
        <v>19</v>
      </c>
      <c r="F4108" s="11">
        <v>2</v>
      </c>
      <c r="G4108" s="11" t="s">
        <v>43</v>
      </c>
      <c r="H4108" s="10" t="s">
        <v>19</v>
      </c>
      <c r="I4108" s="10" t="s">
        <v>11189</v>
      </c>
      <c r="J4108" s="10" t="s">
        <v>40</v>
      </c>
      <c r="K4108" s="10" t="s">
        <v>13479</v>
      </c>
      <c r="L4108" s="10" t="s">
        <v>13480</v>
      </c>
      <c r="M4108" s="12" t="s">
        <v>12953</v>
      </c>
    </row>
    <row r="4109" s="4" customFormat="1" ht="27" spans="1:13">
      <c r="A4109" s="8">
        <v>4107</v>
      </c>
      <c r="B4109" s="10" t="s">
        <v>13481</v>
      </c>
      <c r="C4109" s="10" t="s">
        <v>37</v>
      </c>
      <c r="D4109" s="10" t="s">
        <v>13482</v>
      </c>
      <c r="E4109" s="10" t="s">
        <v>19</v>
      </c>
      <c r="F4109" s="11">
        <v>10</v>
      </c>
      <c r="G4109" s="11" t="s">
        <v>43</v>
      </c>
      <c r="H4109" s="10" t="s">
        <v>19</v>
      </c>
      <c r="I4109" s="10" t="s">
        <v>13473</v>
      </c>
      <c r="J4109" s="10" t="s">
        <v>40</v>
      </c>
      <c r="K4109" s="10" t="s">
        <v>13483</v>
      </c>
      <c r="L4109" s="10" t="s">
        <v>13484</v>
      </c>
      <c r="M4109" s="12" t="s">
        <v>12953</v>
      </c>
    </row>
    <row r="4110" s="4" customFormat="1" ht="27" spans="1:13">
      <c r="A4110" s="8">
        <v>4108</v>
      </c>
      <c r="B4110" s="10" t="s">
        <v>13481</v>
      </c>
      <c r="C4110" s="10" t="s">
        <v>37</v>
      </c>
      <c r="D4110" s="10" t="s">
        <v>13485</v>
      </c>
      <c r="E4110" s="10" t="s">
        <v>19</v>
      </c>
      <c r="F4110" s="11">
        <v>3</v>
      </c>
      <c r="G4110" s="11" t="s">
        <v>43</v>
      </c>
      <c r="H4110" s="10" t="s">
        <v>19</v>
      </c>
      <c r="I4110" s="10" t="s">
        <v>13486</v>
      </c>
      <c r="J4110" s="10" t="s">
        <v>40</v>
      </c>
      <c r="K4110" s="10" t="s">
        <v>13483</v>
      </c>
      <c r="L4110" s="10" t="s">
        <v>13484</v>
      </c>
      <c r="M4110" s="12" t="s">
        <v>12953</v>
      </c>
    </row>
    <row r="4111" s="4" customFormat="1" spans="1:13">
      <c r="A4111" s="8">
        <v>4109</v>
      </c>
      <c r="B4111" s="10" t="s">
        <v>13487</v>
      </c>
      <c r="C4111" s="10" t="s">
        <v>141</v>
      </c>
      <c r="D4111" s="10" t="s">
        <v>13478</v>
      </c>
      <c r="E4111" s="10" t="s">
        <v>19</v>
      </c>
      <c r="F4111" s="11">
        <v>1</v>
      </c>
      <c r="G4111" s="11" t="s">
        <v>43</v>
      </c>
      <c r="H4111" s="10" t="s">
        <v>19</v>
      </c>
      <c r="I4111" s="10" t="s">
        <v>11189</v>
      </c>
      <c r="J4111" s="10" t="s">
        <v>40</v>
      </c>
      <c r="K4111" s="10" t="s">
        <v>13488</v>
      </c>
      <c r="L4111" s="10" t="s">
        <v>13489</v>
      </c>
      <c r="M4111" s="12" t="s">
        <v>12953</v>
      </c>
    </row>
    <row r="4112" s="4" customFormat="1" ht="54" spans="1:13">
      <c r="A4112" s="8">
        <v>4110</v>
      </c>
      <c r="B4112" s="10" t="s">
        <v>13490</v>
      </c>
      <c r="C4112" s="10" t="s">
        <v>30</v>
      </c>
      <c r="D4112" s="10" t="s">
        <v>13491</v>
      </c>
      <c r="E4112" s="10" t="s">
        <v>119</v>
      </c>
      <c r="F4112" s="11">
        <v>10</v>
      </c>
      <c r="G4112" s="11" t="s">
        <v>43</v>
      </c>
      <c r="H4112" s="10" t="s">
        <v>19</v>
      </c>
      <c r="I4112" s="10" t="s">
        <v>13492</v>
      </c>
      <c r="J4112" s="10" t="s">
        <v>40</v>
      </c>
      <c r="K4112" s="10" t="s">
        <v>13493</v>
      </c>
      <c r="L4112" s="10" t="s">
        <v>13494</v>
      </c>
      <c r="M4112" s="12" t="s">
        <v>12953</v>
      </c>
    </row>
    <row r="4113" s="4" customFormat="1" ht="27" spans="1:13">
      <c r="A4113" s="8">
        <v>4111</v>
      </c>
      <c r="B4113" s="9" t="s">
        <v>13495</v>
      </c>
      <c r="C4113" s="9" t="s">
        <v>37</v>
      </c>
      <c r="D4113" s="9" t="s">
        <v>13496</v>
      </c>
      <c r="E4113" s="9" t="s">
        <v>5740</v>
      </c>
      <c r="F4113" s="8">
        <v>1</v>
      </c>
      <c r="G4113" s="8" t="s">
        <v>18</v>
      </c>
      <c r="H4113" s="9" t="s">
        <v>19</v>
      </c>
      <c r="I4113" s="9" t="s">
        <v>13497</v>
      </c>
      <c r="J4113" s="9" t="s">
        <v>59</v>
      </c>
      <c r="K4113" s="9" t="s">
        <v>13498</v>
      </c>
      <c r="L4113" s="9" t="str">
        <f>"13130821084"</f>
        <v>13130821084</v>
      </c>
      <c r="M4113" s="12" t="s">
        <v>12953</v>
      </c>
    </row>
    <row r="4114" s="4" customFormat="1" ht="40.5" spans="1:13">
      <c r="A4114" s="8">
        <v>4112</v>
      </c>
      <c r="B4114" s="10" t="s">
        <v>13499</v>
      </c>
      <c r="C4114" s="10" t="s">
        <v>37</v>
      </c>
      <c r="D4114" s="10" t="s">
        <v>13500</v>
      </c>
      <c r="E4114" s="10" t="s">
        <v>37</v>
      </c>
      <c r="F4114" s="11">
        <v>1</v>
      </c>
      <c r="G4114" s="11" t="s">
        <v>43</v>
      </c>
      <c r="H4114" s="10" t="s">
        <v>19</v>
      </c>
      <c r="I4114" s="10" t="s">
        <v>13501</v>
      </c>
      <c r="J4114" s="10" t="s">
        <v>40</v>
      </c>
      <c r="K4114" s="10" t="s">
        <v>13502</v>
      </c>
      <c r="L4114" s="10" t="s">
        <v>13503</v>
      </c>
      <c r="M4114" s="12" t="s">
        <v>12953</v>
      </c>
    </row>
    <row r="4115" s="4" customFormat="1" ht="27" spans="1:13">
      <c r="A4115" s="8">
        <v>4113</v>
      </c>
      <c r="B4115" s="10" t="s">
        <v>13499</v>
      </c>
      <c r="C4115" s="10" t="s">
        <v>37</v>
      </c>
      <c r="D4115" s="10" t="s">
        <v>13504</v>
      </c>
      <c r="E4115" s="10" t="s">
        <v>37</v>
      </c>
      <c r="F4115" s="11">
        <v>2</v>
      </c>
      <c r="G4115" s="11" t="s">
        <v>43</v>
      </c>
      <c r="H4115" s="10" t="s">
        <v>19</v>
      </c>
      <c r="I4115" s="10" t="s">
        <v>13505</v>
      </c>
      <c r="J4115" s="10" t="s">
        <v>59</v>
      </c>
      <c r="K4115" s="10" t="s">
        <v>13502</v>
      </c>
      <c r="L4115" s="10" t="s">
        <v>13503</v>
      </c>
      <c r="M4115" s="12" t="s">
        <v>12953</v>
      </c>
    </row>
    <row r="4116" s="4" customFormat="1" ht="40.5" spans="1:13">
      <c r="A4116" s="8">
        <v>4114</v>
      </c>
      <c r="B4116" s="10" t="s">
        <v>13506</v>
      </c>
      <c r="C4116" s="10" t="s">
        <v>37</v>
      </c>
      <c r="D4116" s="10" t="s">
        <v>13507</v>
      </c>
      <c r="E4116" s="10" t="s">
        <v>19</v>
      </c>
      <c r="F4116" s="11">
        <v>10</v>
      </c>
      <c r="G4116" s="11" t="s">
        <v>43</v>
      </c>
      <c r="H4116" s="10" t="s">
        <v>19</v>
      </c>
      <c r="I4116" s="10" t="s">
        <v>13508</v>
      </c>
      <c r="J4116" s="10" t="s">
        <v>40</v>
      </c>
      <c r="K4116" s="10" t="s">
        <v>13509</v>
      </c>
      <c r="L4116" s="10" t="s">
        <v>13510</v>
      </c>
      <c r="M4116" s="12" t="s">
        <v>12953</v>
      </c>
    </row>
    <row r="4117" s="4" customFormat="1" spans="1:13">
      <c r="A4117" s="8">
        <v>4115</v>
      </c>
      <c r="B4117" s="10" t="s">
        <v>13506</v>
      </c>
      <c r="C4117" s="10" t="s">
        <v>37</v>
      </c>
      <c r="D4117" s="10" t="s">
        <v>13511</v>
      </c>
      <c r="E4117" s="10" t="s">
        <v>19</v>
      </c>
      <c r="F4117" s="11">
        <v>4</v>
      </c>
      <c r="G4117" s="11" t="s">
        <v>43</v>
      </c>
      <c r="H4117" s="10" t="s">
        <v>19</v>
      </c>
      <c r="I4117" s="10" t="s">
        <v>13512</v>
      </c>
      <c r="J4117" s="10" t="s">
        <v>40</v>
      </c>
      <c r="K4117" s="10" t="s">
        <v>13509</v>
      </c>
      <c r="L4117" s="10" t="s">
        <v>13510</v>
      </c>
      <c r="M4117" s="12" t="s">
        <v>12953</v>
      </c>
    </row>
    <row r="4118" s="4" customFormat="1" ht="27" spans="1:13">
      <c r="A4118" s="8">
        <v>4116</v>
      </c>
      <c r="B4118" s="10" t="s">
        <v>13506</v>
      </c>
      <c r="C4118" s="10" t="s">
        <v>37</v>
      </c>
      <c r="D4118" s="10" t="s">
        <v>13513</v>
      </c>
      <c r="E4118" s="10" t="s">
        <v>19</v>
      </c>
      <c r="F4118" s="11">
        <v>2</v>
      </c>
      <c r="G4118" s="11" t="s">
        <v>43</v>
      </c>
      <c r="H4118" s="10" t="s">
        <v>19</v>
      </c>
      <c r="I4118" s="10" t="s">
        <v>13514</v>
      </c>
      <c r="J4118" s="10" t="s">
        <v>591</v>
      </c>
      <c r="K4118" s="10" t="s">
        <v>13509</v>
      </c>
      <c r="L4118" s="10" t="s">
        <v>13510</v>
      </c>
      <c r="M4118" s="12" t="s">
        <v>12953</v>
      </c>
    </row>
    <row r="4119" s="4" customFormat="1" ht="81" spans="1:13">
      <c r="A4119" s="8">
        <v>4117</v>
      </c>
      <c r="B4119" s="10" t="s">
        <v>13506</v>
      </c>
      <c r="C4119" s="10" t="s">
        <v>37</v>
      </c>
      <c r="D4119" s="10" t="s">
        <v>13515</v>
      </c>
      <c r="E4119" s="10" t="s">
        <v>19</v>
      </c>
      <c r="F4119" s="11">
        <v>1</v>
      </c>
      <c r="G4119" s="11" t="s">
        <v>43</v>
      </c>
      <c r="H4119" s="10" t="s">
        <v>19</v>
      </c>
      <c r="I4119" s="10" t="s">
        <v>13516</v>
      </c>
      <c r="J4119" s="10" t="s">
        <v>40</v>
      </c>
      <c r="K4119" s="10" t="s">
        <v>13509</v>
      </c>
      <c r="L4119" s="10" t="s">
        <v>13510</v>
      </c>
      <c r="M4119" s="12" t="s">
        <v>12953</v>
      </c>
    </row>
    <row r="4120" s="4" customFormat="1" ht="108" spans="1:13">
      <c r="A4120" s="8">
        <v>4118</v>
      </c>
      <c r="B4120" s="10" t="s">
        <v>13506</v>
      </c>
      <c r="C4120" s="10" t="s">
        <v>37</v>
      </c>
      <c r="D4120" s="10" t="s">
        <v>13517</v>
      </c>
      <c r="E4120" s="10" t="s">
        <v>19</v>
      </c>
      <c r="F4120" s="11">
        <v>2</v>
      </c>
      <c r="G4120" s="11" t="s">
        <v>43</v>
      </c>
      <c r="H4120" s="10" t="s">
        <v>19</v>
      </c>
      <c r="I4120" s="10" t="s">
        <v>13518</v>
      </c>
      <c r="J4120" s="10" t="s">
        <v>40</v>
      </c>
      <c r="K4120" s="10" t="s">
        <v>13509</v>
      </c>
      <c r="L4120" s="10" t="s">
        <v>13510</v>
      </c>
      <c r="M4120" s="12" t="s">
        <v>12953</v>
      </c>
    </row>
    <row r="4121" s="4" customFormat="1" ht="94.5" spans="1:13">
      <c r="A4121" s="8">
        <v>4119</v>
      </c>
      <c r="B4121" s="10" t="s">
        <v>13506</v>
      </c>
      <c r="C4121" s="10" t="s">
        <v>37</v>
      </c>
      <c r="D4121" s="10" t="s">
        <v>13519</v>
      </c>
      <c r="E4121" s="10" t="s">
        <v>19</v>
      </c>
      <c r="F4121" s="11">
        <v>1</v>
      </c>
      <c r="G4121" s="11" t="s">
        <v>43</v>
      </c>
      <c r="H4121" s="10" t="s">
        <v>19</v>
      </c>
      <c r="I4121" s="10" t="s">
        <v>13520</v>
      </c>
      <c r="J4121" s="10" t="s">
        <v>591</v>
      </c>
      <c r="K4121" s="10" t="s">
        <v>13509</v>
      </c>
      <c r="L4121" s="10" t="s">
        <v>13510</v>
      </c>
      <c r="M4121" s="12" t="s">
        <v>12953</v>
      </c>
    </row>
    <row r="4122" s="4" customFormat="1" ht="40.5" spans="1:13">
      <c r="A4122" s="8">
        <v>4120</v>
      </c>
      <c r="B4122" s="10" t="s">
        <v>13506</v>
      </c>
      <c r="C4122" s="10" t="s">
        <v>37</v>
      </c>
      <c r="D4122" s="10" t="s">
        <v>13521</v>
      </c>
      <c r="E4122" s="10" t="s">
        <v>19</v>
      </c>
      <c r="F4122" s="11">
        <v>1</v>
      </c>
      <c r="G4122" s="11" t="s">
        <v>43</v>
      </c>
      <c r="H4122" s="10" t="s">
        <v>76</v>
      </c>
      <c r="I4122" s="10" t="s">
        <v>13522</v>
      </c>
      <c r="J4122" s="10" t="s">
        <v>59</v>
      </c>
      <c r="K4122" s="10" t="s">
        <v>13509</v>
      </c>
      <c r="L4122" s="10" t="s">
        <v>13510</v>
      </c>
      <c r="M4122" s="12" t="s">
        <v>12953</v>
      </c>
    </row>
    <row r="4123" s="4" customFormat="1" ht="94.5" spans="1:13">
      <c r="A4123" s="8">
        <v>4121</v>
      </c>
      <c r="B4123" s="10" t="s">
        <v>13506</v>
      </c>
      <c r="C4123" s="10" t="s">
        <v>37</v>
      </c>
      <c r="D4123" s="10" t="s">
        <v>13523</v>
      </c>
      <c r="E4123" s="10" t="s">
        <v>19</v>
      </c>
      <c r="F4123" s="11">
        <v>2</v>
      </c>
      <c r="G4123" s="11" t="s">
        <v>43</v>
      </c>
      <c r="H4123" s="10" t="s">
        <v>19</v>
      </c>
      <c r="I4123" s="10" t="s">
        <v>13524</v>
      </c>
      <c r="J4123" s="10" t="s">
        <v>40</v>
      </c>
      <c r="K4123" s="10" t="s">
        <v>13509</v>
      </c>
      <c r="L4123" s="10" t="s">
        <v>13510</v>
      </c>
      <c r="M4123" s="12" t="s">
        <v>12953</v>
      </c>
    </row>
    <row r="4124" s="4" customFormat="1" ht="27" spans="1:13">
      <c r="A4124" s="8">
        <v>4122</v>
      </c>
      <c r="B4124" s="10" t="s">
        <v>13506</v>
      </c>
      <c r="C4124" s="10" t="s">
        <v>37</v>
      </c>
      <c r="D4124" s="10" t="s">
        <v>13525</v>
      </c>
      <c r="E4124" s="10" t="s">
        <v>19</v>
      </c>
      <c r="F4124" s="11">
        <v>1</v>
      </c>
      <c r="G4124" s="11" t="s">
        <v>43</v>
      </c>
      <c r="H4124" s="10" t="s">
        <v>19</v>
      </c>
      <c r="I4124" s="10" t="s">
        <v>13526</v>
      </c>
      <c r="J4124" s="10" t="s">
        <v>40</v>
      </c>
      <c r="K4124" s="10" t="s">
        <v>13509</v>
      </c>
      <c r="L4124" s="10" t="s">
        <v>13510</v>
      </c>
      <c r="M4124" s="12" t="s">
        <v>12953</v>
      </c>
    </row>
    <row r="4125" s="4" customFormat="1" ht="27" spans="1:13">
      <c r="A4125" s="8">
        <v>4123</v>
      </c>
      <c r="B4125" s="10" t="s">
        <v>13506</v>
      </c>
      <c r="C4125" s="10" t="s">
        <v>37</v>
      </c>
      <c r="D4125" s="10" t="s">
        <v>13527</v>
      </c>
      <c r="E4125" s="10" t="s">
        <v>19</v>
      </c>
      <c r="F4125" s="11">
        <v>1</v>
      </c>
      <c r="G4125" s="11" t="s">
        <v>43</v>
      </c>
      <c r="H4125" s="10" t="s">
        <v>19</v>
      </c>
      <c r="I4125" s="10" t="s">
        <v>13528</v>
      </c>
      <c r="J4125" s="10" t="s">
        <v>40</v>
      </c>
      <c r="K4125" s="10" t="s">
        <v>13509</v>
      </c>
      <c r="L4125" s="10" t="s">
        <v>13510</v>
      </c>
      <c r="M4125" s="12" t="s">
        <v>12953</v>
      </c>
    </row>
    <row r="4126" s="4" customFormat="1" ht="81" spans="1:13">
      <c r="A4126" s="8">
        <v>4124</v>
      </c>
      <c r="B4126" s="9" t="s">
        <v>13506</v>
      </c>
      <c r="C4126" s="9" t="s">
        <v>37</v>
      </c>
      <c r="D4126" s="9" t="s">
        <v>13529</v>
      </c>
      <c r="E4126" s="9" t="s">
        <v>19</v>
      </c>
      <c r="F4126" s="8">
        <v>1</v>
      </c>
      <c r="G4126" s="8" t="s">
        <v>18</v>
      </c>
      <c r="H4126" s="9" t="s">
        <v>19</v>
      </c>
      <c r="I4126" s="9" t="s">
        <v>13530</v>
      </c>
      <c r="J4126" s="9" t="s">
        <v>21</v>
      </c>
      <c r="K4126" s="9" t="s">
        <v>13509</v>
      </c>
      <c r="L4126" s="9" t="s">
        <v>13510</v>
      </c>
      <c r="M4126" s="12" t="s">
        <v>12953</v>
      </c>
    </row>
    <row r="4127" s="4" customFormat="1" ht="67.5" spans="1:13">
      <c r="A4127" s="8">
        <v>4125</v>
      </c>
      <c r="B4127" s="9" t="s">
        <v>13506</v>
      </c>
      <c r="C4127" s="9" t="s">
        <v>5959</v>
      </c>
      <c r="D4127" s="9" t="s">
        <v>13531</v>
      </c>
      <c r="E4127" s="9" t="s">
        <v>350</v>
      </c>
      <c r="F4127" s="8">
        <v>1</v>
      </c>
      <c r="G4127" s="8" t="s">
        <v>18</v>
      </c>
      <c r="H4127" s="9" t="s">
        <v>76</v>
      </c>
      <c r="I4127" s="9" t="s">
        <v>13532</v>
      </c>
      <c r="J4127" s="9" t="s">
        <v>28</v>
      </c>
      <c r="K4127" s="9" t="s">
        <v>13509</v>
      </c>
      <c r="L4127" s="9" t="s">
        <v>13510</v>
      </c>
      <c r="M4127" s="12" t="s">
        <v>12953</v>
      </c>
    </row>
    <row r="4128" s="4" customFormat="1" ht="40.5" spans="1:13">
      <c r="A4128" s="8">
        <v>4126</v>
      </c>
      <c r="B4128" s="9" t="s">
        <v>13506</v>
      </c>
      <c r="C4128" s="9" t="s">
        <v>37</v>
      </c>
      <c r="D4128" s="9" t="s">
        <v>13533</v>
      </c>
      <c r="E4128" s="9" t="s">
        <v>19</v>
      </c>
      <c r="F4128" s="8">
        <v>2</v>
      </c>
      <c r="G4128" s="8" t="s">
        <v>18</v>
      </c>
      <c r="H4128" s="9" t="s">
        <v>19</v>
      </c>
      <c r="I4128" s="9" t="s">
        <v>13534</v>
      </c>
      <c r="J4128" s="9" t="s">
        <v>34</v>
      </c>
      <c r="K4128" s="9" t="s">
        <v>13509</v>
      </c>
      <c r="L4128" s="9" t="s">
        <v>13510</v>
      </c>
      <c r="M4128" s="12" t="s">
        <v>12953</v>
      </c>
    </row>
    <row r="4129" s="4" customFormat="1" ht="81" spans="1:13">
      <c r="A4129" s="8">
        <v>4127</v>
      </c>
      <c r="B4129" s="9" t="s">
        <v>13506</v>
      </c>
      <c r="C4129" s="9" t="s">
        <v>37</v>
      </c>
      <c r="D4129" s="9" t="s">
        <v>13535</v>
      </c>
      <c r="E4129" s="9" t="s">
        <v>19</v>
      </c>
      <c r="F4129" s="8">
        <v>1</v>
      </c>
      <c r="G4129" s="8" t="s">
        <v>18</v>
      </c>
      <c r="H4129" s="9" t="s">
        <v>19</v>
      </c>
      <c r="I4129" s="9" t="s">
        <v>13536</v>
      </c>
      <c r="J4129" s="9" t="s">
        <v>40</v>
      </c>
      <c r="K4129" s="9" t="s">
        <v>13509</v>
      </c>
      <c r="L4129" s="9" t="s">
        <v>13510</v>
      </c>
      <c r="M4129" s="12" t="s">
        <v>12953</v>
      </c>
    </row>
    <row r="4130" s="4" customFormat="1" ht="81" spans="1:13">
      <c r="A4130" s="8">
        <v>4128</v>
      </c>
      <c r="B4130" s="9" t="s">
        <v>13506</v>
      </c>
      <c r="C4130" s="9" t="s">
        <v>37</v>
      </c>
      <c r="D4130" s="9" t="s">
        <v>13537</v>
      </c>
      <c r="E4130" s="9" t="s">
        <v>19</v>
      </c>
      <c r="F4130" s="8">
        <v>1</v>
      </c>
      <c r="G4130" s="8" t="s">
        <v>18</v>
      </c>
      <c r="H4130" s="9" t="s">
        <v>19</v>
      </c>
      <c r="I4130" s="9" t="s">
        <v>13538</v>
      </c>
      <c r="J4130" s="9" t="s">
        <v>40</v>
      </c>
      <c r="K4130" s="9" t="s">
        <v>13509</v>
      </c>
      <c r="L4130" s="9" t="s">
        <v>13510</v>
      </c>
      <c r="M4130" s="12" t="s">
        <v>12953</v>
      </c>
    </row>
    <row r="4131" s="4" customFormat="1" ht="94.5" spans="1:13">
      <c r="A4131" s="8">
        <v>4129</v>
      </c>
      <c r="B4131" s="9" t="s">
        <v>13506</v>
      </c>
      <c r="C4131" s="9" t="s">
        <v>37</v>
      </c>
      <c r="D4131" s="9" t="s">
        <v>13539</v>
      </c>
      <c r="E4131" s="9" t="s">
        <v>19</v>
      </c>
      <c r="F4131" s="8">
        <v>1</v>
      </c>
      <c r="G4131" s="8" t="s">
        <v>18</v>
      </c>
      <c r="H4131" s="9" t="s">
        <v>19</v>
      </c>
      <c r="I4131" s="9" t="s">
        <v>13540</v>
      </c>
      <c r="J4131" s="9" t="s">
        <v>59</v>
      </c>
      <c r="K4131" s="9" t="s">
        <v>13509</v>
      </c>
      <c r="L4131" s="9" t="s">
        <v>13510</v>
      </c>
      <c r="M4131" s="12" t="s">
        <v>12953</v>
      </c>
    </row>
    <row r="4132" s="4" customFormat="1" spans="1:13">
      <c r="A4132" s="8">
        <v>4130</v>
      </c>
      <c r="B4132" s="10" t="s">
        <v>13541</v>
      </c>
      <c r="C4132" s="10" t="s">
        <v>66</v>
      </c>
      <c r="D4132" s="10" t="s">
        <v>1777</v>
      </c>
      <c r="E4132" s="10" t="s">
        <v>19</v>
      </c>
      <c r="F4132" s="11">
        <v>5</v>
      </c>
      <c r="G4132" s="11" t="s">
        <v>43</v>
      </c>
      <c r="H4132" s="10" t="s">
        <v>19</v>
      </c>
      <c r="I4132" s="10" t="s">
        <v>13542</v>
      </c>
      <c r="J4132" s="10" t="s">
        <v>40</v>
      </c>
      <c r="K4132" s="10" t="s">
        <v>13543</v>
      </c>
      <c r="L4132" s="10" t="s">
        <v>13544</v>
      </c>
      <c r="M4132" s="12" t="s">
        <v>12953</v>
      </c>
    </row>
    <row r="4133" s="4" customFormat="1" ht="54" spans="1:13">
      <c r="A4133" s="8">
        <v>4131</v>
      </c>
      <c r="B4133" s="10" t="s">
        <v>13545</v>
      </c>
      <c r="C4133" s="10" t="s">
        <v>37</v>
      </c>
      <c r="D4133" s="10" t="s">
        <v>13546</v>
      </c>
      <c r="E4133" s="10" t="s">
        <v>19</v>
      </c>
      <c r="F4133" s="11">
        <v>15</v>
      </c>
      <c r="G4133" s="11" t="s">
        <v>39</v>
      </c>
      <c r="H4133" s="10" t="s">
        <v>19</v>
      </c>
      <c r="I4133" s="10" t="s">
        <v>13547</v>
      </c>
      <c r="J4133" s="10" t="s">
        <v>40</v>
      </c>
      <c r="K4133" s="10" t="s">
        <v>13548</v>
      </c>
      <c r="L4133" s="10" t="s">
        <v>13549</v>
      </c>
      <c r="M4133" s="12" t="s">
        <v>12953</v>
      </c>
    </row>
    <row r="4134" s="4" customFormat="1" ht="40.5" spans="1:13">
      <c r="A4134" s="8">
        <v>4132</v>
      </c>
      <c r="B4134" s="9" t="s">
        <v>13545</v>
      </c>
      <c r="C4134" s="9" t="s">
        <v>675</v>
      </c>
      <c r="D4134" s="9" t="s">
        <v>13550</v>
      </c>
      <c r="E4134" s="9" t="s">
        <v>111</v>
      </c>
      <c r="F4134" s="8">
        <v>1</v>
      </c>
      <c r="G4134" s="8" t="s">
        <v>18</v>
      </c>
      <c r="H4134" s="9" t="s">
        <v>19</v>
      </c>
      <c r="I4134" s="9" t="s">
        <v>13551</v>
      </c>
      <c r="J4134" s="9" t="s">
        <v>40</v>
      </c>
      <c r="K4134" s="9" t="s">
        <v>13548</v>
      </c>
      <c r="L4134" s="9" t="str">
        <f>"13942118085"</f>
        <v>13942118085</v>
      </c>
      <c r="M4134" s="12" t="s">
        <v>12953</v>
      </c>
    </row>
    <row r="4135" s="4" customFormat="1" ht="54" spans="1:13">
      <c r="A4135" s="8">
        <v>4133</v>
      </c>
      <c r="B4135" s="9" t="s">
        <v>13545</v>
      </c>
      <c r="C4135" s="9" t="s">
        <v>66</v>
      </c>
      <c r="D4135" s="9" t="s">
        <v>13552</v>
      </c>
      <c r="E4135" s="9" t="s">
        <v>119</v>
      </c>
      <c r="F4135" s="8">
        <v>5</v>
      </c>
      <c r="G4135" s="8" t="s">
        <v>18</v>
      </c>
      <c r="H4135" s="9" t="s">
        <v>19</v>
      </c>
      <c r="I4135" s="9" t="s">
        <v>13553</v>
      </c>
      <c r="J4135" s="9" t="s">
        <v>59</v>
      </c>
      <c r="K4135" s="9" t="s">
        <v>13548</v>
      </c>
      <c r="L4135" s="9" t="str">
        <f>"13942118085"</f>
        <v>13942118085</v>
      </c>
      <c r="M4135" s="12" t="s">
        <v>12953</v>
      </c>
    </row>
    <row r="4136" s="4" customFormat="1" spans="1:13">
      <c r="A4136" s="8">
        <v>4134</v>
      </c>
      <c r="B4136" s="10" t="s">
        <v>13554</v>
      </c>
      <c r="C4136" s="10" t="s">
        <v>37</v>
      </c>
      <c r="D4136" s="10" t="s">
        <v>13555</v>
      </c>
      <c r="E4136" s="10" t="s">
        <v>147</v>
      </c>
      <c r="F4136" s="11">
        <v>10</v>
      </c>
      <c r="G4136" s="11" t="s">
        <v>43</v>
      </c>
      <c r="H4136" s="10" t="s">
        <v>19</v>
      </c>
      <c r="I4136" s="10" t="s">
        <v>434</v>
      </c>
      <c r="J4136" s="10" t="s">
        <v>591</v>
      </c>
      <c r="K4136" s="10" t="s">
        <v>13556</v>
      </c>
      <c r="L4136" s="10" t="s">
        <v>13557</v>
      </c>
      <c r="M4136" s="12" t="s">
        <v>12953</v>
      </c>
    </row>
    <row r="4137" s="4" customFormat="1" ht="27" spans="1:13">
      <c r="A4137" s="8">
        <v>4135</v>
      </c>
      <c r="B4137" s="9" t="s">
        <v>13558</v>
      </c>
      <c r="C4137" s="9" t="s">
        <v>150</v>
      </c>
      <c r="D4137" s="9" t="s">
        <v>782</v>
      </c>
      <c r="E4137" s="9" t="s">
        <v>152</v>
      </c>
      <c r="F4137" s="8">
        <v>1</v>
      </c>
      <c r="G4137" s="8" t="s">
        <v>18</v>
      </c>
      <c r="H4137" s="9" t="s">
        <v>19</v>
      </c>
      <c r="I4137" s="9" t="s">
        <v>13559</v>
      </c>
      <c r="J4137" s="9" t="s">
        <v>40</v>
      </c>
      <c r="K4137" s="9" t="s">
        <v>13560</v>
      </c>
      <c r="L4137" s="9" t="str">
        <f>"15142110333"</f>
        <v>15142110333</v>
      </c>
      <c r="M4137" s="12" t="s">
        <v>12953</v>
      </c>
    </row>
    <row r="4138" s="4" customFormat="1" ht="27" spans="1:13">
      <c r="A4138" s="8">
        <v>4136</v>
      </c>
      <c r="B4138" s="9" t="s">
        <v>13558</v>
      </c>
      <c r="C4138" s="9" t="s">
        <v>799</v>
      </c>
      <c r="D4138" s="9" t="s">
        <v>782</v>
      </c>
      <c r="E4138" s="9" t="s">
        <v>1887</v>
      </c>
      <c r="F4138" s="8">
        <v>1</v>
      </c>
      <c r="G4138" s="8" t="s">
        <v>18</v>
      </c>
      <c r="H4138" s="9" t="s">
        <v>19</v>
      </c>
      <c r="I4138" s="9" t="s">
        <v>13559</v>
      </c>
      <c r="J4138" s="9" t="s">
        <v>40</v>
      </c>
      <c r="K4138" s="9" t="s">
        <v>13560</v>
      </c>
      <c r="L4138" s="9" t="str">
        <f>"15142110333"</f>
        <v>15142110333</v>
      </c>
      <c r="M4138" s="12" t="s">
        <v>12953</v>
      </c>
    </row>
    <row r="4139" s="4" customFormat="1" ht="27" spans="1:13">
      <c r="A4139" s="8">
        <v>4137</v>
      </c>
      <c r="B4139" s="9" t="s">
        <v>13561</v>
      </c>
      <c r="C4139" s="9" t="s">
        <v>37</v>
      </c>
      <c r="D4139" s="9" t="s">
        <v>13562</v>
      </c>
      <c r="E4139" s="9" t="s">
        <v>81</v>
      </c>
      <c r="F4139" s="8">
        <v>2</v>
      </c>
      <c r="G4139" s="8" t="s">
        <v>18</v>
      </c>
      <c r="H4139" s="9" t="s">
        <v>19</v>
      </c>
      <c r="I4139" s="9" t="s">
        <v>13563</v>
      </c>
      <c r="J4139" s="9" t="s">
        <v>40</v>
      </c>
      <c r="K4139" s="9" t="s">
        <v>13564</v>
      </c>
      <c r="L4139" s="9" t="str">
        <f>"13464061840"</f>
        <v>13464061840</v>
      </c>
      <c r="M4139" s="12" t="s">
        <v>12953</v>
      </c>
    </row>
    <row r="4140" s="4" customFormat="1" ht="67.5" spans="1:13">
      <c r="A4140" s="8">
        <v>4138</v>
      </c>
      <c r="B4140" s="9" t="s">
        <v>13561</v>
      </c>
      <c r="C4140" s="9" t="s">
        <v>167</v>
      </c>
      <c r="D4140" s="9" t="s">
        <v>13565</v>
      </c>
      <c r="E4140" s="9" t="s">
        <v>81</v>
      </c>
      <c r="F4140" s="8">
        <v>1</v>
      </c>
      <c r="G4140" s="8" t="s">
        <v>18</v>
      </c>
      <c r="H4140" s="9" t="s">
        <v>19</v>
      </c>
      <c r="I4140" s="9" t="s">
        <v>13566</v>
      </c>
      <c r="J4140" s="9" t="s">
        <v>40</v>
      </c>
      <c r="K4140" s="9" t="s">
        <v>13564</v>
      </c>
      <c r="L4140" s="9" t="str">
        <f>"13464061840"</f>
        <v>13464061840</v>
      </c>
      <c r="M4140" s="12" t="s">
        <v>12953</v>
      </c>
    </row>
    <row r="4141" s="4" customFormat="1" ht="27" spans="1:13">
      <c r="A4141" s="8">
        <v>4139</v>
      </c>
      <c r="B4141" s="9" t="s">
        <v>13567</v>
      </c>
      <c r="C4141" s="9" t="s">
        <v>1763</v>
      </c>
      <c r="D4141" s="9" t="s">
        <v>13568</v>
      </c>
      <c r="E4141" s="9" t="s">
        <v>2212</v>
      </c>
      <c r="F4141" s="8">
        <v>3</v>
      </c>
      <c r="G4141" s="8" t="s">
        <v>18</v>
      </c>
      <c r="H4141" s="9" t="s">
        <v>19</v>
      </c>
      <c r="I4141" s="9" t="s">
        <v>13569</v>
      </c>
      <c r="J4141" s="9" t="s">
        <v>59</v>
      </c>
      <c r="K4141" s="9" t="s">
        <v>13570</v>
      </c>
      <c r="L4141" s="9" t="str">
        <f>"15754251344"</f>
        <v>15754251344</v>
      </c>
      <c r="M4141" s="12" t="s">
        <v>12953</v>
      </c>
    </row>
    <row r="4142" s="4" customFormat="1" ht="40.5" spans="1:13">
      <c r="A4142" s="8">
        <v>4140</v>
      </c>
      <c r="B4142" s="9" t="s">
        <v>13571</v>
      </c>
      <c r="C4142" s="9" t="s">
        <v>37</v>
      </c>
      <c r="D4142" s="9" t="s">
        <v>13572</v>
      </c>
      <c r="E4142" s="9" t="s">
        <v>1009</v>
      </c>
      <c r="F4142" s="8">
        <v>1</v>
      </c>
      <c r="G4142" s="8" t="s">
        <v>18</v>
      </c>
      <c r="H4142" s="9" t="s">
        <v>19</v>
      </c>
      <c r="I4142" s="9" t="s">
        <v>13573</v>
      </c>
      <c r="J4142" s="9" t="s">
        <v>40</v>
      </c>
      <c r="K4142" s="9" t="s">
        <v>13574</v>
      </c>
      <c r="L4142" s="9" t="s">
        <v>13575</v>
      </c>
      <c r="M4142" s="12" t="s">
        <v>12953</v>
      </c>
    </row>
    <row r="4143" s="4" customFormat="1" ht="54" spans="1:13">
      <c r="A4143" s="8">
        <v>4141</v>
      </c>
      <c r="B4143" s="9" t="s">
        <v>13571</v>
      </c>
      <c r="C4143" s="9" t="s">
        <v>37</v>
      </c>
      <c r="D4143" s="9" t="s">
        <v>13576</v>
      </c>
      <c r="E4143" s="9" t="s">
        <v>2653</v>
      </c>
      <c r="F4143" s="8">
        <v>1</v>
      </c>
      <c r="G4143" s="8" t="s">
        <v>18</v>
      </c>
      <c r="H4143" s="9" t="s">
        <v>19</v>
      </c>
      <c r="I4143" s="9" t="s">
        <v>13577</v>
      </c>
      <c r="J4143" s="9" t="s">
        <v>40</v>
      </c>
      <c r="K4143" s="9" t="s">
        <v>13574</v>
      </c>
      <c r="L4143" s="9" t="s">
        <v>13575</v>
      </c>
      <c r="M4143" s="12" t="s">
        <v>12953</v>
      </c>
    </row>
    <row r="4144" s="4" customFormat="1" ht="40.5" spans="1:13">
      <c r="A4144" s="8">
        <v>4142</v>
      </c>
      <c r="B4144" s="9" t="s">
        <v>13571</v>
      </c>
      <c r="C4144" s="9" t="s">
        <v>37</v>
      </c>
      <c r="D4144" s="9" t="s">
        <v>13578</v>
      </c>
      <c r="E4144" s="9" t="s">
        <v>649</v>
      </c>
      <c r="F4144" s="8">
        <v>3</v>
      </c>
      <c r="G4144" s="8" t="s">
        <v>18</v>
      </c>
      <c r="H4144" s="9" t="s">
        <v>19</v>
      </c>
      <c r="I4144" s="9" t="s">
        <v>13579</v>
      </c>
      <c r="J4144" s="9" t="s">
        <v>40</v>
      </c>
      <c r="K4144" s="9" t="s">
        <v>13574</v>
      </c>
      <c r="L4144" s="9" t="s">
        <v>13575</v>
      </c>
      <c r="M4144" s="12" t="s">
        <v>12953</v>
      </c>
    </row>
    <row r="4145" s="4" customFormat="1" ht="54" spans="1:13">
      <c r="A4145" s="8">
        <v>4143</v>
      </c>
      <c r="B4145" s="9" t="s">
        <v>13571</v>
      </c>
      <c r="C4145" s="9" t="s">
        <v>37</v>
      </c>
      <c r="D4145" s="9" t="s">
        <v>13580</v>
      </c>
      <c r="E4145" s="9" t="s">
        <v>3939</v>
      </c>
      <c r="F4145" s="8">
        <v>3</v>
      </c>
      <c r="G4145" s="8" t="s">
        <v>18</v>
      </c>
      <c r="H4145" s="9" t="s">
        <v>19</v>
      </c>
      <c r="I4145" s="9" t="s">
        <v>13581</v>
      </c>
      <c r="J4145" s="9" t="s">
        <v>40</v>
      </c>
      <c r="K4145" s="9" t="s">
        <v>13574</v>
      </c>
      <c r="L4145" s="9" t="s">
        <v>13575</v>
      </c>
      <c r="M4145" s="12" t="s">
        <v>12953</v>
      </c>
    </row>
    <row r="4146" s="4" customFormat="1" ht="54" spans="1:13">
      <c r="A4146" s="8">
        <v>4144</v>
      </c>
      <c r="B4146" s="9" t="s">
        <v>13571</v>
      </c>
      <c r="C4146" s="9" t="s">
        <v>37</v>
      </c>
      <c r="D4146" s="9" t="s">
        <v>13582</v>
      </c>
      <c r="E4146" s="9" t="s">
        <v>7830</v>
      </c>
      <c r="F4146" s="8">
        <v>3</v>
      </c>
      <c r="G4146" s="8" t="s">
        <v>18</v>
      </c>
      <c r="H4146" s="9" t="s">
        <v>19</v>
      </c>
      <c r="I4146" s="9" t="s">
        <v>13583</v>
      </c>
      <c r="J4146" s="9" t="s">
        <v>40</v>
      </c>
      <c r="K4146" s="9" t="s">
        <v>13574</v>
      </c>
      <c r="L4146" s="9" t="s">
        <v>13575</v>
      </c>
      <c r="M4146" s="12" t="s">
        <v>12953</v>
      </c>
    </row>
    <row r="4147" s="4" customFormat="1" ht="27" spans="1:13">
      <c r="A4147" s="8">
        <v>4145</v>
      </c>
      <c r="B4147" s="9" t="s">
        <v>13584</v>
      </c>
      <c r="C4147" s="9" t="s">
        <v>2996</v>
      </c>
      <c r="D4147" s="9" t="s">
        <v>13585</v>
      </c>
      <c r="E4147" s="9" t="s">
        <v>137</v>
      </c>
      <c r="F4147" s="8">
        <v>1</v>
      </c>
      <c r="G4147" s="8" t="s">
        <v>18</v>
      </c>
      <c r="H4147" s="9" t="s">
        <v>19</v>
      </c>
      <c r="I4147" s="9" t="s">
        <v>13586</v>
      </c>
      <c r="J4147" s="9" t="s">
        <v>34</v>
      </c>
      <c r="K4147" s="9" t="s">
        <v>13587</v>
      </c>
      <c r="L4147" s="9" t="s">
        <v>13588</v>
      </c>
      <c r="M4147" s="12" t="s">
        <v>12953</v>
      </c>
    </row>
    <row r="4148" s="4" customFormat="1" ht="27" spans="1:13">
      <c r="A4148" s="8">
        <v>4146</v>
      </c>
      <c r="B4148" s="10" t="s">
        <v>13589</v>
      </c>
      <c r="C4148" s="10" t="s">
        <v>37</v>
      </c>
      <c r="D4148" s="10" t="s">
        <v>13590</v>
      </c>
      <c r="E4148" s="10" t="s">
        <v>19</v>
      </c>
      <c r="F4148" s="11">
        <v>1</v>
      </c>
      <c r="G4148" s="11" t="s">
        <v>43</v>
      </c>
      <c r="H4148" s="10" t="s">
        <v>19</v>
      </c>
      <c r="I4148" s="10" t="s">
        <v>13591</v>
      </c>
      <c r="J4148" s="10" t="s">
        <v>40</v>
      </c>
      <c r="K4148" s="10" t="s">
        <v>13592</v>
      </c>
      <c r="L4148" s="10" t="s">
        <v>13593</v>
      </c>
      <c r="M4148" s="12" t="s">
        <v>12953</v>
      </c>
    </row>
    <row r="4149" s="4" customFormat="1" ht="27" spans="1:13">
      <c r="A4149" s="8">
        <v>4147</v>
      </c>
      <c r="B4149" s="10" t="s">
        <v>13589</v>
      </c>
      <c r="C4149" s="10" t="s">
        <v>167</v>
      </c>
      <c r="D4149" s="10" t="s">
        <v>167</v>
      </c>
      <c r="E4149" s="10" t="s">
        <v>81</v>
      </c>
      <c r="F4149" s="11">
        <v>2</v>
      </c>
      <c r="G4149" s="11" t="s">
        <v>43</v>
      </c>
      <c r="H4149" s="10" t="s">
        <v>19</v>
      </c>
      <c r="I4149" s="10" t="s">
        <v>13594</v>
      </c>
      <c r="J4149" s="10" t="s">
        <v>591</v>
      </c>
      <c r="K4149" s="10" t="s">
        <v>13592</v>
      </c>
      <c r="L4149" s="10" t="s">
        <v>13593</v>
      </c>
      <c r="M4149" s="12" t="s">
        <v>12953</v>
      </c>
    </row>
    <row r="4150" s="4" customFormat="1" ht="27" spans="1:13">
      <c r="A4150" s="8">
        <v>4148</v>
      </c>
      <c r="B4150" s="10" t="s">
        <v>13589</v>
      </c>
      <c r="C4150" s="10" t="s">
        <v>37</v>
      </c>
      <c r="D4150" s="10" t="s">
        <v>13595</v>
      </c>
      <c r="E4150" s="10" t="s">
        <v>19</v>
      </c>
      <c r="F4150" s="11">
        <v>4</v>
      </c>
      <c r="G4150" s="11" t="s">
        <v>43</v>
      </c>
      <c r="H4150" s="10" t="s">
        <v>19</v>
      </c>
      <c r="I4150" s="10" t="s">
        <v>434</v>
      </c>
      <c r="J4150" s="10" t="s">
        <v>40</v>
      </c>
      <c r="K4150" s="10" t="s">
        <v>13592</v>
      </c>
      <c r="L4150" s="10" t="s">
        <v>13593</v>
      </c>
      <c r="M4150" s="12" t="s">
        <v>12953</v>
      </c>
    </row>
    <row r="4151" s="4" customFormat="1" ht="27" spans="1:13">
      <c r="A4151" s="8">
        <v>4149</v>
      </c>
      <c r="B4151" s="10" t="s">
        <v>13589</v>
      </c>
      <c r="C4151" s="10" t="s">
        <v>37</v>
      </c>
      <c r="D4151" s="10" t="s">
        <v>13596</v>
      </c>
      <c r="E4151" s="10" t="s">
        <v>19</v>
      </c>
      <c r="F4151" s="11">
        <v>6</v>
      </c>
      <c r="G4151" s="11" t="s">
        <v>43</v>
      </c>
      <c r="H4151" s="10" t="s">
        <v>19</v>
      </c>
      <c r="I4151" s="10" t="s">
        <v>13597</v>
      </c>
      <c r="J4151" s="10" t="s">
        <v>40</v>
      </c>
      <c r="K4151" s="10" t="s">
        <v>13592</v>
      </c>
      <c r="L4151" s="10" t="s">
        <v>13593</v>
      </c>
      <c r="M4151" s="12" t="s">
        <v>12953</v>
      </c>
    </row>
    <row r="4152" s="4" customFormat="1" ht="27" spans="1:13">
      <c r="A4152" s="8">
        <v>4150</v>
      </c>
      <c r="B4152" s="10" t="s">
        <v>13589</v>
      </c>
      <c r="C4152" s="10" t="s">
        <v>37</v>
      </c>
      <c r="D4152" s="10" t="s">
        <v>13598</v>
      </c>
      <c r="E4152" s="10" t="s">
        <v>1772</v>
      </c>
      <c r="F4152" s="11">
        <v>1</v>
      </c>
      <c r="G4152" s="11" t="s">
        <v>43</v>
      </c>
      <c r="H4152" s="10" t="s">
        <v>19</v>
      </c>
      <c r="I4152" s="10" t="s">
        <v>13599</v>
      </c>
      <c r="J4152" s="10" t="s">
        <v>40</v>
      </c>
      <c r="K4152" s="10" t="s">
        <v>13592</v>
      </c>
      <c r="L4152" s="10" t="s">
        <v>13593</v>
      </c>
      <c r="M4152" s="12" t="s">
        <v>12953</v>
      </c>
    </row>
    <row r="4153" s="4" customFormat="1" ht="27" spans="1:13">
      <c r="A4153" s="8">
        <v>4151</v>
      </c>
      <c r="B4153" s="10" t="s">
        <v>13589</v>
      </c>
      <c r="C4153" s="10" t="s">
        <v>37</v>
      </c>
      <c r="D4153" s="10" t="s">
        <v>13600</v>
      </c>
      <c r="E4153" s="10" t="s">
        <v>2053</v>
      </c>
      <c r="F4153" s="11">
        <v>2</v>
      </c>
      <c r="G4153" s="11" t="s">
        <v>43</v>
      </c>
      <c r="H4153" s="10" t="s">
        <v>19</v>
      </c>
      <c r="I4153" s="10" t="s">
        <v>13601</v>
      </c>
      <c r="J4153" s="10" t="s">
        <v>40</v>
      </c>
      <c r="K4153" s="10" t="s">
        <v>13592</v>
      </c>
      <c r="L4153" s="10" t="s">
        <v>13593</v>
      </c>
      <c r="M4153" s="12" t="s">
        <v>12953</v>
      </c>
    </row>
    <row r="4154" s="4" customFormat="1" ht="67.5" spans="1:13">
      <c r="A4154" s="8">
        <v>4152</v>
      </c>
      <c r="B4154" s="9" t="s">
        <v>13602</v>
      </c>
      <c r="C4154" s="9" t="s">
        <v>37</v>
      </c>
      <c r="D4154" s="9" t="s">
        <v>13603</v>
      </c>
      <c r="E4154" s="9" t="s">
        <v>2293</v>
      </c>
      <c r="F4154" s="8">
        <v>3</v>
      </c>
      <c r="G4154" s="8" t="s">
        <v>18</v>
      </c>
      <c r="H4154" s="9" t="s">
        <v>19</v>
      </c>
      <c r="I4154" s="9" t="s">
        <v>13604</v>
      </c>
      <c r="J4154" s="9" t="s">
        <v>34</v>
      </c>
      <c r="K4154" s="9" t="s">
        <v>13605</v>
      </c>
      <c r="L4154" s="9" t="s">
        <v>13606</v>
      </c>
      <c r="M4154" s="12" t="s">
        <v>12953</v>
      </c>
    </row>
    <row r="4155" s="4" customFormat="1" ht="67.5" spans="1:13">
      <c r="A4155" s="8">
        <v>4153</v>
      </c>
      <c r="B4155" s="9" t="s">
        <v>13602</v>
      </c>
      <c r="C4155" s="9" t="s">
        <v>150</v>
      </c>
      <c r="D4155" s="9" t="s">
        <v>13607</v>
      </c>
      <c r="E4155" s="9" t="s">
        <v>2293</v>
      </c>
      <c r="F4155" s="8">
        <v>3</v>
      </c>
      <c r="G4155" s="8" t="s">
        <v>18</v>
      </c>
      <c r="H4155" s="9" t="s">
        <v>19</v>
      </c>
      <c r="I4155" s="9" t="s">
        <v>13608</v>
      </c>
      <c r="J4155" s="9" t="s">
        <v>34</v>
      </c>
      <c r="K4155" s="9" t="s">
        <v>13605</v>
      </c>
      <c r="L4155" s="9" t="s">
        <v>13606</v>
      </c>
      <c r="M4155" s="12" t="s">
        <v>12953</v>
      </c>
    </row>
    <row r="4156" s="4" customFormat="1" ht="81" spans="1:13">
      <c r="A4156" s="8">
        <v>4154</v>
      </c>
      <c r="B4156" s="9" t="s">
        <v>13609</v>
      </c>
      <c r="C4156" s="9" t="s">
        <v>37</v>
      </c>
      <c r="D4156" s="9" t="s">
        <v>13610</v>
      </c>
      <c r="E4156" s="9" t="s">
        <v>119</v>
      </c>
      <c r="F4156" s="8">
        <v>10</v>
      </c>
      <c r="G4156" s="8" t="s">
        <v>18</v>
      </c>
      <c r="H4156" s="9" t="s">
        <v>19</v>
      </c>
      <c r="I4156" s="9" t="s">
        <v>13611</v>
      </c>
      <c r="J4156" s="9" t="s">
        <v>40</v>
      </c>
      <c r="K4156" s="9" t="s">
        <v>11056</v>
      </c>
      <c r="L4156" s="9" t="str">
        <f>"18004212119"</f>
        <v>18004212119</v>
      </c>
      <c r="M4156" s="12" t="s">
        <v>12953</v>
      </c>
    </row>
    <row r="4157" s="4" customFormat="1" ht="40.5" spans="1:13">
      <c r="A4157" s="8">
        <v>4155</v>
      </c>
      <c r="B4157" s="9" t="s">
        <v>13612</v>
      </c>
      <c r="C4157" s="9" t="s">
        <v>37</v>
      </c>
      <c r="D4157" s="9" t="s">
        <v>13613</v>
      </c>
      <c r="E4157" s="9" t="s">
        <v>1009</v>
      </c>
      <c r="F4157" s="8">
        <v>1</v>
      </c>
      <c r="G4157" s="8" t="s">
        <v>18</v>
      </c>
      <c r="H4157" s="9" t="s">
        <v>76</v>
      </c>
      <c r="I4157" s="9" t="s">
        <v>13614</v>
      </c>
      <c r="J4157" s="9" t="s">
        <v>40</v>
      </c>
      <c r="K4157" s="9" t="s">
        <v>13615</v>
      </c>
      <c r="L4157" s="9" t="str">
        <f>"13204212988"</f>
        <v>13204212988</v>
      </c>
      <c r="M4157" s="12" t="s">
        <v>12953</v>
      </c>
    </row>
    <row r="4158" s="4" customFormat="1" ht="27" spans="1:13">
      <c r="A4158" s="8">
        <v>4156</v>
      </c>
      <c r="B4158" s="9" t="s">
        <v>13612</v>
      </c>
      <c r="C4158" s="9" t="s">
        <v>37</v>
      </c>
      <c r="D4158" s="9" t="s">
        <v>13616</v>
      </c>
      <c r="E4158" s="9" t="s">
        <v>19</v>
      </c>
      <c r="F4158" s="8">
        <v>2</v>
      </c>
      <c r="G4158" s="8" t="s">
        <v>18</v>
      </c>
      <c r="H4158" s="9" t="s">
        <v>19</v>
      </c>
      <c r="I4158" s="9" t="s">
        <v>13614</v>
      </c>
      <c r="J4158" s="9" t="s">
        <v>40</v>
      </c>
      <c r="K4158" s="9" t="s">
        <v>13615</v>
      </c>
      <c r="L4158" s="9" t="str">
        <f>"13204212988"</f>
        <v>13204212988</v>
      </c>
      <c r="M4158" s="12" t="s">
        <v>12953</v>
      </c>
    </row>
    <row r="4159" s="4" customFormat="1" ht="40.5" spans="1:13">
      <c r="A4159" s="8">
        <v>4157</v>
      </c>
      <c r="B4159" s="9" t="s">
        <v>13612</v>
      </c>
      <c r="C4159" s="9" t="s">
        <v>37</v>
      </c>
      <c r="D4159" s="9" t="s">
        <v>13617</v>
      </c>
      <c r="E4159" s="9" t="s">
        <v>19</v>
      </c>
      <c r="F4159" s="8">
        <v>1</v>
      </c>
      <c r="G4159" s="8" t="s">
        <v>18</v>
      </c>
      <c r="H4159" s="9" t="s">
        <v>19</v>
      </c>
      <c r="I4159" s="9" t="s">
        <v>13618</v>
      </c>
      <c r="J4159" s="9" t="s">
        <v>40</v>
      </c>
      <c r="K4159" s="9" t="s">
        <v>13615</v>
      </c>
      <c r="L4159" s="9" t="str">
        <f>"13204212988"</f>
        <v>13204212988</v>
      </c>
      <c r="M4159" s="12" t="s">
        <v>12953</v>
      </c>
    </row>
    <row r="4160" s="4" customFormat="1" ht="108" spans="1:13">
      <c r="A4160" s="8">
        <v>4158</v>
      </c>
      <c r="B4160" s="9" t="s">
        <v>13619</v>
      </c>
      <c r="C4160" s="9" t="s">
        <v>954</v>
      </c>
      <c r="D4160" s="9" t="s">
        <v>13620</v>
      </c>
      <c r="E4160" s="9" t="s">
        <v>1932</v>
      </c>
      <c r="F4160" s="8">
        <v>20</v>
      </c>
      <c r="G4160" s="8" t="s">
        <v>18</v>
      </c>
      <c r="H4160" s="9" t="s">
        <v>19</v>
      </c>
      <c r="I4160" s="9" t="s">
        <v>13621</v>
      </c>
      <c r="J4160" s="9" t="s">
        <v>40</v>
      </c>
      <c r="K4160" s="9" t="s">
        <v>13622</v>
      </c>
      <c r="L4160" s="9" t="str">
        <f>"13372925775"</f>
        <v>13372925775</v>
      </c>
      <c r="M4160" s="12" t="s">
        <v>12953</v>
      </c>
    </row>
    <row r="4161" s="4" customFormat="1" ht="27" spans="1:13">
      <c r="A4161" s="8">
        <v>4159</v>
      </c>
      <c r="B4161" s="9" t="s">
        <v>13623</v>
      </c>
      <c r="C4161" s="9" t="s">
        <v>37</v>
      </c>
      <c r="D4161" s="9" t="s">
        <v>13624</v>
      </c>
      <c r="E4161" s="9" t="s">
        <v>152</v>
      </c>
      <c r="F4161" s="8">
        <v>5</v>
      </c>
      <c r="G4161" s="8" t="s">
        <v>18</v>
      </c>
      <c r="H4161" s="9" t="s">
        <v>19</v>
      </c>
      <c r="I4161" s="9" t="s">
        <v>13625</v>
      </c>
      <c r="J4161" s="9" t="s">
        <v>40</v>
      </c>
      <c r="K4161" s="9" t="s">
        <v>13626</v>
      </c>
      <c r="L4161" s="9" t="str">
        <f>"15504211611"</f>
        <v>15504211611</v>
      </c>
      <c r="M4161" s="12" t="s">
        <v>12953</v>
      </c>
    </row>
    <row r="4162" s="4" customFormat="1" ht="54" spans="1:13">
      <c r="A4162" s="8">
        <v>4160</v>
      </c>
      <c r="B4162" s="10" t="s">
        <v>13627</v>
      </c>
      <c r="C4162" s="10" t="s">
        <v>37</v>
      </c>
      <c r="D4162" s="10" t="s">
        <v>13628</v>
      </c>
      <c r="E4162" s="10" t="s">
        <v>81</v>
      </c>
      <c r="F4162" s="11">
        <v>10</v>
      </c>
      <c r="G4162" s="11" t="s">
        <v>43</v>
      </c>
      <c r="H4162" s="10" t="s">
        <v>19</v>
      </c>
      <c r="I4162" s="10" t="s">
        <v>19</v>
      </c>
      <c r="J4162" s="10" t="s">
        <v>40</v>
      </c>
      <c r="K4162" s="10" t="s">
        <v>13629</v>
      </c>
      <c r="L4162" s="10" t="s">
        <v>13630</v>
      </c>
      <c r="M4162" s="12" t="s">
        <v>12953</v>
      </c>
    </row>
    <row r="4163" s="4" customFormat="1" ht="54" spans="1:13">
      <c r="A4163" s="8">
        <v>4161</v>
      </c>
      <c r="B4163" s="10" t="s">
        <v>13631</v>
      </c>
      <c r="C4163" s="10" t="s">
        <v>141</v>
      </c>
      <c r="D4163" s="10" t="s">
        <v>13632</v>
      </c>
      <c r="E4163" s="10" t="s">
        <v>119</v>
      </c>
      <c r="F4163" s="11">
        <v>5</v>
      </c>
      <c r="G4163" s="11" t="s">
        <v>43</v>
      </c>
      <c r="H4163" s="10" t="s">
        <v>19</v>
      </c>
      <c r="I4163" s="10" t="s">
        <v>13633</v>
      </c>
      <c r="J4163" s="10" t="s">
        <v>40</v>
      </c>
      <c r="K4163" s="10" t="s">
        <v>13634</v>
      </c>
      <c r="L4163" s="10" t="s">
        <v>13635</v>
      </c>
      <c r="M4163" s="12" t="s">
        <v>12953</v>
      </c>
    </row>
    <row r="4164" s="4" customFormat="1" ht="54" spans="1:13">
      <c r="A4164" s="8">
        <v>4162</v>
      </c>
      <c r="B4164" s="10" t="s">
        <v>13636</v>
      </c>
      <c r="C4164" s="10" t="s">
        <v>37</v>
      </c>
      <c r="D4164" s="10" t="s">
        <v>13637</v>
      </c>
      <c r="E4164" s="10" t="s">
        <v>119</v>
      </c>
      <c r="F4164" s="11">
        <v>5</v>
      </c>
      <c r="G4164" s="11" t="s">
        <v>43</v>
      </c>
      <c r="H4164" s="10" t="s">
        <v>19</v>
      </c>
      <c r="I4164" s="10" t="s">
        <v>13638</v>
      </c>
      <c r="J4164" s="10" t="s">
        <v>591</v>
      </c>
      <c r="K4164" s="10" t="s">
        <v>13639</v>
      </c>
      <c r="L4164" s="10" t="s">
        <v>13640</v>
      </c>
      <c r="M4164" s="12" t="s">
        <v>12953</v>
      </c>
    </row>
    <row r="4165" s="4" customFormat="1" ht="27" spans="1:13">
      <c r="A4165" s="8">
        <v>4163</v>
      </c>
      <c r="B4165" s="10" t="s">
        <v>13641</v>
      </c>
      <c r="C4165" s="10" t="s">
        <v>37</v>
      </c>
      <c r="D4165" s="10" t="s">
        <v>2451</v>
      </c>
      <c r="E4165" s="10" t="s">
        <v>176</v>
      </c>
      <c r="F4165" s="11">
        <v>1</v>
      </c>
      <c r="G4165" s="11" t="s">
        <v>43</v>
      </c>
      <c r="H4165" s="10" t="s">
        <v>19</v>
      </c>
      <c r="I4165" s="10" t="s">
        <v>3448</v>
      </c>
      <c r="J4165" s="10" t="s">
        <v>40</v>
      </c>
      <c r="K4165" s="10" t="s">
        <v>13642</v>
      </c>
      <c r="L4165" s="10" t="s">
        <v>13643</v>
      </c>
      <c r="M4165" s="12" t="s">
        <v>12953</v>
      </c>
    </row>
    <row r="4166" s="4" customFormat="1" ht="27" spans="1:13">
      <c r="A4166" s="8">
        <v>4164</v>
      </c>
      <c r="B4166" s="10" t="s">
        <v>13641</v>
      </c>
      <c r="C4166" s="10" t="s">
        <v>37</v>
      </c>
      <c r="D4166" s="10" t="s">
        <v>13644</v>
      </c>
      <c r="E4166" s="10" t="s">
        <v>1988</v>
      </c>
      <c r="F4166" s="11">
        <v>1</v>
      </c>
      <c r="G4166" s="11" t="s">
        <v>43</v>
      </c>
      <c r="H4166" s="10" t="s">
        <v>19</v>
      </c>
      <c r="I4166" s="10" t="s">
        <v>3448</v>
      </c>
      <c r="J4166" s="10" t="s">
        <v>40</v>
      </c>
      <c r="K4166" s="10" t="s">
        <v>13642</v>
      </c>
      <c r="L4166" s="10" t="s">
        <v>13643</v>
      </c>
      <c r="M4166" s="12" t="s">
        <v>12953</v>
      </c>
    </row>
    <row r="4167" s="4" customFormat="1" ht="121.5" spans="1:13">
      <c r="A4167" s="8">
        <v>4165</v>
      </c>
      <c r="B4167" s="9" t="s">
        <v>13645</v>
      </c>
      <c r="C4167" s="9" t="s">
        <v>37</v>
      </c>
      <c r="D4167" s="9" t="s">
        <v>13646</v>
      </c>
      <c r="E4167" s="9" t="s">
        <v>13647</v>
      </c>
      <c r="F4167" s="8">
        <v>4</v>
      </c>
      <c r="G4167" s="8" t="s">
        <v>18</v>
      </c>
      <c r="H4167" s="9" t="s">
        <v>19</v>
      </c>
      <c r="I4167" s="9" t="s">
        <v>13648</v>
      </c>
      <c r="J4167" s="9" t="s">
        <v>59</v>
      </c>
      <c r="K4167" s="9" t="s">
        <v>13649</v>
      </c>
      <c r="L4167" s="9" t="s">
        <v>13650</v>
      </c>
      <c r="M4167" s="12" t="s">
        <v>12953</v>
      </c>
    </row>
    <row r="4168" s="4" customFormat="1" ht="81" spans="1:13">
      <c r="A4168" s="8">
        <v>4166</v>
      </c>
      <c r="B4168" s="9" t="s">
        <v>13651</v>
      </c>
      <c r="C4168" s="9" t="s">
        <v>37</v>
      </c>
      <c r="D4168" s="9" t="s">
        <v>13652</v>
      </c>
      <c r="E4168" s="9" t="s">
        <v>2793</v>
      </c>
      <c r="F4168" s="8">
        <v>1</v>
      </c>
      <c r="G4168" s="8" t="s">
        <v>18</v>
      </c>
      <c r="H4168" s="9" t="s">
        <v>19</v>
      </c>
      <c r="I4168" s="9" t="s">
        <v>13653</v>
      </c>
      <c r="J4168" s="9" t="s">
        <v>59</v>
      </c>
      <c r="K4168" s="9" t="s">
        <v>13654</v>
      </c>
      <c r="L4168" s="9" t="s">
        <v>13655</v>
      </c>
      <c r="M4168" s="12" t="s">
        <v>12953</v>
      </c>
    </row>
    <row r="4169" s="4" customFormat="1" ht="54" spans="1:13">
      <c r="A4169" s="8">
        <v>4167</v>
      </c>
      <c r="B4169" s="9" t="s">
        <v>13651</v>
      </c>
      <c r="C4169" s="9" t="s">
        <v>37</v>
      </c>
      <c r="D4169" s="9" t="s">
        <v>13656</v>
      </c>
      <c r="E4169" s="9" t="s">
        <v>2793</v>
      </c>
      <c r="F4169" s="8">
        <v>2</v>
      </c>
      <c r="G4169" s="8" t="s">
        <v>18</v>
      </c>
      <c r="H4169" s="9" t="s">
        <v>19</v>
      </c>
      <c r="I4169" s="9" t="s">
        <v>13657</v>
      </c>
      <c r="J4169" s="9" t="s">
        <v>59</v>
      </c>
      <c r="K4169" s="9" t="s">
        <v>13654</v>
      </c>
      <c r="L4169" s="9" t="s">
        <v>13655</v>
      </c>
      <c r="M4169" s="12" t="s">
        <v>12953</v>
      </c>
    </row>
    <row r="4170" s="4" customFormat="1" spans="1:13">
      <c r="A4170" s="8">
        <v>4168</v>
      </c>
      <c r="B4170" s="10" t="s">
        <v>13658</v>
      </c>
      <c r="C4170" s="10" t="s">
        <v>37</v>
      </c>
      <c r="D4170" s="10" t="s">
        <v>13659</v>
      </c>
      <c r="E4170" s="10" t="s">
        <v>37</v>
      </c>
      <c r="F4170" s="11">
        <v>5</v>
      </c>
      <c r="G4170" s="11" t="s">
        <v>43</v>
      </c>
      <c r="H4170" s="10" t="s">
        <v>19</v>
      </c>
      <c r="I4170" s="10" t="s">
        <v>782</v>
      </c>
      <c r="J4170" s="10" t="s">
        <v>40</v>
      </c>
      <c r="K4170" s="10" t="s">
        <v>13660</v>
      </c>
      <c r="L4170" s="10" t="s">
        <v>13661</v>
      </c>
      <c r="M4170" s="12" t="s">
        <v>12953</v>
      </c>
    </row>
    <row r="4171" s="4" customFormat="1" spans="1:13">
      <c r="A4171" s="8">
        <v>4169</v>
      </c>
      <c r="B4171" s="10" t="s">
        <v>13662</v>
      </c>
      <c r="C4171" s="10" t="s">
        <v>37</v>
      </c>
      <c r="D4171" s="10" t="s">
        <v>13663</v>
      </c>
      <c r="E4171" s="10" t="s">
        <v>364</v>
      </c>
      <c r="F4171" s="11">
        <v>5</v>
      </c>
      <c r="G4171" s="11" t="s">
        <v>43</v>
      </c>
      <c r="H4171" s="10" t="s">
        <v>19</v>
      </c>
      <c r="I4171" s="10" t="s">
        <v>13664</v>
      </c>
      <c r="J4171" s="10" t="s">
        <v>40</v>
      </c>
      <c r="K4171" s="10" t="s">
        <v>13665</v>
      </c>
      <c r="L4171" s="10" t="s">
        <v>13666</v>
      </c>
      <c r="M4171" s="12" t="s">
        <v>12953</v>
      </c>
    </row>
    <row r="4172" s="4" customFormat="1" spans="1:13">
      <c r="A4172" s="8">
        <v>4170</v>
      </c>
      <c r="B4172" s="10" t="s">
        <v>13662</v>
      </c>
      <c r="C4172" s="10" t="s">
        <v>37</v>
      </c>
      <c r="D4172" s="10" t="s">
        <v>13663</v>
      </c>
      <c r="E4172" s="10" t="s">
        <v>364</v>
      </c>
      <c r="F4172" s="11">
        <v>5</v>
      </c>
      <c r="G4172" s="11" t="s">
        <v>43</v>
      </c>
      <c r="H4172" s="10" t="s">
        <v>19</v>
      </c>
      <c r="I4172" s="10" t="s">
        <v>8816</v>
      </c>
      <c r="J4172" s="10" t="s">
        <v>40</v>
      </c>
      <c r="K4172" s="10" t="s">
        <v>13665</v>
      </c>
      <c r="L4172" s="10" t="s">
        <v>13666</v>
      </c>
      <c r="M4172" s="12" t="s">
        <v>12953</v>
      </c>
    </row>
    <row r="4173" s="4" customFormat="1" spans="1:13">
      <c r="A4173" s="8">
        <v>4171</v>
      </c>
      <c r="B4173" s="10" t="s">
        <v>13662</v>
      </c>
      <c r="C4173" s="10" t="s">
        <v>37</v>
      </c>
      <c r="D4173" s="10" t="s">
        <v>13663</v>
      </c>
      <c r="E4173" s="10" t="s">
        <v>364</v>
      </c>
      <c r="F4173" s="11">
        <v>5</v>
      </c>
      <c r="G4173" s="11" t="s">
        <v>43</v>
      </c>
      <c r="H4173" s="10" t="s">
        <v>19</v>
      </c>
      <c r="I4173" s="10" t="s">
        <v>8816</v>
      </c>
      <c r="J4173" s="10" t="s">
        <v>40</v>
      </c>
      <c r="K4173" s="10" t="s">
        <v>13665</v>
      </c>
      <c r="L4173" s="10" t="s">
        <v>13666</v>
      </c>
      <c r="M4173" s="12" t="s">
        <v>12953</v>
      </c>
    </row>
    <row r="4174" s="4" customFormat="1" ht="27" spans="1:13">
      <c r="A4174" s="8">
        <v>4172</v>
      </c>
      <c r="B4174" s="9" t="s">
        <v>13662</v>
      </c>
      <c r="C4174" s="9" t="s">
        <v>37</v>
      </c>
      <c r="D4174" s="9" t="s">
        <v>13667</v>
      </c>
      <c r="E4174" s="9" t="s">
        <v>152</v>
      </c>
      <c r="F4174" s="8">
        <v>5</v>
      </c>
      <c r="G4174" s="8" t="s">
        <v>18</v>
      </c>
      <c r="H4174" s="9" t="s">
        <v>19</v>
      </c>
      <c r="I4174" s="9" t="s">
        <v>8816</v>
      </c>
      <c r="J4174" s="9" t="s">
        <v>40</v>
      </c>
      <c r="K4174" s="9" t="s">
        <v>13665</v>
      </c>
      <c r="L4174" s="9" t="s">
        <v>13666</v>
      </c>
      <c r="M4174" s="12" t="s">
        <v>12953</v>
      </c>
    </row>
    <row r="4175" s="4" customFormat="1" ht="54" spans="1:13">
      <c r="A4175" s="8">
        <v>4173</v>
      </c>
      <c r="B4175" s="10" t="s">
        <v>13668</v>
      </c>
      <c r="C4175" s="10" t="s">
        <v>37</v>
      </c>
      <c r="D4175" s="10" t="s">
        <v>13669</v>
      </c>
      <c r="E4175" s="10" t="s">
        <v>81</v>
      </c>
      <c r="F4175" s="11">
        <v>2</v>
      </c>
      <c r="G4175" s="11" t="s">
        <v>43</v>
      </c>
      <c r="H4175" s="10" t="s">
        <v>19</v>
      </c>
      <c r="I4175" s="10" t="s">
        <v>13670</v>
      </c>
      <c r="J4175" s="10" t="s">
        <v>40</v>
      </c>
      <c r="K4175" s="10" t="s">
        <v>13642</v>
      </c>
      <c r="L4175" s="10" t="s">
        <v>13671</v>
      </c>
      <c r="M4175" s="12" t="s">
        <v>12953</v>
      </c>
    </row>
    <row r="4176" s="4" customFormat="1" ht="108" spans="1:13">
      <c r="A4176" s="8">
        <v>4174</v>
      </c>
      <c r="B4176" s="10" t="s">
        <v>13672</v>
      </c>
      <c r="C4176" s="10" t="s">
        <v>37</v>
      </c>
      <c r="D4176" s="10" t="s">
        <v>13673</v>
      </c>
      <c r="E4176" s="10" t="s">
        <v>924</v>
      </c>
      <c r="F4176" s="11">
        <v>1</v>
      </c>
      <c r="G4176" s="11" t="s">
        <v>43</v>
      </c>
      <c r="H4176" s="10" t="s">
        <v>19</v>
      </c>
      <c r="I4176" s="10" t="s">
        <v>13674</v>
      </c>
      <c r="J4176" s="10" t="s">
        <v>40</v>
      </c>
      <c r="K4176" s="10" t="s">
        <v>13675</v>
      </c>
      <c r="L4176" s="10" t="s">
        <v>13676</v>
      </c>
      <c r="M4176" s="12" t="s">
        <v>12953</v>
      </c>
    </row>
    <row r="4177" s="4" customFormat="1" ht="94.5" spans="1:13">
      <c r="A4177" s="8">
        <v>4175</v>
      </c>
      <c r="B4177" s="10" t="s">
        <v>13672</v>
      </c>
      <c r="C4177" s="10" t="s">
        <v>37</v>
      </c>
      <c r="D4177" s="10" t="s">
        <v>13677</v>
      </c>
      <c r="E4177" s="10" t="s">
        <v>119</v>
      </c>
      <c r="F4177" s="11">
        <v>1</v>
      </c>
      <c r="G4177" s="11" t="s">
        <v>43</v>
      </c>
      <c r="H4177" s="10" t="s">
        <v>19</v>
      </c>
      <c r="I4177" s="10" t="s">
        <v>13678</v>
      </c>
      <c r="J4177" s="10" t="s">
        <v>40</v>
      </c>
      <c r="K4177" s="10" t="s">
        <v>13675</v>
      </c>
      <c r="L4177" s="10" t="s">
        <v>13676</v>
      </c>
      <c r="M4177" s="12" t="s">
        <v>12953</v>
      </c>
    </row>
    <row r="4178" s="4" customFormat="1" ht="108" spans="1:13">
      <c r="A4178" s="8">
        <v>4176</v>
      </c>
      <c r="B4178" s="10" t="s">
        <v>13672</v>
      </c>
      <c r="C4178" s="10" t="s">
        <v>348</v>
      </c>
      <c r="D4178" s="10" t="s">
        <v>13679</v>
      </c>
      <c r="E4178" s="10" t="s">
        <v>350</v>
      </c>
      <c r="F4178" s="11">
        <v>1</v>
      </c>
      <c r="G4178" s="11" t="s">
        <v>43</v>
      </c>
      <c r="H4178" s="10" t="s">
        <v>76</v>
      </c>
      <c r="I4178" s="10" t="s">
        <v>13680</v>
      </c>
      <c r="J4178" s="10" t="s">
        <v>40</v>
      </c>
      <c r="K4178" s="10" t="s">
        <v>13675</v>
      </c>
      <c r="L4178" s="10" t="s">
        <v>13676</v>
      </c>
      <c r="M4178" s="12" t="s">
        <v>12953</v>
      </c>
    </row>
    <row r="4179" s="4" customFormat="1" ht="27" spans="1:13">
      <c r="A4179" s="8">
        <v>4177</v>
      </c>
      <c r="B4179" s="10" t="s">
        <v>13681</v>
      </c>
      <c r="C4179" s="10" t="s">
        <v>167</v>
      </c>
      <c r="D4179" s="10" t="s">
        <v>13682</v>
      </c>
      <c r="E4179" s="10" t="s">
        <v>19</v>
      </c>
      <c r="F4179" s="11">
        <v>10</v>
      </c>
      <c r="G4179" s="11" t="s">
        <v>43</v>
      </c>
      <c r="H4179" s="10" t="s">
        <v>19</v>
      </c>
      <c r="I4179" s="10" t="s">
        <v>3448</v>
      </c>
      <c r="J4179" s="10" t="s">
        <v>591</v>
      </c>
      <c r="K4179" s="10" t="s">
        <v>13683</v>
      </c>
      <c r="L4179" s="10" t="s">
        <v>13684</v>
      </c>
      <c r="M4179" s="12" t="s">
        <v>12953</v>
      </c>
    </row>
    <row r="4180" s="4" customFormat="1" spans="1:13">
      <c r="A4180" s="8">
        <v>4178</v>
      </c>
      <c r="B4180" s="10" t="s">
        <v>13681</v>
      </c>
      <c r="C4180" s="10" t="s">
        <v>66</v>
      </c>
      <c r="D4180" s="10" t="s">
        <v>13685</v>
      </c>
      <c r="E4180" s="10" t="s">
        <v>19</v>
      </c>
      <c r="F4180" s="11">
        <v>10</v>
      </c>
      <c r="G4180" s="11" t="s">
        <v>43</v>
      </c>
      <c r="H4180" s="10" t="s">
        <v>19</v>
      </c>
      <c r="I4180" s="10" t="s">
        <v>11188</v>
      </c>
      <c r="J4180" s="10" t="s">
        <v>591</v>
      </c>
      <c r="K4180" s="10" t="s">
        <v>13683</v>
      </c>
      <c r="L4180" s="10" t="s">
        <v>13684</v>
      </c>
      <c r="M4180" s="12" t="s">
        <v>12953</v>
      </c>
    </row>
    <row r="4181" s="4" customFormat="1" ht="27" spans="1:13">
      <c r="A4181" s="8">
        <v>4179</v>
      </c>
      <c r="B4181" s="10" t="s">
        <v>13681</v>
      </c>
      <c r="C4181" s="10" t="s">
        <v>37</v>
      </c>
      <c r="D4181" s="10" t="s">
        <v>13682</v>
      </c>
      <c r="E4181" s="10" t="s">
        <v>81</v>
      </c>
      <c r="F4181" s="11">
        <v>10</v>
      </c>
      <c r="G4181" s="11" t="s">
        <v>43</v>
      </c>
      <c r="H4181" s="10" t="s">
        <v>19</v>
      </c>
      <c r="I4181" s="10" t="s">
        <v>3448</v>
      </c>
      <c r="J4181" s="10" t="s">
        <v>591</v>
      </c>
      <c r="K4181" s="10" t="s">
        <v>13683</v>
      </c>
      <c r="L4181" s="10" t="s">
        <v>13684</v>
      </c>
      <c r="M4181" s="12" t="s">
        <v>12953</v>
      </c>
    </row>
    <row r="4182" s="4" customFormat="1" spans="1:13">
      <c r="A4182" s="8">
        <v>4180</v>
      </c>
      <c r="B4182" s="10" t="s">
        <v>13681</v>
      </c>
      <c r="C4182" s="10" t="s">
        <v>66</v>
      </c>
      <c r="D4182" s="10" t="s">
        <v>13685</v>
      </c>
      <c r="E4182" s="10" t="s">
        <v>19</v>
      </c>
      <c r="F4182" s="11">
        <v>10</v>
      </c>
      <c r="G4182" s="11" t="s">
        <v>43</v>
      </c>
      <c r="H4182" s="10" t="s">
        <v>19</v>
      </c>
      <c r="I4182" s="10" t="s">
        <v>11188</v>
      </c>
      <c r="J4182" s="10" t="s">
        <v>591</v>
      </c>
      <c r="K4182" s="10" t="s">
        <v>13683</v>
      </c>
      <c r="L4182" s="10" t="s">
        <v>13684</v>
      </c>
      <c r="M4182" s="12" t="s">
        <v>12953</v>
      </c>
    </row>
    <row r="4183" s="4" customFormat="1" ht="108" spans="1:13">
      <c r="A4183" s="8">
        <v>4181</v>
      </c>
      <c r="B4183" s="9" t="s">
        <v>13686</v>
      </c>
      <c r="C4183" s="9" t="s">
        <v>1141</v>
      </c>
      <c r="D4183" s="9" t="s">
        <v>13687</v>
      </c>
      <c r="E4183" s="9" t="s">
        <v>2793</v>
      </c>
      <c r="F4183" s="8">
        <v>2</v>
      </c>
      <c r="G4183" s="8" t="s">
        <v>18</v>
      </c>
      <c r="H4183" s="9" t="s">
        <v>76</v>
      </c>
      <c r="I4183" s="9" t="s">
        <v>13688</v>
      </c>
      <c r="J4183" s="9" t="s">
        <v>40</v>
      </c>
      <c r="K4183" s="9" t="s">
        <v>13689</v>
      </c>
      <c r="L4183" s="9" t="str">
        <f>"13942176111"</f>
        <v>13942176111</v>
      </c>
      <c r="M4183" s="12" t="s">
        <v>12953</v>
      </c>
    </row>
    <row r="4184" s="4" customFormat="1" ht="135" spans="1:13">
      <c r="A4184" s="8">
        <v>4182</v>
      </c>
      <c r="B4184" s="9" t="s">
        <v>13686</v>
      </c>
      <c r="C4184" s="9" t="s">
        <v>2445</v>
      </c>
      <c r="D4184" s="9" t="s">
        <v>13690</v>
      </c>
      <c r="E4184" s="9" t="s">
        <v>1486</v>
      </c>
      <c r="F4184" s="8">
        <v>3</v>
      </c>
      <c r="G4184" s="8" t="s">
        <v>18</v>
      </c>
      <c r="H4184" s="9" t="s">
        <v>76</v>
      </c>
      <c r="I4184" s="9" t="s">
        <v>13691</v>
      </c>
      <c r="J4184" s="9" t="s">
        <v>40</v>
      </c>
      <c r="K4184" s="9" t="s">
        <v>13689</v>
      </c>
      <c r="L4184" s="9" t="str">
        <f>"13942176111"</f>
        <v>13942176111</v>
      </c>
      <c r="M4184" s="12" t="s">
        <v>12953</v>
      </c>
    </row>
    <row r="4185" s="4" customFormat="1" ht="27" spans="1:13">
      <c r="A4185" s="8">
        <v>4183</v>
      </c>
      <c r="B4185" s="10" t="s">
        <v>13692</v>
      </c>
      <c r="C4185" s="10" t="s">
        <v>37</v>
      </c>
      <c r="D4185" s="10" t="s">
        <v>13693</v>
      </c>
      <c r="E4185" s="10" t="s">
        <v>19</v>
      </c>
      <c r="F4185" s="11">
        <v>5</v>
      </c>
      <c r="G4185" s="11" t="s">
        <v>43</v>
      </c>
      <c r="H4185" s="10" t="s">
        <v>19</v>
      </c>
      <c r="I4185" s="10" t="s">
        <v>13693</v>
      </c>
      <c r="J4185" s="10" t="s">
        <v>40</v>
      </c>
      <c r="K4185" s="10" t="s">
        <v>3147</v>
      </c>
      <c r="L4185" s="10" t="s">
        <v>13694</v>
      </c>
      <c r="M4185" s="12" t="s">
        <v>12953</v>
      </c>
    </row>
    <row r="4186" s="4" customFormat="1" ht="27" spans="1:13">
      <c r="A4186" s="8">
        <v>4184</v>
      </c>
      <c r="B4186" s="10" t="s">
        <v>13692</v>
      </c>
      <c r="C4186" s="10" t="s">
        <v>37</v>
      </c>
      <c r="D4186" s="10" t="s">
        <v>13695</v>
      </c>
      <c r="E4186" s="10" t="s">
        <v>19</v>
      </c>
      <c r="F4186" s="11">
        <v>10</v>
      </c>
      <c r="G4186" s="11" t="s">
        <v>633</v>
      </c>
      <c r="H4186" s="10" t="s">
        <v>19</v>
      </c>
      <c r="I4186" s="10" t="s">
        <v>13695</v>
      </c>
      <c r="J4186" s="10" t="s">
        <v>40</v>
      </c>
      <c r="K4186" s="10" t="s">
        <v>3147</v>
      </c>
      <c r="L4186" s="10" t="s">
        <v>13694</v>
      </c>
      <c r="M4186" s="12" t="s">
        <v>12953</v>
      </c>
    </row>
    <row r="4187" s="4" customFormat="1" ht="27" spans="1:13">
      <c r="A4187" s="8">
        <v>4185</v>
      </c>
      <c r="B4187" s="10" t="s">
        <v>13692</v>
      </c>
      <c r="C4187" s="10" t="s">
        <v>37</v>
      </c>
      <c r="D4187" s="10" t="s">
        <v>13696</v>
      </c>
      <c r="E4187" s="10" t="s">
        <v>19</v>
      </c>
      <c r="F4187" s="11">
        <v>20</v>
      </c>
      <c r="G4187" s="11" t="s">
        <v>633</v>
      </c>
      <c r="H4187" s="10" t="s">
        <v>19</v>
      </c>
      <c r="I4187" s="10" t="s">
        <v>13696</v>
      </c>
      <c r="J4187" s="10" t="s">
        <v>40</v>
      </c>
      <c r="K4187" s="10" t="s">
        <v>3147</v>
      </c>
      <c r="L4187" s="10" t="s">
        <v>13694</v>
      </c>
      <c r="M4187" s="12" t="s">
        <v>12953</v>
      </c>
    </row>
    <row r="4188" s="4" customFormat="1" ht="27" spans="1:13">
      <c r="A4188" s="8">
        <v>4186</v>
      </c>
      <c r="B4188" s="10" t="s">
        <v>13692</v>
      </c>
      <c r="C4188" s="10" t="s">
        <v>37</v>
      </c>
      <c r="D4188" s="10" t="s">
        <v>13696</v>
      </c>
      <c r="E4188" s="10" t="s">
        <v>19</v>
      </c>
      <c r="F4188" s="11">
        <v>20</v>
      </c>
      <c r="G4188" s="11" t="s">
        <v>39</v>
      </c>
      <c r="H4188" s="10" t="s">
        <v>19</v>
      </c>
      <c r="I4188" s="10" t="s">
        <v>13696</v>
      </c>
      <c r="J4188" s="10" t="s">
        <v>40</v>
      </c>
      <c r="K4188" s="10" t="s">
        <v>3147</v>
      </c>
      <c r="L4188" s="10" t="s">
        <v>13694</v>
      </c>
      <c r="M4188" s="12" t="s">
        <v>12953</v>
      </c>
    </row>
    <row r="4189" s="4" customFormat="1" ht="27" spans="1:13">
      <c r="A4189" s="8">
        <v>4187</v>
      </c>
      <c r="B4189" s="10" t="s">
        <v>13692</v>
      </c>
      <c r="C4189" s="10" t="s">
        <v>37</v>
      </c>
      <c r="D4189" s="10" t="s">
        <v>13696</v>
      </c>
      <c r="E4189" s="10" t="s">
        <v>19</v>
      </c>
      <c r="F4189" s="11">
        <v>20</v>
      </c>
      <c r="G4189" s="11" t="s">
        <v>39</v>
      </c>
      <c r="H4189" s="10" t="s">
        <v>19</v>
      </c>
      <c r="I4189" s="10" t="s">
        <v>13696</v>
      </c>
      <c r="J4189" s="10" t="s">
        <v>40</v>
      </c>
      <c r="K4189" s="10" t="s">
        <v>3147</v>
      </c>
      <c r="L4189" s="10" t="s">
        <v>13694</v>
      </c>
      <c r="M4189" s="12" t="s">
        <v>12953</v>
      </c>
    </row>
    <row r="4190" s="4" customFormat="1" ht="67.5" spans="1:13">
      <c r="A4190" s="8">
        <v>4188</v>
      </c>
      <c r="B4190" s="9" t="s">
        <v>13697</v>
      </c>
      <c r="C4190" s="9" t="s">
        <v>711</v>
      </c>
      <c r="D4190" s="9" t="s">
        <v>13698</v>
      </c>
      <c r="E4190" s="9" t="s">
        <v>2053</v>
      </c>
      <c r="F4190" s="8">
        <v>2</v>
      </c>
      <c r="G4190" s="8" t="s">
        <v>18</v>
      </c>
      <c r="H4190" s="9" t="s">
        <v>19</v>
      </c>
      <c r="I4190" s="9" t="s">
        <v>19</v>
      </c>
      <c r="J4190" s="9" t="s">
        <v>40</v>
      </c>
      <c r="K4190" s="9" t="s">
        <v>13699</v>
      </c>
      <c r="L4190" s="9" t="str">
        <f>"15142143904"</f>
        <v>15142143904</v>
      </c>
      <c r="M4190" s="12" t="s">
        <v>12953</v>
      </c>
    </row>
    <row r="4191" s="4" customFormat="1" ht="27" spans="1:13">
      <c r="A4191" s="8">
        <v>4189</v>
      </c>
      <c r="B4191" s="9" t="s">
        <v>13697</v>
      </c>
      <c r="C4191" s="9" t="s">
        <v>37</v>
      </c>
      <c r="D4191" s="9" t="s">
        <v>13700</v>
      </c>
      <c r="E4191" s="9" t="s">
        <v>111</v>
      </c>
      <c r="F4191" s="8">
        <v>1</v>
      </c>
      <c r="G4191" s="8" t="s">
        <v>18</v>
      </c>
      <c r="H4191" s="9" t="s">
        <v>19</v>
      </c>
      <c r="I4191" s="9" t="s">
        <v>19</v>
      </c>
      <c r="J4191" s="9" t="s">
        <v>40</v>
      </c>
      <c r="K4191" s="9" t="s">
        <v>13699</v>
      </c>
      <c r="L4191" s="9" t="str">
        <f>"15142143904"</f>
        <v>15142143904</v>
      </c>
      <c r="M4191" s="12" t="s">
        <v>12953</v>
      </c>
    </row>
    <row r="4192" s="4" customFormat="1" ht="54" spans="1:13">
      <c r="A4192" s="8">
        <v>4190</v>
      </c>
      <c r="B4192" s="9" t="s">
        <v>13697</v>
      </c>
      <c r="C4192" s="9" t="s">
        <v>66</v>
      </c>
      <c r="D4192" s="9" t="s">
        <v>13701</v>
      </c>
      <c r="E4192" s="9" t="s">
        <v>119</v>
      </c>
      <c r="F4192" s="8">
        <v>2</v>
      </c>
      <c r="G4192" s="8" t="s">
        <v>18</v>
      </c>
      <c r="H4192" s="9" t="s">
        <v>19</v>
      </c>
      <c r="I4192" s="9" t="s">
        <v>19</v>
      </c>
      <c r="J4192" s="9" t="s">
        <v>59</v>
      </c>
      <c r="K4192" s="9" t="s">
        <v>13699</v>
      </c>
      <c r="L4192" s="9" t="str">
        <f>"15142143904"</f>
        <v>15142143904</v>
      </c>
      <c r="M4192" s="12" t="s">
        <v>12953</v>
      </c>
    </row>
    <row r="4193" s="4" customFormat="1" ht="54" spans="1:13">
      <c r="A4193" s="8">
        <v>4191</v>
      </c>
      <c r="B4193" s="9" t="s">
        <v>13697</v>
      </c>
      <c r="C4193" s="9" t="s">
        <v>318</v>
      </c>
      <c r="D4193" s="9" t="s">
        <v>13702</v>
      </c>
      <c r="E4193" s="9" t="s">
        <v>119</v>
      </c>
      <c r="F4193" s="8">
        <v>1</v>
      </c>
      <c r="G4193" s="8" t="s">
        <v>18</v>
      </c>
      <c r="H4193" s="9" t="s">
        <v>19</v>
      </c>
      <c r="I4193" s="9" t="s">
        <v>7225</v>
      </c>
      <c r="J4193" s="9" t="s">
        <v>59</v>
      </c>
      <c r="K4193" s="9" t="s">
        <v>13699</v>
      </c>
      <c r="L4193" s="9" t="str">
        <f>"15142143904"</f>
        <v>15142143904</v>
      </c>
      <c r="M4193" s="12" t="s">
        <v>12953</v>
      </c>
    </row>
    <row r="4194" s="4" customFormat="1" ht="40.5" spans="1:13">
      <c r="A4194" s="8">
        <v>4192</v>
      </c>
      <c r="B4194" s="10" t="s">
        <v>13703</v>
      </c>
      <c r="C4194" s="10" t="s">
        <v>13704</v>
      </c>
      <c r="D4194" s="10" t="s">
        <v>13705</v>
      </c>
      <c r="E4194" s="10" t="s">
        <v>1486</v>
      </c>
      <c r="F4194" s="11">
        <v>3</v>
      </c>
      <c r="G4194" s="11" t="s">
        <v>43</v>
      </c>
      <c r="H4194" s="10" t="s">
        <v>76</v>
      </c>
      <c r="I4194" s="10" t="s">
        <v>13706</v>
      </c>
      <c r="J4194" s="10" t="s">
        <v>40</v>
      </c>
      <c r="K4194" s="10" t="s">
        <v>13707</v>
      </c>
      <c r="L4194" s="10" t="s">
        <v>13708</v>
      </c>
      <c r="M4194" s="12" t="s">
        <v>12953</v>
      </c>
    </row>
    <row r="4195" s="4" customFormat="1" ht="67.5" spans="1:13">
      <c r="A4195" s="8">
        <v>4193</v>
      </c>
      <c r="B4195" s="9" t="s">
        <v>13703</v>
      </c>
      <c r="C4195" s="9" t="s">
        <v>37</v>
      </c>
      <c r="D4195" s="9" t="s">
        <v>13709</v>
      </c>
      <c r="E4195" s="9" t="s">
        <v>13710</v>
      </c>
      <c r="F4195" s="8">
        <v>2</v>
      </c>
      <c r="G4195" s="8" t="s">
        <v>18</v>
      </c>
      <c r="H4195" s="9" t="s">
        <v>76</v>
      </c>
      <c r="I4195" s="9" t="s">
        <v>13711</v>
      </c>
      <c r="J4195" s="9" t="s">
        <v>40</v>
      </c>
      <c r="K4195" s="9" t="s">
        <v>13707</v>
      </c>
      <c r="L4195" s="9" t="s">
        <v>13708</v>
      </c>
      <c r="M4195" s="12" t="s">
        <v>12953</v>
      </c>
    </row>
    <row r="4196" s="4" customFormat="1" ht="54" spans="1:13">
      <c r="A4196" s="8">
        <v>4194</v>
      </c>
      <c r="B4196" s="9" t="s">
        <v>13703</v>
      </c>
      <c r="C4196" s="9" t="s">
        <v>37</v>
      </c>
      <c r="D4196" s="9" t="s">
        <v>13712</v>
      </c>
      <c r="E4196" s="9" t="s">
        <v>13159</v>
      </c>
      <c r="F4196" s="8">
        <v>2</v>
      </c>
      <c r="G4196" s="8" t="s">
        <v>18</v>
      </c>
      <c r="H4196" s="9" t="s">
        <v>76</v>
      </c>
      <c r="I4196" s="9" t="s">
        <v>13713</v>
      </c>
      <c r="J4196" s="9" t="s">
        <v>40</v>
      </c>
      <c r="K4196" s="9" t="s">
        <v>13707</v>
      </c>
      <c r="L4196" s="9" t="s">
        <v>13708</v>
      </c>
      <c r="M4196" s="12" t="s">
        <v>12953</v>
      </c>
    </row>
    <row r="4197" s="4" customFormat="1" ht="40.5" spans="1:13">
      <c r="A4197" s="8">
        <v>4195</v>
      </c>
      <c r="B4197" s="9" t="s">
        <v>13714</v>
      </c>
      <c r="C4197" s="9" t="s">
        <v>37</v>
      </c>
      <c r="D4197" s="9" t="s">
        <v>13715</v>
      </c>
      <c r="E4197" s="9" t="s">
        <v>1486</v>
      </c>
      <c r="F4197" s="8">
        <v>2</v>
      </c>
      <c r="G4197" s="8" t="s">
        <v>18</v>
      </c>
      <c r="H4197" s="9" t="s">
        <v>76</v>
      </c>
      <c r="I4197" s="9" t="s">
        <v>13716</v>
      </c>
      <c r="J4197" s="9" t="s">
        <v>40</v>
      </c>
      <c r="K4197" s="9" t="s">
        <v>13717</v>
      </c>
      <c r="L4197" s="9" t="str">
        <f>"15142288353"</f>
        <v>15142288353</v>
      </c>
      <c r="M4197" s="12" t="s">
        <v>12953</v>
      </c>
    </row>
    <row r="4198" s="4" customFormat="1" ht="40.5" spans="1:13">
      <c r="A4198" s="8">
        <v>4196</v>
      </c>
      <c r="B4198" s="9" t="s">
        <v>13714</v>
      </c>
      <c r="C4198" s="9" t="s">
        <v>37</v>
      </c>
      <c r="D4198" s="9" t="s">
        <v>13718</v>
      </c>
      <c r="E4198" s="9" t="s">
        <v>13710</v>
      </c>
      <c r="F4198" s="8">
        <v>3</v>
      </c>
      <c r="G4198" s="8" t="s">
        <v>18</v>
      </c>
      <c r="H4198" s="9" t="s">
        <v>19</v>
      </c>
      <c r="I4198" s="9" t="s">
        <v>13719</v>
      </c>
      <c r="J4198" s="9" t="s">
        <v>40</v>
      </c>
      <c r="K4198" s="9" t="s">
        <v>13717</v>
      </c>
      <c r="L4198" s="9" t="str">
        <f>"15142288353"</f>
        <v>15142288353</v>
      </c>
      <c r="M4198" s="12" t="s">
        <v>12953</v>
      </c>
    </row>
    <row r="4199" s="4" customFormat="1" ht="67.5" spans="1:13">
      <c r="A4199" s="8">
        <v>4197</v>
      </c>
      <c r="B4199" s="9" t="s">
        <v>13714</v>
      </c>
      <c r="C4199" s="9" t="s">
        <v>37</v>
      </c>
      <c r="D4199" s="9" t="s">
        <v>13720</v>
      </c>
      <c r="E4199" s="9" t="s">
        <v>13721</v>
      </c>
      <c r="F4199" s="8">
        <v>4</v>
      </c>
      <c r="G4199" s="8" t="s">
        <v>18</v>
      </c>
      <c r="H4199" s="9" t="s">
        <v>19</v>
      </c>
      <c r="I4199" s="9" t="s">
        <v>13722</v>
      </c>
      <c r="J4199" s="9" t="s">
        <v>40</v>
      </c>
      <c r="K4199" s="9" t="s">
        <v>13717</v>
      </c>
      <c r="L4199" s="9" t="str">
        <f>"15142288353"</f>
        <v>15142288353</v>
      </c>
      <c r="M4199" s="12" t="s">
        <v>12953</v>
      </c>
    </row>
    <row r="4200" s="4" customFormat="1" ht="121.5" spans="1:13">
      <c r="A4200" s="8">
        <v>4198</v>
      </c>
      <c r="B4200" s="10" t="s">
        <v>13723</v>
      </c>
      <c r="C4200" s="10" t="s">
        <v>66</v>
      </c>
      <c r="D4200" s="10" t="s">
        <v>13724</v>
      </c>
      <c r="E4200" s="10" t="s">
        <v>119</v>
      </c>
      <c r="F4200" s="11">
        <v>5</v>
      </c>
      <c r="G4200" s="11" t="s">
        <v>43</v>
      </c>
      <c r="H4200" s="10" t="s">
        <v>19</v>
      </c>
      <c r="I4200" s="10" t="s">
        <v>13725</v>
      </c>
      <c r="J4200" s="10" t="s">
        <v>34</v>
      </c>
      <c r="K4200" s="10" t="s">
        <v>13726</v>
      </c>
      <c r="L4200" s="10" t="s">
        <v>13727</v>
      </c>
      <c r="M4200" s="12" t="s">
        <v>12953</v>
      </c>
    </row>
    <row r="4201" s="4" customFormat="1" ht="121.5" spans="1:13">
      <c r="A4201" s="8">
        <v>4199</v>
      </c>
      <c r="B4201" s="9" t="s">
        <v>13723</v>
      </c>
      <c r="C4201" s="9" t="s">
        <v>150</v>
      </c>
      <c r="D4201" s="9" t="s">
        <v>13728</v>
      </c>
      <c r="E4201" s="9" t="s">
        <v>152</v>
      </c>
      <c r="F4201" s="8">
        <v>3</v>
      </c>
      <c r="G4201" s="8" t="s">
        <v>18</v>
      </c>
      <c r="H4201" s="9" t="s">
        <v>19</v>
      </c>
      <c r="I4201" s="9" t="s">
        <v>13729</v>
      </c>
      <c r="J4201" s="9" t="s">
        <v>59</v>
      </c>
      <c r="K4201" s="9" t="s">
        <v>13726</v>
      </c>
      <c r="L4201" s="9" t="str">
        <f>"18204230298"</f>
        <v>18204230298</v>
      </c>
      <c r="M4201" s="12" t="s">
        <v>12953</v>
      </c>
    </row>
    <row r="4202" s="4" customFormat="1" ht="27" spans="1:13">
      <c r="A4202" s="8">
        <v>4200</v>
      </c>
      <c r="B4202" s="10" t="s">
        <v>13730</v>
      </c>
      <c r="C4202" s="10" t="s">
        <v>150</v>
      </c>
      <c r="D4202" s="10" t="s">
        <v>13731</v>
      </c>
      <c r="E4202" s="10" t="s">
        <v>37</v>
      </c>
      <c r="F4202" s="11">
        <v>3</v>
      </c>
      <c r="G4202" s="11" t="s">
        <v>43</v>
      </c>
      <c r="H4202" s="10" t="s">
        <v>19</v>
      </c>
      <c r="I4202" s="10" t="s">
        <v>8276</v>
      </c>
      <c r="J4202" s="10" t="s">
        <v>59</v>
      </c>
      <c r="K4202" s="10" t="s">
        <v>13732</v>
      </c>
      <c r="L4202" s="10" t="s">
        <v>13733</v>
      </c>
      <c r="M4202" s="12" t="s">
        <v>12953</v>
      </c>
    </row>
    <row r="4203" s="4" customFormat="1" ht="121.5" spans="1:13">
      <c r="A4203" s="8">
        <v>4201</v>
      </c>
      <c r="B4203" s="9" t="s">
        <v>13734</v>
      </c>
      <c r="C4203" s="9" t="s">
        <v>448</v>
      </c>
      <c r="D4203" s="9" t="s">
        <v>13735</v>
      </c>
      <c r="E4203" s="9" t="s">
        <v>32</v>
      </c>
      <c r="F4203" s="8">
        <v>2</v>
      </c>
      <c r="G4203" s="8" t="s">
        <v>18</v>
      </c>
      <c r="H4203" s="9" t="s">
        <v>19</v>
      </c>
      <c r="I4203" s="9" t="s">
        <v>13736</v>
      </c>
      <c r="J4203" s="9" t="s">
        <v>40</v>
      </c>
      <c r="K4203" s="9" t="s">
        <v>13737</v>
      </c>
      <c r="L4203" s="9" t="str">
        <f>"18404231855"</f>
        <v>18404231855</v>
      </c>
      <c r="M4203" s="12" t="s">
        <v>12953</v>
      </c>
    </row>
    <row r="4204" s="4" customFormat="1" ht="67.5" spans="1:13">
      <c r="A4204" s="8">
        <v>4202</v>
      </c>
      <c r="B4204" s="10" t="s">
        <v>13738</v>
      </c>
      <c r="C4204" s="10" t="s">
        <v>66</v>
      </c>
      <c r="D4204" s="10" t="s">
        <v>13739</v>
      </c>
      <c r="E4204" s="10" t="s">
        <v>119</v>
      </c>
      <c r="F4204" s="11">
        <v>2</v>
      </c>
      <c r="G4204" s="11" t="s">
        <v>43</v>
      </c>
      <c r="H4204" s="10" t="s">
        <v>19</v>
      </c>
      <c r="I4204" s="10" t="s">
        <v>13740</v>
      </c>
      <c r="J4204" s="10" t="s">
        <v>40</v>
      </c>
      <c r="K4204" s="10" t="s">
        <v>13741</v>
      </c>
      <c r="L4204" s="10" t="s">
        <v>13742</v>
      </c>
      <c r="M4204" s="12" t="s">
        <v>12953</v>
      </c>
    </row>
    <row r="4205" s="4" customFormat="1" ht="67.5" spans="1:13">
      <c r="A4205" s="8">
        <v>4203</v>
      </c>
      <c r="B4205" s="10" t="s">
        <v>13743</v>
      </c>
      <c r="C4205" s="10" t="s">
        <v>37</v>
      </c>
      <c r="D4205" s="10" t="s">
        <v>13744</v>
      </c>
      <c r="E4205" s="10" t="s">
        <v>176</v>
      </c>
      <c r="F4205" s="11">
        <v>2</v>
      </c>
      <c r="G4205" s="11" t="s">
        <v>43</v>
      </c>
      <c r="H4205" s="10" t="s">
        <v>19</v>
      </c>
      <c r="I4205" s="10" t="s">
        <v>13745</v>
      </c>
      <c r="J4205" s="10" t="s">
        <v>59</v>
      </c>
      <c r="K4205" s="10" t="s">
        <v>13746</v>
      </c>
      <c r="L4205" s="10" t="s">
        <v>13747</v>
      </c>
      <c r="M4205" s="12" t="s">
        <v>12953</v>
      </c>
    </row>
    <row r="4206" s="4" customFormat="1" ht="94.5" spans="1:13">
      <c r="A4206" s="8">
        <v>4204</v>
      </c>
      <c r="B4206" s="10" t="s">
        <v>13743</v>
      </c>
      <c r="C4206" s="10" t="s">
        <v>37</v>
      </c>
      <c r="D4206" s="10" t="s">
        <v>13748</v>
      </c>
      <c r="E4206" s="10" t="s">
        <v>81</v>
      </c>
      <c r="F4206" s="11">
        <v>5</v>
      </c>
      <c r="G4206" s="11" t="s">
        <v>43</v>
      </c>
      <c r="H4206" s="10" t="s">
        <v>76</v>
      </c>
      <c r="I4206" s="10" t="s">
        <v>13749</v>
      </c>
      <c r="J4206" s="10" t="s">
        <v>59</v>
      </c>
      <c r="K4206" s="10" t="s">
        <v>13746</v>
      </c>
      <c r="L4206" s="10" t="s">
        <v>13747</v>
      </c>
      <c r="M4206" s="12" t="s">
        <v>12953</v>
      </c>
    </row>
    <row r="4207" s="4" customFormat="1" ht="67.5" spans="1:13">
      <c r="A4207" s="8">
        <v>4205</v>
      </c>
      <c r="B4207" s="10" t="s">
        <v>13743</v>
      </c>
      <c r="C4207" s="10" t="s">
        <v>37</v>
      </c>
      <c r="D4207" s="10" t="s">
        <v>13750</v>
      </c>
      <c r="E4207" s="10" t="s">
        <v>152</v>
      </c>
      <c r="F4207" s="11">
        <v>5</v>
      </c>
      <c r="G4207" s="11" t="s">
        <v>43</v>
      </c>
      <c r="H4207" s="10" t="s">
        <v>76</v>
      </c>
      <c r="I4207" s="10" t="s">
        <v>13751</v>
      </c>
      <c r="J4207" s="10" t="s">
        <v>59</v>
      </c>
      <c r="K4207" s="10" t="s">
        <v>13746</v>
      </c>
      <c r="L4207" s="10" t="s">
        <v>13747</v>
      </c>
      <c r="M4207" s="12" t="s">
        <v>12953</v>
      </c>
    </row>
    <row r="4208" s="4" customFormat="1" ht="27" spans="1:13">
      <c r="A4208" s="8">
        <v>4206</v>
      </c>
      <c r="B4208" s="10" t="s">
        <v>13752</v>
      </c>
      <c r="C4208" s="10" t="s">
        <v>37</v>
      </c>
      <c r="D4208" s="10" t="s">
        <v>13753</v>
      </c>
      <c r="E4208" s="10" t="s">
        <v>19</v>
      </c>
      <c r="F4208" s="11">
        <v>5</v>
      </c>
      <c r="G4208" s="11" t="s">
        <v>43</v>
      </c>
      <c r="H4208" s="10" t="s">
        <v>19</v>
      </c>
      <c r="I4208" s="10" t="s">
        <v>13754</v>
      </c>
      <c r="J4208" s="10" t="s">
        <v>40</v>
      </c>
      <c r="K4208" s="10" t="s">
        <v>13755</v>
      </c>
      <c r="L4208" s="10" t="s">
        <v>13756</v>
      </c>
      <c r="M4208" s="12" t="s">
        <v>12953</v>
      </c>
    </row>
    <row r="4209" s="4" customFormat="1" ht="27" spans="1:13">
      <c r="A4209" s="8">
        <v>4207</v>
      </c>
      <c r="B4209" s="10" t="s">
        <v>13757</v>
      </c>
      <c r="C4209" s="10" t="s">
        <v>37</v>
      </c>
      <c r="D4209" s="10" t="s">
        <v>13758</v>
      </c>
      <c r="E4209" s="10" t="s">
        <v>19</v>
      </c>
      <c r="F4209" s="11">
        <v>5</v>
      </c>
      <c r="G4209" s="11" t="s">
        <v>43</v>
      </c>
      <c r="H4209" s="10" t="s">
        <v>19</v>
      </c>
      <c r="I4209" s="10" t="s">
        <v>13759</v>
      </c>
      <c r="J4209" s="10" t="s">
        <v>40</v>
      </c>
      <c r="K4209" s="10" t="s">
        <v>13760</v>
      </c>
      <c r="L4209" s="10" t="s">
        <v>13761</v>
      </c>
      <c r="M4209" s="12" t="s">
        <v>12953</v>
      </c>
    </row>
    <row r="4210" s="4" customFormat="1" ht="81" spans="1:13">
      <c r="A4210" s="8">
        <v>4208</v>
      </c>
      <c r="B4210" s="9" t="s">
        <v>13762</v>
      </c>
      <c r="C4210" s="9" t="s">
        <v>37</v>
      </c>
      <c r="D4210" s="9" t="s">
        <v>13763</v>
      </c>
      <c r="E4210" s="9" t="s">
        <v>1041</v>
      </c>
      <c r="F4210" s="8">
        <v>4</v>
      </c>
      <c r="G4210" s="8" t="s">
        <v>18</v>
      </c>
      <c r="H4210" s="9" t="s">
        <v>19</v>
      </c>
      <c r="I4210" s="9" t="s">
        <v>13764</v>
      </c>
      <c r="J4210" s="9" t="s">
        <v>59</v>
      </c>
      <c r="K4210" s="9" t="s">
        <v>13765</v>
      </c>
      <c r="L4210" s="9" t="s">
        <v>13766</v>
      </c>
      <c r="M4210" s="12" t="s">
        <v>12953</v>
      </c>
    </row>
    <row r="4211" s="4" customFormat="1" ht="67.5" spans="1:13">
      <c r="A4211" s="8">
        <v>4209</v>
      </c>
      <c r="B4211" s="9" t="s">
        <v>13767</v>
      </c>
      <c r="C4211" s="9" t="s">
        <v>37</v>
      </c>
      <c r="D4211" s="9" t="s">
        <v>13768</v>
      </c>
      <c r="E4211" s="9" t="s">
        <v>4972</v>
      </c>
      <c r="F4211" s="8">
        <v>1</v>
      </c>
      <c r="G4211" s="8" t="s">
        <v>18</v>
      </c>
      <c r="H4211" s="9" t="s">
        <v>19</v>
      </c>
      <c r="I4211" s="9" t="s">
        <v>19</v>
      </c>
      <c r="J4211" s="9" t="s">
        <v>34</v>
      </c>
      <c r="K4211" s="9" t="s">
        <v>13765</v>
      </c>
      <c r="L4211" s="9" t="s">
        <v>13766</v>
      </c>
      <c r="M4211" s="12" t="s">
        <v>12953</v>
      </c>
    </row>
    <row r="4212" s="4" customFormat="1" ht="81" spans="1:13">
      <c r="A4212" s="8">
        <v>4210</v>
      </c>
      <c r="B4212" s="9" t="s">
        <v>13767</v>
      </c>
      <c r="C4212" s="9" t="s">
        <v>37</v>
      </c>
      <c r="D4212" s="9" t="s">
        <v>13769</v>
      </c>
      <c r="E4212" s="9" t="s">
        <v>1988</v>
      </c>
      <c r="F4212" s="8">
        <v>1</v>
      </c>
      <c r="G4212" s="8" t="s">
        <v>18</v>
      </c>
      <c r="H4212" s="9" t="s">
        <v>19</v>
      </c>
      <c r="I4212" s="9" t="s">
        <v>19</v>
      </c>
      <c r="J4212" s="9" t="s">
        <v>34</v>
      </c>
      <c r="K4212" s="9" t="s">
        <v>13765</v>
      </c>
      <c r="L4212" s="9" t="s">
        <v>13766</v>
      </c>
      <c r="M4212" s="12" t="s">
        <v>12953</v>
      </c>
    </row>
    <row r="4213" s="4" customFormat="1" ht="81" spans="1:13">
      <c r="A4213" s="8">
        <v>4211</v>
      </c>
      <c r="B4213" s="9" t="s">
        <v>13767</v>
      </c>
      <c r="C4213" s="9" t="s">
        <v>37</v>
      </c>
      <c r="D4213" s="9" t="s">
        <v>13770</v>
      </c>
      <c r="E4213" s="9" t="s">
        <v>598</v>
      </c>
      <c r="F4213" s="8">
        <v>1</v>
      </c>
      <c r="G4213" s="8" t="s">
        <v>18</v>
      </c>
      <c r="H4213" s="9" t="s">
        <v>19</v>
      </c>
      <c r="I4213" s="9" t="s">
        <v>19</v>
      </c>
      <c r="J4213" s="9" t="s">
        <v>59</v>
      </c>
      <c r="K4213" s="9" t="s">
        <v>13765</v>
      </c>
      <c r="L4213" s="9" t="s">
        <v>13766</v>
      </c>
      <c r="M4213" s="12" t="s">
        <v>12953</v>
      </c>
    </row>
    <row r="4214" s="4" customFormat="1" ht="81" spans="1:13">
      <c r="A4214" s="8">
        <v>4212</v>
      </c>
      <c r="B4214" s="9" t="s">
        <v>13767</v>
      </c>
      <c r="C4214" s="9" t="s">
        <v>37</v>
      </c>
      <c r="D4214" s="9" t="s">
        <v>13771</v>
      </c>
      <c r="E4214" s="9" t="s">
        <v>424</v>
      </c>
      <c r="F4214" s="8">
        <v>2</v>
      </c>
      <c r="G4214" s="8" t="s">
        <v>18</v>
      </c>
      <c r="H4214" s="9" t="s">
        <v>19</v>
      </c>
      <c r="I4214" s="9" t="s">
        <v>19</v>
      </c>
      <c r="J4214" s="9" t="s">
        <v>59</v>
      </c>
      <c r="K4214" s="9" t="s">
        <v>13765</v>
      </c>
      <c r="L4214" s="9" t="s">
        <v>13766</v>
      </c>
      <c r="M4214" s="12" t="s">
        <v>12953</v>
      </c>
    </row>
    <row r="4215" s="4" customFormat="1" ht="94.5" spans="1:13">
      <c r="A4215" s="8">
        <v>4213</v>
      </c>
      <c r="B4215" s="9" t="s">
        <v>13767</v>
      </c>
      <c r="C4215" s="9" t="s">
        <v>37</v>
      </c>
      <c r="D4215" s="9" t="s">
        <v>13772</v>
      </c>
      <c r="E4215" s="9" t="s">
        <v>7544</v>
      </c>
      <c r="F4215" s="8">
        <v>1</v>
      </c>
      <c r="G4215" s="8" t="s">
        <v>18</v>
      </c>
      <c r="H4215" s="9" t="s">
        <v>19</v>
      </c>
      <c r="I4215" s="9" t="s">
        <v>19</v>
      </c>
      <c r="J4215" s="9" t="s">
        <v>59</v>
      </c>
      <c r="K4215" s="9" t="s">
        <v>13765</v>
      </c>
      <c r="L4215" s="9" t="s">
        <v>13766</v>
      </c>
      <c r="M4215" s="12" t="s">
        <v>12953</v>
      </c>
    </row>
    <row r="4216" s="4" customFormat="1" ht="67.5" spans="1:13">
      <c r="A4216" s="8">
        <v>4214</v>
      </c>
      <c r="B4216" s="9" t="s">
        <v>13767</v>
      </c>
      <c r="C4216" s="9" t="s">
        <v>37</v>
      </c>
      <c r="D4216" s="9" t="s">
        <v>13773</v>
      </c>
      <c r="E4216" s="9" t="s">
        <v>3636</v>
      </c>
      <c r="F4216" s="8">
        <v>1</v>
      </c>
      <c r="G4216" s="8" t="s">
        <v>18</v>
      </c>
      <c r="H4216" s="9" t="s">
        <v>19</v>
      </c>
      <c r="I4216" s="9" t="s">
        <v>19</v>
      </c>
      <c r="J4216" s="9" t="s">
        <v>59</v>
      </c>
      <c r="K4216" s="9" t="s">
        <v>13765</v>
      </c>
      <c r="L4216" s="9" t="s">
        <v>13766</v>
      </c>
      <c r="M4216" s="12" t="s">
        <v>12953</v>
      </c>
    </row>
    <row r="4217" s="4" customFormat="1" ht="81" spans="1:13">
      <c r="A4217" s="8">
        <v>4215</v>
      </c>
      <c r="B4217" s="9" t="s">
        <v>13767</v>
      </c>
      <c r="C4217" s="9" t="s">
        <v>403</v>
      </c>
      <c r="D4217" s="9" t="s">
        <v>13774</v>
      </c>
      <c r="E4217" s="9" t="s">
        <v>3884</v>
      </c>
      <c r="F4217" s="8">
        <v>1</v>
      </c>
      <c r="G4217" s="8" t="s">
        <v>18</v>
      </c>
      <c r="H4217" s="9" t="s">
        <v>19</v>
      </c>
      <c r="I4217" s="9" t="s">
        <v>19</v>
      </c>
      <c r="J4217" s="9" t="s">
        <v>59</v>
      </c>
      <c r="K4217" s="9" t="s">
        <v>13765</v>
      </c>
      <c r="L4217" s="9" t="s">
        <v>13766</v>
      </c>
      <c r="M4217" s="12" t="s">
        <v>12953</v>
      </c>
    </row>
    <row r="4218" s="4" customFormat="1" ht="81" spans="1:13">
      <c r="A4218" s="8">
        <v>4216</v>
      </c>
      <c r="B4218" s="9" t="s">
        <v>13767</v>
      </c>
      <c r="C4218" s="9" t="s">
        <v>37</v>
      </c>
      <c r="D4218" s="9" t="s">
        <v>13775</v>
      </c>
      <c r="E4218" s="9" t="s">
        <v>37</v>
      </c>
      <c r="F4218" s="8">
        <v>6</v>
      </c>
      <c r="G4218" s="8" t="s">
        <v>18</v>
      </c>
      <c r="H4218" s="9" t="s">
        <v>19</v>
      </c>
      <c r="I4218" s="9" t="s">
        <v>13776</v>
      </c>
      <c r="J4218" s="9" t="s">
        <v>59</v>
      </c>
      <c r="K4218" s="9" t="s">
        <v>13765</v>
      </c>
      <c r="L4218" s="9" t="s">
        <v>13766</v>
      </c>
      <c r="M4218" s="12" t="s">
        <v>12953</v>
      </c>
    </row>
    <row r="4219" s="4" customFormat="1" ht="67.5" spans="1:13">
      <c r="A4219" s="8">
        <v>4217</v>
      </c>
      <c r="B4219" s="9" t="s">
        <v>13767</v>
      </c>
      <c r="C4219" s="9" t="s">
        <v>37</v>
      </c>
      <c r="D4219" s="9" t="s">
        <v>13777</v>
      </c>
      <c r="E4219" s="9" t="s">
        <v>2233</v>
      </c>
      <c r="F4219" s="8">
        <v>1</v>
      </c>
      <c r="G4219" s="8" t="s">
        <v>18</v>
      </c>
      <c r="H4219" s="9" t="s">
        <v>19</v>
      </c>
      <c r="I4219" s="9" t="s">
        <v>19</v>
      </c>
      <c r="J4219" s="9" t="s">
        <v>59</v>
      </c>
      <c r="K4219" s="9" t="s">
        <v>13765</v>
      </c>
      <c r="L4219" s="9" t="s">
        <v>13766</v>
      </c>
      <c r="M4219" s="12" t="s">
        <v>12953</v>
      </c>
    </row>
    <row r="4220" s="4" customFormat="1" ht="67.5" spans="1:13">
      <c r="A4220" s="8">
        <v>4218</v>
      </c>
      <c r="B4220" s="9" t="s">
        <v>13767</v>
      </c>
      <c r="C4220" s="9" t="s">
        <v>37</v>
      </c>
      <c r="D4220" s="9" t="s">
        <v>13778</v>
      </c>
      <c r="E4220" s="9" t="s">
        <v>776</v>
      </c>
      <c r="F4220" s="8">
        <v>2</v>
      </c>
      <c r="G4220" s="8" t="s">
        <v>18</v>
      </c>
      <c r="H4220" s="9" t="s">
        <v>19</v>
      </c>
      <c r="I4220" s="9" t="s">
        <v>19</v>
      </c>
      <c r="J4220" s="9" t="s">
        <v>59</v>
      </c>
      <c r="K4220" s="9" t="s">
        <v>13765</v>
      </c>
      <c r="L4220" s="9" t="s">
        <v>13766</v>
      </c>
      <c r="M4220" s="12" t="s">
        <v>12953</v>
      </c>
    </row>
    <row r="4221" s="4" customFormat="1" ht="54" spans="1:13">
      <c r="A4221" s="8">
        <v>4219</v>
      </c>
      <c r="B4221" s="9" t="s">
        <v>13767</v>
      </c>
      <c r="C4221" s="9" t="s">
        <v>37</v>
      </c>
      <c r="D4221" s="9" t="s">
        <v>13779</v>
      </c>
      <c r="E4221" s="9" t="s">
        <v>37</v>
      </c>
      <c r="F4221" s="8">
        <v>1</v>
      </c>
      <c r="G4221" s="8" t="s">
        <v>18</v>
      </c>
      <c r="H4221" s="9" t="s">
        <v>19</v>
      </c>
      <c r="I4221" s="9" t="s">
        <v>19</v>
      </c>
      <c r="J4221" s="9" t="s">
        <v>59</v>
      </c>
      <c r="K4221" s="9" t="s">
        <v>13765</v>
      </c>
      <c r="L4221" s="9" t="s">
        <v>13766</v>
      </c>
      <c r="M4221" s="12" t="s">
        <v>12953</v>
      </c>
    </row>
    <row r="4222" s="4" customFormat="1" ht="94.5" spans="1:13">
      <c r="A4222" s="8">
        <v>4220</v>
      </c>
      <c r="B4222" s="9" t="s">
        <v>13767</v>
      </c>
      <c r="C4222" s="9" t="s">
        <v>37</v>
      </c>
      <c r="D4222" s="9" t="s">
        <v>13780</v>
      </c>
      <c r="E4222" s="9" t="s">
        <v>1041</v>
      </c>
      <c r="F4222" s="8">
        <v>3</v>
      </c>
      <c r="G4222" s="8" t="s">
        <v>18</v>
      </c>
      <c r="H4222" s="9" t="s">
        <v>19</v>
      </c>
      <c r="I4222" s="9" t="s">
        <v>13781</v>
      </c>
      <c r="J4222" s="9" t="s">
        <v>59</v>
      </c>
      <c r="K4222" s="9" t="s">
        <v>13765</v>
      </c>
      <c r="L4222" s="9" t="s">
        <v>13766</v>
      </c>
      <c r="M4222" s="12" t="s">
        <v>12953</v>
      </c>
    </row>
    <row r="4223" s="4" customFormat="1" ht="81" spans="1:13">
      <c r="A4223" s="8">
        <v>4221</v>
      </c>
      <c r="B4223" s="9" t="s">
        <v>13767</v>
      </c>
      <c r="C4223" s="9" t="s">
        <v>37</v>
      </c>
      <c r="D4223" s="9" t="s">
        <v>13763</v>
      </c>
      <c r="E4223" s="9" t="s">
        <v>2840</v>
      </c>
      <c r="F4223" s="8">
        <v>1</v>
      </c>
      <c r="G4223" s="8" t="s">
        <v>18</v>
      </c>
      <c r="H4223" s="9" t="s">
        <v>19</v>
      </c>
      <c r="I4223" s="9" t="s">
        <v>19</v>
      </c>
      <c r="J4223" s="9" t="s">
        <v>59</v>
      </c>
      <c r="K4223" s="9" t="s">
        <v>13765</v>
      </c>
      <c r="L4223" s="9" t="s">
        <v>13766</v>
      </c>
      <c r="M4223" s="12" t="s">
        <v>12953</v>
      </c>
    </row>
    <row r="4224" s="4" customFormat="1" ht="81" spans="1:13">
      <c r="A4224" s="8">
        <v>4222</v>
      </c>
      <c r="B4224" s="9" t="s">
        <v>13782</v>
      </c>
      <c r="C4224" s="9" t="s">
        <v>37</v>
      </c>
      <c r="D4224" s="9" t="s">
        <v>13769</v>
      </c>
      <c r="E4224" s="9" t="s">
        <v>2869</v>
      </c>
      <c r="F4224" s="8">
        <v>1</v>
      </c>
      <c r="G4224" s="8" t="s">
        <v>18</v>
      </c>
      <c r="H4224" s="9" t="s">
        <v>19</v>
      </c>
      <c r="I4224" s="9" t="s">
        <v>19</v>
      </c>
      <c r="J4224" s="9" t="s">
        <v>34</v>
      </c>
      <c r="K4224" s="9" t="s">
        <v>13765</v>
      </c>
      <c r="L4224" s="9" t="s">
        <v>13766</v>
      </c>
      <c r="M4224" s="12" t="s">
        <v>12953</v>
      </c>
    </row>
    <row r="4225" s="4" customFormat="1" ht="54" spans="1:13">
      <c r="A4225" s="8">
        <v>4223</v>
      </c>
      <c r="B4225" s="9" t="s">
        <v>13782</v>
      </c>
      <c r="C4225" s="9" t="s">
        <v>37</v>
      </c>
      <c r="D4225" s="9" t="s">
        <v>13779</v>
      </c>
      <c r="E4225" s="9" t="s">
        <v>7136</v>
      </c>
      <c r="F4225" s="8">
        <v>1</v>
      </c>
      <c r="G4225" s="8" t="s">
        <v>18</v>
      </c>
      <c r="H4225" s="9" t="s">
        <v>19</v>
      </c>
      <c r="I4225" s="9" t="s">
        <v>19</v>
      </c>
      <c r="J4225" s="9" t="s">
        <v>59</v>
      </c>
      <c r="K4225" s="9" t="s">
        <v>13765</v>
      </c>
      <c r="L4225" s="9" t="s">
        <v>13766</v>
      </c>
      <c r="M4225" s="12" t="s">
        <v>12953</v>
      </c>
    </row>
    <row r="4226" s="4" customFormat="1" ht="67.5" spans="1:13">
      <c r="A4226" s="8">
        <v>4224</v>
      </c>
      <c r="B4226" s="10" t="s">
        <v>13783</v>
      </c>
      <c r="C4226" s="10" t="s">
        <v>37</v>
      </c>
      <c r="D4226" s="10" t="s">
        <v>13784</v>
      </c>
      <c r="E4226" s="10" t="s">
        <v>85</v>
      </c>
      <c r="F4226" s="11">
        <v>3</v>
      </c>
      <c r="G4226" s="11" t="s">
        <v>43</v>
      </c>
      <c r="H4226" s="10" t="s">
        <v>19</v>
      </c>
      <c r="I4226" s="10" t="s">
        <v>13785</v>
      </c>
      <c r="J4226" s="10" t="s">
        <v>34</v>
      </c>
      <c r="K4226" s="10" t="s">
        <v>13786</v>
      </c>
      <c r="L4226" s="10" t="s">
        <v>13787</v>
      </c>
      <c r="M4226" s="12" t="s">
        <v>12953</v>
      </c>
    </row>
    <row r="4227" s="4" customFormat="1" ht="67.5" spans="1:13">
      <c r="A4227" s="8">
        <v>4225</v>
      </c>
      <c r="B4227" s="10" t="s">
        <v>13788</v>
      </c>
      <c r="C4227" s="10" t="s">
        <v>37</v>
      </c>
      <c r="D4227" s="10" t="s">
        <v>13789</v>
      </c>
      <c r="E4227" s="10" t="s">
        <v>1297</v>
      </c>
      <c r="F4227" s="11">
        <v>1</v>
      </c>
      <c r="G4227" s="11" t="s">
        <v>43</v>
      </c>
      <c r="H4227" s="10" t="s">
        <v>19</v>
      </c>
      <c r="I4227" s="10" t="s">
        <v>13790</v>
      </c>
      <c r="J4227" s="10" t="s">
        <v>59</v>
      </c>
      <c r="K4227" s="10" t="s">
        <v>13791</v>
      </c>
      <c r="L4227" s="10" t="s">
        <v>13792</v>
      </c>
      <c r="M4227" s="12" t="s">
        <v>12953</v>
      </c>
    </row>
    <row r="4228" s="4" customFormat="1" ht="54" spans="1:13">
      <c r="A4228" s="8">
        <v>4226</v>
      </c>
      <c r="B4228" s="10" t="s">
        <v>13788</v>
      </c>
      <c r="C4228" s="10" t="s">
        <v>37</v>
      </c>
      <c r="D4228" s="10" t="s">
        <v>13793</v>
      </c>
      <c r="E4228" s="10" t="s">
        <v>3939</v>
      </c>
      <c r="F4228" s="11">
        <v>2</v>
      </c>
      <c r="G4228" s="11" t="s">
        <v>43</v>
      </c>
      <c r="H4228" s="10" t="s">
        <v>19</v>
      </c>
      <c r="I4228" s="10" t="s">
        <v>13794</v>
      </c>
      <c r="J4228" s="10" t="s">
        <v>59</v>
      </c>
      <c r="K4228" s="10" t="s">
        <v>13791</v>
      </c>
      <c r="L4228" s="10" t="s">
        <v>13792</v>
      </c>
      <c r="M4228" s="12" t="s">
        <v>12953</v>
      </c>
    </row>
    <row r="4229" s="4" customFormat="1" ht="67.5" spans="1:13">
      <c r="A4229" s="8">
        <v>4227</v>
      </c>
      <c r="B4229" s="10" t="s">
        <v>13788</v>
      </c>
      <c r="C4229" s="10" t="s">
        <v>37</v>
      </c>
      <c r="D4229" s="10" t="s">
        <v>13795</v>
      </c>
      <c r="E4229" s="10" t="s">
        <v>3939</v>
      </c>
      <c r="F4229" s="11">
        <v>3</v>
      </c>
      <c r="G4229" s="11" t="s">
        <v>43</v>
      </c>
      <c r="H4229" s="10" t="s">
        <v>19</v>
      </c>
      <c r="I4229" s="10" t="s">
        <v>13796</v>
      </c>
      <c r="J4229" s="10" t="s">
        <v>34</v>
      </c>
      <c r="K4229" s="10" t="s">
        <v>13791</v>
      </c>
      <c r="L4229" s="10" t="s">
        <v>13792</v>
      </c>
      <c r="M4229" s="12" t="s">
        <v>12953</v>
      </c>
    </row>
    <row r="4230" s="4" customFormat="1" ht="67.5" spans="1:13">
      <c r="A4230" s="8">
        <v>4228</v>
      </c>
      <c r="B4230" s="10" t="s">
        <v>13788</v>
      </c>
      <c r="C4230" s="10" t="s">
        <v>37</v>
      </c>
      <c r="D4230" s="10" t="s">
        <v>13797</v>
      </c>
      <c r="E4230" s="10" t="s">
        <v>646</v>
      </c>
      <c r="F4230" s="11">
        <v>3</v>
      </c>
      <c r="G4230" s="11" t="s">
        <v>43</v>
      </c>
      <c r="H4230" s="10" t="s">
        <v>19</v>
      </c>
      <c r="I4230" s="10" t="s">
        <v>13798</v>
      </c>
      <c r="J4230" s="10" t="s">
        <v>34</v>
      </c>
      <c r="K4230" s="10" t="s">
        <v>13791</v>
      </c>
      <c r="L4230" s="10" t="s">
        <v>13792</v>
      </c>
      <c r="M4230" s="12" t="s">
        <v>12953</v>
      </c>
    </row>
    <row r="4231" s="4" customFormat="1" ht="67.5" spans="1:13">
      <c r="A4231" s="8">
        <v>4229</v>
      </c>
      <c r="B4231" s="10" t="s">
        <v>13788</v>
      </c>
      <c r="C4231" s="10" t="s">
        <v>37</v>
      </c>
      <c r="D4231" s="10" t="s">
        <v>13799</v>
      </c>
      <c r="E4231" s="10" t="s">
        <v>7830</v>
      </c>
      <c r="F4231" s="11">
        <v>3</v>
      </c>
      <c r="G4231" s="11" t="s">
        <v>43</v>
      </c>
      <c r="H4231" s="10" t="s">
        <v>19</v>
      </c>
      <c r="I4231" s="10" t="s">
        <v>13800</v>
      </c>
      <c r="J4231" s="10" t="s">
        <v>34</v>
      </c>
      <c r="K4231" s="10" t="s">
        <v>13791</v>
      </c>
      <c r="L4231" s="10" t="s">
        <v>13792</v>
      </c>
      <c r="M4231" s="12" t="s">
        <v>12953</v>
      </c>
    </row>
    <row r="4232" s="4" customFormat="1" ht="27" spans="1:13">
      <c r="A4232" s="8">
        <v>4230</v>
      </c>
      <c r="B4232" s="10" t="s">
        <v>13801</v>
      </c>
      <c r="C4232" s="10" t="s">
        <v>37</v>
      </c>
      <c r="D4232" s="10" t="s">
        <v>13802</v>
      </c>
      <c r="E4232" s="10" t="s">
        <v>19</v>
      </c>
      <c r="F4232" s="11">
        <v>35</v>
      </c>
      <c r="G4232" s="11" t="s">
        <v>43</v>
      </c>
      <c r="H4232" s="10" t="s">
        <v>19</v>
      </c>
      <c r="I4232" s="10" t="s">
        <v>13803</v>
      </c>
      <c r="J4232" s="10" t="s">
        <v>40</v>
      </c>
      <c r="K4232" s="10" t="s">
        <v>13804</v>
      </c>
      <c r="L4232" s="10" t="s">
        <v>13805</v>
      </c>
      <c r="M4232" s="12" t="s">
        <v>12953</v>
      </c>
    </row>
    <row r="4233" s="4" customFormat="1" spans="1:13">
      <c r="A4233" s="8">
        <v>4231</v>
      </c>
      <c r="B4233" s="10" t="s">
        <v>13801</v>
      </c>
      <c r="C4233" s="10" t="s">
        <v>37</v>
      </c>
      <c r="D4233" s="10" t="s">
        <v>13806</v>
      </c>
      <c r="E4233" s="10" t="s">
        <v>19</v>
      </c>
      <c r="F4233" s="11">
        <v>5</v>
      </c>
      <c r="G4233" s="11" t="s">
        <v>43</v>
      </c>
      <c r="H4233" s="10" t="s">
        <v>19</v>
      </c>
      <c r="I4233" s="10" t="s">
        <v>13807</v>
      </c>
      <c r="J4233" s="10" t="s">
        <v>40</v>
      </c>
      <c r="K4233" s="10" t="s">
        <v>13804</v>
      </c>
      <c r="L4233" s="10" t="s">
        <v>13805</v>
      </c>
      <c r="M4233" s="12" t="s">
        <v>12953</v>
      </c>
    </row>
    <row r="4234" s="4" customFormat="1" ht="27" spans="1:13">
      <c r="A4234" s="8">
        <v>4232</v>
      </c>
      <c r="B4234" s="10" t="s">
        <v>13801</v>
      </c>
      <c r="C4234" s="10" t="s">
        <v>37</v>
      </c>
      <c r="D4234" s="10" t="s">
        <v>13808</v>
      </c>
      <c r="E4234" s="10" t="s">
        <v>19</v>
      </c>
      <c r="F4234" s="11">
        <v>5</v>
      </c>
      <c r="G4234" s="11" t="s">
        <v>43</v>
      </c>
      <c r="H4234" s="10" t="s">
        <v>19</v>
      </c>
      <c r="I4234" s="10" t="s">
        <v>13809</v>
      </c>
      <c r="J4234" s="10" t="s">
        <v>591</v>
      </c>
      <c r="K4234" s="10" t="s">
        <v>13804</v>
      </c>
      <c r="L4234" s="10" t="s">
        <v>13805</v>
      </c>
      <c r="M4234" s="12" t="s">
        <v>12953</v>
      </c>
    </row>
    <row r="4235" s="4" customFormat="1" ht="81" spans="1:13">
      <c r="A4235" s="8">
        <v>4233</v>
      </c>
      <c r="B4235" s="9" t="s">
        <v>13810</v>
      </c>
      <c r="C4235" s="9" t="s">
        <v>37</v>
      </c>
      <c r="D4235" s="9" t="s">
        <v>13811</v>
      </c>
      <c r="E4235" s="9" t="s">
        <v>350</v>
      </c>
      <c r="F4235" s="8">
        <v>1</v>
      </c>
      <c r="G4235" s="8" t="s">
        <v>18</v>
      </c>
      <c r="H4235" s="9" t="s">
        <v>19</v>
      </c>
      <c r="I4235" s="9" t="s">
        <v>13812</v>
      </c>
      <c r="J4235" s="9" t="s">
        <v>59</v>
      </c>
      <c r="K4235" s="9" t="s">
        <v>13813</v>
      </c>
      <c r="L4235" s="9" t="str">
        <f>"13634908231"</f>
        <v>13634908231</v>
      </c>
      <c r="M4235" s="12" t="s">
        <v>12953</v>
      </c>
    </row>
    <row r="4236" s="4" customFormat="1" ht="108" spans="1:13">
      <c r="A4236" s="8">
        <v>4234</v>
      </c>
      <c r="B4236" s="10" t="s">
        <v>13814</v>
      </c>
      <c r="C4236" s="10" t="s">
        <v>37</v>
      </c>
      <c r="D4236" s="10" t="s">
        <v>13815</v>
      </c>
      <c r="E4236" s="10" t="s">
        <v>37</v>
      </c>
      <c r="F4236" s="11">
        <v>20</v>
      </c>
      <c r="G4236" s="11" t="s">
        <v>43</v>
      </c>
      <c r="H4236" s="10" t="s">
        <v>19</v>
      </c>
      <c r="I4236" s="10" t="s">
        <v>13816</v>
      </c>
      <c r="J4236" s="10" t="s">
        <v>40</v>
      </c>
      <c r="K4236" s="10" t="s">
        <v>13817</v>
      </c>
      <c r="L4236" s="10" t="s">
        <v>13818</v>
      </c>
      <c r="M4236" s="12" t="s">
        <v>12953</v>
      </c>
    </row>
    <row r="4237" s="4" customFormat="1" ht="67.5" spans="1:13">
      <c r="A4237" s="8">
        <v>4235</v>
      </c>
      <c r="B4237" s="10" t="s">
        <v>13814</v>
      </c>
      <c r="C4237" s="10" t="s">
        <v>37</v>
      </c>
      <c r="D4237" s="10" t="s">
        <v>13819</v>
      </c>
      <c r="E4237" s="10" t="s">
        <v>2664</v>
      </c>
      <c r="F4237" s="11">
        <v>4</v>
      </c>
      <c r="G4237" s="11" t="s">
        <v>43</v>
      </c>
      <c r="H4237" s="10" t="s">
        <v>19</v>
      </c>
      <c r="I4237" s="10" t="s">
        <v>13820</v>
      </c>
      <c r="J4237" s="10" t="s">
        <v>40</v>
      </c>
      <c r="K4237" s="10" t="s">
        <v>13817</v>
      </c>
      <c r="L4237" s="10" t="s">
        <v>13818</v>
      </c>
      <c r="M4237" s="12" t="s">
        <v>12953</v>
      </c>
    </row>
    <row r="4238" s="4" customFormat="1" ht="81" spans="1:13">
      <c r="A4238" s="8">
        <v>4236</v>
      </c>
      <c r="B4238" s="10" t="s">
        <v>13814</v>
      </c>
      <c r="C4238" s="10" t="s">
        <v>37</v>
      </c>
      <c r="D4238" s="10" t="s">
        <v>13821</v>
      </c>
      <c r="E4238" s="10" t="s">
        <v>176</v>
      </c>
      <c r="F4238" s="11">
        <v>1</v>
      </c>
      <c r="G4238" s="11" t="s">
        <v>43</v>
      </c>
      <c r="H4238" s="10" t="s">
        <v>19</v>
      </c>
      <c r="I4238" s="10" t="s">
        <v>13822</v>
      </c>
      <c r="J4238" s="10" t="s">
        <v>40</v>
      </c>
      <c r="K4238" s="10" t="s">
        <v>13817</v>
      </c>
      <c r="L4238" s="10" t="s">
        <v>13818</v>
      </c>
      <c r="M4238" s="12" t="s">
        <v>12953</v>
      </c>
    </row>
    <row r="4239" s="4" customFormat="1" ht="94.5" spans="1:13">
      <c r="A4239" s="8">
        <v>4237</v>
      </c>
      <c r="B4239" s="10" t="s">
        <v>13814</v>
      </c>
      <c r="C4239" s="10" t="s">
        <v>37</v>
      </c>
      <c r="D4239" s="10" t="s">
        <v>13823</v>
      </c>
      <c r="E4239" s="10" t="s">
        <v>364</v>
      </c>
      <c r="F4239" s="11">
        <v>1</v>
      </c>
      <c r="G4239" s="11" t="s">
        <v>43</v>
      </c>
      <c r="H4239" s="10" t="s">
        <v>19</v>
      </c>
      <c r="I4239" s="10" t="s">
        <v>13824</v>
      </c>
      <c r="J4239" s="10" t="s">
        <v>40</v>
      </c>
      <c r="K4239" s="10" t="s">
        <v>13817</v>
      </c>
      <c r="L4239" s="10" t="s">
        <v>13818</v>
      </c>
      <c r="M4239" s="12" t="s">
        <v>12953</v>
      </c>
    </row>
    <row r="4240" s="4" customFormat="1" ht="108" spans="1:13">
      <c r="A4240" s="8">
        <v>4238</v>
      </c>
      <c r="B4240" s="10" t="s">
        <v>13814</v>
      </c>
      <c r="C4240" s="10" t="s">
        <v>37</v>
      </c>
      <c r="D4240" s="10" t="s">
        <v>13825</v>
      </c>
      <c r="E4240" s="10" t="s">
        <v>176</v>
      </c>
      <c r="F4240" s="11">
        <v>8</v>
      </c>
      <c r="G4240" s="11" t="s">
        <v>43</v>
      </c>
      <c r="H4240" s="10" t="s">
        <v>19</v>
      </c>
      <c r="I4240" s="10" t="s">
        <v>13822</v>
      </c>
      <c r="J4240" s="10" t="s">
        <v>40</v>
      </c>
      <c r="K4240" s="10" t="s">
        <v>13817</v>
      </c>
      <c r="L4240" s="10" t="s">
        <v>13818</v>
      </c>
      <c r="M4240" s="12" t="s">
        <v>12953</v>
      </c>
    </row>
    <row r="4241" s="4" customFormat="1" ht="108" spans="1:13">
      <c r="A4241" s="8">
        <v>4239</v>
      </c>
      <c r="B4241" s="10" t="s">
        <v>13814</v>
      </c>
      <c r="C4241" s="10" t="s">
        <v>37</v>
      </c>
      <c r="D4241" s="10" t="s">
        <v>13826</v>
      </c>
      <c r="E4241" s="10" t="s">
        <v>364</v>
      </c>
      <c r="F4241" s="11">
        <v>6</v>
      </c>
      <c r="G4241" s="11" t="s">
        <v>43</v>
      </c>
      <c r="H4241" s="10" t="s">
        <v>19</v>
      </c>
      <c r="I4241" s="10" t="s">
        <v>13824</v>
      </c>
      <c r="J4241" s="10" t="s">
        <v>40</v>
      </c>
      <c r="K4241" s="10" t="s">
        <v>13817</v>
      </c>
      <c r="L4241" s="10" t="s">
        <v>13818</v>
      </c>
      <c r="M4241" s="12" t="s">
        <v>12953</v>
      </c>
    </row>
    <row r="4242" s="4" customFormat="1" ht="54" spans="1:13">
      <c r="A4242" s="8">
        <v>4240</v>
      </c>
      <c r="B4242" s="10" t="s">
        <v>13827</v>
      </c>
      <c r="C4242" s="10" t="s">
        <v>37</v>
      </c>
      <c r="D4242" s="10" t="s">
        <v>13828</v>
      </c>
      <c r="E4242" s="10" t="s">
        <v>119</v>
      </c>
      <c r="F4242" s="11">
        <v>1</v>
      </c>
      <c r="G4242" s="11" t="s">
        <v>43</v>
      </c>
      <c r="H4242" s="10" t="s">
        <v>19</v>
      </c>
      <c r="I4242" s="10" t="s">
        <v>13812</v>
      </c>
      <c r="J4242" s="10" t="s">
        <v>40</v>
      </c>
      <c r="K4242" s="10" t="s">
        <v>13829</v>
      </c>
      <c r="L4242" s="10" t="s">
        <v>13830</v>
      </c>
      <c r="M4242" s="12" t="s">
        <v>12953</v>
      </c>
    </row>
    <row r="4243" s="4" customFormat="1" ht="27" spans="1:13">
      <c r="A4243" s="8">
        <v>4241</v>
      </c>
      <c r="B4243" s="10" t="s">
        <v>13831</v>
      </c>
      <c r="C4243" s="10" t="s">
        <v>37</v>
      </c>
      <c r="D4243" s="10" t="s">
        <v>13832</v>
      </c>
      <c r="E4243" s="10" t="s">
        <v>3939</v>
      </c>
      <c r="F4243" s="11">
        <v>2</v>
      </c>
      <c r="G4243" s="11" t="s">
        <v>43</v>
      </c>
      <c r="H4243" s="10" t="s">
        <v>19</v>
      </c>
      <c r="I4243" s="10" t="s">
        <v>13833</v>
      </c>
      <c r="J4243" s="10" t="s">
        <v>28</v>
      </c>
      <c r="K4243" s="10" t="s">
        <v>13834</v>
      </c>
      <c r="L4243" s="10" t="s">
        <v>13835</v>
      </c>
      <c r="M4243" s="12" t="s">
        <v>12953</v>
      </c>
    </row>
    <row r="4244" s="4" customFormat="1" ht="27" spans="1:13">
      <c r="A4244" s="8">
        <v>4242</v>
      </c>
      <c r="B4244" s="10" t="s">
        <v>13836</v>
      </c>
      <c r="C4244" s="10" t="s">
        <v>37</v>
      </c>
      <c r="D4244" s="10" t="s">
        <v>13837</v>
      </c>
      <c r="E4244" s="10" t="s">
        <v>37</v>
      </c>
      <c r="F4244" s="11">
        <v>1</v>
      </c>
      <c r="G4244" s="11" t="s">
        <v>43</v>
      </c>
      <c r="H4244" s="10" t="s">
        <v>19</v>
      </c>
      <c r="I4244" s="10" t="s">
        <v>13838</v>
      </c>
      <c r="J4244" s="10" t="s">
        <v>40</v>
      </c>
      <c r="K4244" s="10" t="s">
        <v>13839</v>
      </c>
      <c r="L4244" s="10" t="s">
        <v>13840</v>
      </c>
      <c r="M4244" s="12" t="s">
        <v>12953</v>
      </c>
    </row>
    <row r="4245" s="4" customFormat="1" ht="27" spans="1:13">
      <c r="A4245" s="8">
        <v>4243</v>
      </c>
      <c r="B4245" s="10" t="s">
        <v>13836</v>
      </c>
      <c r="C4245" s="10" t="s">
        <v>37</v>
      </c>
      <c r="D4245" s="10" t="s">
        <v>13841</v>
      </c>
      <c r="E4245" s="10" t="s">
        <v>3939</v>
      </c>
      <c r="F4245" s="11">
        <v>1</v>
      </c>
      <c r="G4245" s="11" t="s">
        <v>43</v>
      </c>
      <c r="H4245" s="10" t="s">
        <v>19</v>
      </c>
      <c r="I4245" s="10" t="s">
        <v>13842</v>
      </c>
      <c r="J4245" s="10" t="s">
        <v>40</v>
      </c>
      <c r="K4245" s="10" t="s">
        <v>13839</v>
      </c>
      <c r="L4245" s="10" t="s">
        <v>13840</v>
      </c>
      <c r="M4245" s="12" t="s">
        <v>12953</v>
      </c>
    </row>
    <row r="4246" s="4" customFormat="1" ht="27" spans="1:13">
      <c r="A4246" s="8">
        <v>4244</v>
      </c>
      <c r="B4246" s="10" t="s">
        <v>13843</v>
      </c>
      <c r="C4246" s="10" t="s">
        <v>37</v>
      </c>
      <c r="D4246" s="10" t="s">
        <v>782</v>
      </c>
      <c r="E4246" s="10" t="s">
        <v>1142</v>
      </c>
      <c r="F4246" s="11">
        <v>10</v>
      </c>
      <c r="G4246" s="11" t="s">
        <v>43</v>
      </c>
      <c r="H4246" s="10" t="s">
        <v>19</v>
      </c>
      <c r="I4246" s="10" t="s">
        <v>782</v>
      </c>
      <c r="J4246" s="10" t="s">
        <v>40</v>
      </c>
      <c r="K4246" s="10" t="s">
        <v>13844</v>
      </c>
      <c r="L4246" s="10" t="s">
        <v>13845</v>
      </c>
      <c r="M4246" s="12" t="s">
        <v>12953</v>
      </c>
    </row>
    <row r="4247" s="4" customFormat="1" ht="40.5" spans="1:13">
      <c r="A4247" s="8">
        <v>4245</v>
      </c>
      <c r="B4247" s="9" t="s">
        <v>13846</v>
      </c>
      <c r="C4247" s="9" t="s">
        <v>150</v>
      </c>
      <c r="D4247" s="9" t="s">
        <v>13847</v>
      </c>
      <c r="E4247" s="9" t="s">
        <v>32</v>
      </c>
      <c r="F4247" s="8">
        <v>5</v>
      </c>
      <c r="G4247" s="8" t="s">
        <v>18</v>
      </c>
      <c r="H4247" s="9" t="s">
        <v>19</v>
      </c>
      <c r="I4247" s="9" t="s">
        <v>13848</v>
      </c>
      <c r="J4247" s="9" t="s">
        <v>34</v>
      </c>
      <c r="K4247" s="9" t="s">
        <v>13849</v>
      </c>
      <c r="L4247" s="9" t="s">
        <v>13850</v>
      </c>
      <c r="M4247" s="12" t="s">
        <v>12953</v>
      </c>
    </row>
    <row r="4248" s="4" customFormat="1" spans="1:13">
      <c r="A4248" s="8">
        <v>4246</v>
      </c>
      <c r="B4248" s="10" t="s">
        <v>13851</v>
      </c>
      <c r="C4248" s="10" t="s">
        <v>37</v>
      </c>
      <c r="D4248" s="10" t="s">
        <v>782</v>
      </c>
      <c r="E4248" s="10" t="s">
        <v>19</v>
      </c>
      <c r="F4248" s="11">
        <v>60</v>
      </c>
      <c r="G4248" s="11" t="s">
        <v>43</v>
      </c>
      <c r="H4248" s="10" t="s">
        <v>19</v>
      </c>
      <c r="I4248" s="10" t="s">
        <v>782</v>
      </c>
      <c r="J4248" s="10" t="s">
        <v>40</v>
      </c>
      <c r="K4248" s="10" t="s">
        <v>9791</v>
      </c>
      <c r="L4248" s="10" t="s">
        <v>13852</v>
      </c>
      <c r="M4248" s="12" t="s">
        <v>12953</v>
      </c>
    </row>
    <row r="4249" s="4" customFormat="1" ht="108" spans="1:13">
      <c r="A4249" s="8">
        <v>4247</v>
      </c>
      <c r="B4249" s="10" t="s">
        <v>13853</v>
      </c>
      <c r="C4249" s="10" t="s">
        <v>37</v>
      </c>
      <c r="D4249" s="10" t="s">
        <v>13854</v>
      </c>
      <c r="E4249" s="10" t="s">
        <v>19</v>
      </c>
      <c r="F4249" s="11">
        <v>2</v>
      </c>
      <c r="G4249" s="11" t="s">
        <v>43</v>
      </c>
      <c r="H4249" s="10" t="s">
        <v>19</v>
      </c>
      <c r="I4249" s="10" t="s">
        <v>13855</v>
      </c>
      <c r="J4249" s="10" t="s">
        <v>59</v>
      </c>
      <c r="K4249" s="10" t="s">
        <v>13856</v>
      </c>
      <c r="L4249" s="10" t="s">
        <v>13857</v>
      </c>
      <c r="M4249" s="12" t="s">
        <v>12953</v>
      </c>
    </row>
    <row r="4250" s="4" customFormat="1" ht="108" spans="1:13">
      <c r="A4250" s="8">
        <v>4248</v>
      </c>
      <c r="B4250" s="10" t="s">
        <v>13853</v>
      </c>
      <c r="C4250" s="10" t="s">
        <v>37</v>
      </c>
      <c r="D4250" s="10" t="s">
        <v>13858</v>
      </c>
      <c r="E4250" s="10" t="s">
        <v>19</v>
      </c>
      <c r="F4250" s="11">
        <v>2</v>
      </c>
      <c r="G4250" s="11" t="s">
        <v>43</v>
      </c>
      <c r="H4250" s="10" t="s">
        <v>19</v>
      </c>
      <c r="I4250" s="10" t="s">
        <v>13859</v>
      </c>
      <c r="J4250" s="10" t="s">
        <v>40</v>
      </c>
      <c r="K4250" s="10" t="s">
        <v>13856</v>
      </c>
      <c r="L4250" s="10" t="s">
        <v>13857</v>
      </c>
      <c r="M4250" s="12" t="s">
        <v>12953</v>
      </c>
    </row>
    <row r="4251" s="4" customFormat="1" ht="121.5" spans="1:13">
      <c r="A4251" s="8">
        <v>4249</v>
      </c>
      <c r="B4251" s="10" t="s">
        <v>13853</v>
      </c>
      <c r="C4251" s="10" t="s">
        <v>37</v>
      </c>
      <c r="D4251" s="10" t="s">
        <v>13860</v>
      </c>
      <c r="E4251" s="10" t="s">
        <v>19</v>
      </c>
      <c r="F4251" s="11">
        <v>2</v>
      </c>
      <c r="G4251" s="11" t="s">
        <v>43</v>
      </c>
      <c r="H4251" s="10" t="s">
        <v>19</v>
      </c>
      <c r="I4251" s="10" t="s">
        <v>13861</v>
      </c>
      <c r="J4251" s="10" t="s">
        <v>40</v>
      </c>
      <c r="K4251" s="10" t="s">
        <v>13856</v>
      </c>
      <c r="L4251" s="10" t="s">
        <v>13857</v>
      </c>
      <c r="M4251" s="12" t="s">
        <v>12953</v>
      </c>
    </row>
    <row r="4252" s="4" customFormat="1" ht="27" spans="1:13">
      <c r="A4252" s="8">
        <v>4250</v>
      </c>
      <c r="B4252" s="10" t="s">
        <v>13862</v>
      </c>
      <c r="C4252" s="10" t="s">
        <v>37</v>
      </c>
      <c r="D4252" s="10" t="s">
        <v>13863</v>
      </c>
      <c r="E4252" s="10" t="s">
        <v>19</v>
      </c>
      <c r="F4252" s="11">
        <v>1</v>
      </c>
      <c r="G4252" s="11" t="s">
        <v>43</v>
      </c>
      <c r="H4252" s="10" t="s">
        <v>19</v>
      </c>
      <c r="I4252" s="10" t="s">
        <v>13864</v>
      </c>
      <c r="J4252" s="10" t="s">
        <v>40</v>
      </c>
      <c r="K4252" s="10" t="s">
        <v>13865</v>
      </c>
      <c r="L4252" s="10" t="s">
        <v>13866</v>
      </c>
      <c r="M4252" s="12" t="s">
        <v>12953</v>
      </c>
    </row>
    <row r="4253" s="4" customFormat="1" ht="40.5" spans="1:13">
      <c r="A4253" s="8">
        <v>4251</v>
      </c>
      <c r="B4253" s="10" t="s">
        <v>13862</v>
      </c>
      <c r="C4253" s="10" t="s">
        <v>37</v>
      </c>
      <c r="D4253" s="10" t="s">
        <v>13867</v>
      </c>
      <c r="E4253" s="10" t="s">
        <v>19</v>
      </c>
      <c r="F4253" s="11">
        <v>2</v>
      </c>
      <c r="G4253" s="11" t="s">
        <v>43</v>
      </c>
      <c r="H4253" s="10" t="s">
        <v>19</v>
      </c>
      <c r="I4253" s="10" t="s">
        <v>13868</v>
      </c>
      <c r="J4253" s="10" t="s">
        <v>40</v>
      </c>
      <c r="K4253" s="10" t="s">
        <v>13865</v>
      </c>
      <c r="L4253" s="10" t="s">
        <v>13866</v>
      </c>
      <c r="M4253" s="12" t="s">
        <v>12953</v>
      </c>
    </row>
    <row r="4254" s="4" customFormat="1" ht="54" spans="1:13">
      <c r="A4254" s="8">
        <v>4252</v>
      </c>
      <c r="B4254" s="10" t="s">
        <v>13869</v>
      </c>
      <c r="C4254" s="10" t="s">
        <v>66</v>
      </c>
      <c r="D4254" s="10" t="s">
        <v>13870</v>
      </c>
      <c r="E4254" s="10" t="s">
        <v>19</v>
      </c>
      <c r="F4254" s="11">
        <v>10</v>
      </c>
      <c r="G4254" s="11" t="s">
        <v>43</v>
      </c>
      <c r="H4254" s="10" t="s">
        <v>19</v>
      </c>
      <c r="I4254" s="10" t="s">
        <v>13871</v>
      </c>
      <c r="J4254" s="10" t="s">
        <v>34</v>
      </c>
      <c r="K4254" s="10" t="s">
        <v>13872</v>
      </c>
      <c r="L4254" s="10" t="s">
        <v>13873</v>
      </c>
      <c r="M4254" s="12" t="s">
        <v>12953</v>
      </c>
    </row>
    <row r="4255" s="4" customFormat="1" ht="27" spans="1:13">
      <c r="A4255" s="8">
        <v>4253</v>
      </c>
      <c r="B4255" s="9" t="s">
        <v>13874</v>
      </c>
      <c r="C4255" s="9" t="s">
        <v>37</v>
      </c>
      <c r="D4255" s="9" t="s">
        <v>13875</v>
      </c>
      <c r="E4255" s="9" t="s">
        <v>258</v>
      </c>
      <c r="F4255" s="8">
        <v>1</v>
      </c>
      <c r="G4255" s="8" t="s">
        <v>18</v>
      </c>
      <c r="H4255" s="9" t="s">
        <v>19</v>
      </c>
      <c r="I4255" s="9" t="s">
        <v>13876</v>
      </c>
      <c r="J4255" s="9" t="s">
        <v>40</v>
      </c>
      <c r="K4255" s="9" t="s">
        <v>13877</v>
      </c>
      <c r="L4255" s="9" t="s">
        <v>13878</v>
      </c>
      <c r="M4255" s="12" t="s">
        <v>12953</v>
      </c>
    </row>
    <row r="4256" s="4" customFormat="1" ht="27" spans="1:13">
      <c r="A4256" s="8">
        <v>4254</v>
      </c>
      <c r="B4256" s="9" t="s">
        <v>13879</v>
      </c>
      <c r="C4256" s="9" t="s">
        <v>37</v>
      </c>
      <c r="D4256" s="9" t="s">
        <v>13880</v>
      </c>
      <c r="E4256" s="9" t="s">
        <v>19</v>
      </c>
      <c r="F4256" s="8">
        <v>4</v>
      </c>
      <c r="G4256" s="8" t="s">
        <v>18</v>
      </c>
      <c r="H4256" s="9" t="s">
        <v>19</v>
      </c>
      <c r="I4256" s="9" t="s">
        <v>13881</v>
      </c>
      <c r="J4256" s="9" t="s">
        <v>59</v>
      </c>
      <c r="K4256" s="9" t="s">
        <v>13882</v>
      </c>
      <c r="L4256" s="9" t="s">
        <v>13883</v>
      </c>
      <c r="M4256" s="12" t="s">
        <v>12953</v>
      </c>
    </row>
    <row r="4257" s="4" customFormat="1" ht="40.5" spans="1:13">
      <c r="A4257" s="8">
        <v>4255</v>
      </c>
      <c r="B4257" s="9" t="s">
        <v>13884</v>
      </c>
      <c r="C4257" s="9" t="s">
        <v>37</v>
      </c>
      <c r="D4257" s="9" t="s">
        <v>13885</v>
      </c>
      <c r="E4257" s="9" t="s">
        <v>2850</v>
      </c>
      <c r="F4257" s="8">
        <v>50</v>
      </c>
      <c r="G4257" s="8" t="s">
        <v>18</v>
      </c>
      <c r="H4257" s="9" t="s">
        <v>19</v>
      </c>
      <c r="I4257" s="9" t="s">
        <v>782</v>
      </c>
      <c r="J4257" s="9" t="s">
        <v>59</v>
      </c>
      <c r="K4257" s="9" t="s">
        <v>13886</v>
      </c>
      <c r="L4257" s="9" t="str">
        <f>"15042750533"</f>
        <v>15042750533</v>
      </c>
      <c r="M4257" s="12" t="s">
        <v>13887</v>
      </c>
    </row>
    <row r="4258" s="4" customFormat="1" ht="40.5" spans="1:13">
      <c r="A4258" s="8">
        <v>4256</v>
      </c>
      <c r="B4258" s="10" t="s">
        <v>13888</v>
      </c>
      <c r="C4258" s="10" t="s">
        <v>1302</v>
      </c>
      <c r="D4258" s="10" t="s">
        <v>13889</v>
      </c>
      <c r="E4258" s="10" t="s">
        <v>19</v>
      </c>
      <c r="F4258" s="11">
        <v>100</v>
      </c>
      <c r="G4258" s="11" t="s">
        <v>39</v>
      </c>
      <c r="H4258" s="10" t="s">
        <v>19</v>
      </c>
      <c r="I4258" s="10" t="s">
        <v>13890</v>
      </c>
      <c r="J4258" s="10" t="s">
        <v>40</v>
      </c>
      <c r="K4258" s="10" t="s">
        <v>13891</v>
      </c>
      <c r="L4258" s="10" t="s">
        <v>13892</v>
      </c>
      <c r="M4258" s="12" t="s">
        <v>13887</v>
      </c>
    </row>
    <row r="4259" s="4" customFormat="1" ht="27" spans="1:13">
      <c r="A4259" s="8">
        <v>4257</v>
      </c>
      <c r="B4259" s="9" t="s">
        <v>13888</v>
      </c>
      <c r="C4259" s="9" t="s">
        <v>4550</v>
      </c>
      <c r="D4259" s="9" t="s">
        <v>13893</v>
      </c>
      <c r="E4259" s="9" t="s">
        <v>19</v>
      </c>
      <c r="F4259" s="8">
        <v>300</v>
      </c>
      <c r="G4259" s="8" t="s">
        <v>18</v>
      </c>
      <c r="H4259" s="9" t="s">
        <v>19</v>
      </c>
      <c r="I4259" s="9" t="s">
        <v>13890</v>
      </c>
      <c r="J4259" s="9" t="s">
        <v>59</v>
      </c>
      <c r="K4259" s="9" t="s">
        <v>13891</v>
      </c>
      <c r="L4259" s="9" t="s">
        <v>13892</v>
      </c>
      <c r="M4259" s="12" t="s">
        <v>13887</v>
      </c>
    </row>
    <row r="4260" s="4" customFormat="1" ht="27" spans="1:13">
      <c r="A4260" s="8">
        <v>4258</v>
      </c>
      <c r="B4260" s="9" t="s">
        <v>13894</v>
      </c>
      <c r="C4260" s="9" t="s">
        <v>2770</v>
      </c>
      <c r="D4260" s="9" t="s">
        <v>13895</v>
      </c>
      <c r="E4260" s="9" t="s">
        <v>350</v>
      </c>
      <c r="F4260" s="8">
        <v>5</v>
      </c>
      <c r="G4260" s="8" t="s">
        <v>18</v>
      </c>
      <c r="H4260" s="9" t="s">
        <v>19</v>
      </c>
      <c r="I4260" s="9" t="s">
        <v>13895</v>
      </c>
      <c r="J4260" s="9" t="s">
        <v>40</v>
      </c>
      <c r="K4260" s="9" t="s">
        <v>13896</v>
      </c>
      <c r="L4260" s="9" t="s">
        <v>13897</v>
      </c>
      <c r="M4260" s="12" t="s">
        <v>13887</v>
      </c>
    </row>
    <row r="4261" s="4" customFormat="1" ht="27" spans="1:13">
      <c r="A4261" s="8">
        <v>4259</v>
      </c>
      <c r="B4261" s="9" t="s">
        <v>13894</v>
      </c>
      <c r="C4261" s="9" t="s">
        <v>4550</v>
      </c>
      <c r="D4261" s="9" t="s">
        <v>13898</v>
      </c>
      <c r="E4261" s="9" t="s">
        <v>1009</v>
      </c>
      <c r="F4261" s="8">
        <v>10</v>
      </c>
      <c r="G4261" s="8" t="s">
        <v>18</v>
      </c>
      <c r="H4261" s="9" t="s">
        <v>19</v>
      </c>
      <c r="I4261" s="9" t="s">
        <v>13899</v>
      </c>
      <c r="J4261" s="9" t="s">
        <v>59</v>
      </c>
      <c r="K4261" s="9" t="s">
        <v>13896</v>
      </c>
      <c r="L4261" s="9" t="s">
        <v>13897</v>
      </c>
      <c r="M4261" s="12" t="s">
        <v>13887</v>
      </c>
    </row>
    <row r="4262" s="4" customFormat="1" ht="54" spans="1:13">
      <c r="A4262" s="8">
        <v>4260</v>
      </c>
      <c r="B4262" s="9" t="s">
        <v>13894</v>
      </c>
      <c r="C4262" s="9" t="s">
        <v>141</v>
      </c>
      <c r="D4262" s="9" t="s">
        <v>13900</v>
      </c>
      <c r="E4262" s="9" t="s">
        <v>119</v>
      </c>
      <c r="F4262" s="8">
        <v>50</v>
      </c>
      <c r="G4262" s="8" t="s">
        <v>18</v>
      </c>
      <c r="H4262" s="9" t="s">
        <v>19</v>
      </c>
      <c r="I4262" s="9" t="s">
        <v>13900</v>
      </c>
      <c r="J4262" s="9" t="s">
        <v>59</v>
      </c>
      <c r="K4262" s="9" t="s">
        <v>13896</v>
      </c>
      <c r="L4262" s="9" t="s">
        <v>13897</v>
      </c>
      <c r="M4262" s="12" t="s">
        <v>13887</v>
      </c>
    </row>
    <row r="4263" s="4" customFormat="1" ht="27" spans="1:13">
      <c r="A4263" s="8">
        <v>4261</v>
      </c>
      <c r="B4263" s="10" t="s">
        <v>13901</v>
      </c>
      <c r="C4263" s="10" t="s">
        <v>1199</v>
      </c>
      <c r="D4263" s="10" t="s">
        <v>1949</v>
      </c>
      <c r="E4263" s="10" t="s">
        <v>19</v>
      </c>
      <c r="F4263" s="11">
        <v>2</v>
      </c>
      <c r="G4263" s="11" t="s">
        <v>633</v>
      </c>
      <c r="H4263" s="10" t="s">
        <v>19</v>
      </c>
      <c r="I4263" s="10" t="s">
        <v>19</v>
      </c>
      <c r="J4263" s="10" t="s">
        <v>59</v>
      </c>
      <c r="K4263" s="10" t="s">
        <v>13902</v>
      </c>
      <c r="L4263" s="10" t="s">
        <v>13903</v>
      </c>
      <c r="M4263" s="12" t="s">
        <v>13887</v>
      </c>
    </row>
    <row r="4264" s="4" customFormat="1" ht="54" spans="1:13">
      <c r="A4264" s="8">
        <v>4262</v>
      </c>
      <c r="B4264" s="10" t="s">
        <v>13904</v>
      </c>
      <c r="C4264" s="10" t="s">
        <v>37</v>
      </c>
      <c r="D4264" s="10" t="s">
        <v>13905</v>
      </c>
      <c r="E4264" s="10" t="s">
        <v>19</v>
      </c>
      <c r="F4264" s="11">
        <v>10</v>
      </c>
      <c r="G4264" s="11" t="s">
        <v>633</v>
      </c>
      <c r="H4264" s="10" t="s">
        <v>19</v>
      </c>
      <c r="I4264" s="10" t="s">
        <v>13906</v>
      </c>
      <c r="J4264" s="10" t="s">
        <v>40</v>
      </c>
      <c r="K4264" s="10" t="s">
        <v>13907</v>
      </c>
      <c r="L4264" s="10" t="s">
        <v>13908</v>
      </c>
      <c r="M4264" s="12" t="s">
        <v>13887</v>
      </c>
    </row>
    <row r="4265" s="4" customFormat="1" ht="67.5" spans="1:13">
      <c r="A4265" s="8">
        <v>4263</v>
      </c>
      <c r="B4265" s="10" t="s">
        <v>13904</v>
      </c>
      <c r="C4265" s="10" t="s">
        <v>37</v>
      </c>
      <c r="D4265" s="10" t="s">
        <v>13909</v>
      </c>
      <c r="E4265" s="10" t="s">
        <v>19</v>
      </c>
      <c r="F4265" s="11">
        <v>2</v>
      </c>
      <c r="G4265" s="11" t="s">
        <v>39</v>
      </c>
      <c r="H4265" s="10" t="s">
        <v>19</v>
      </c>
      <c r="I4265" s="10" t="s">
        <v>13910</v>
      </c>
      <c r="J4265" s="10" t="s">
        <v>59</v>
      </c>
      <c r="K4265" s="10" t="s">
        <v>13907</v>
      </c>
      <c r="L4265" s="10" t="s">
        <v>13908</v>
      </c>
      <c r="M4265" s="12" t="s">
        <v>13887</v>
      </c>
    </row>
    <row r="4266" s="4" customFormat="1" ht="81" spans="1:13">
      <c r="A4266" s="8">
        <v>4264</v>
      </c>
      <c r="B4266" s="10" t="s">
        <v>13904</v>
      </c>
      <c r="C4266" s="10" t="s">
        <v>1040</v>
      </c>
      <c r="D4266" s="10" t="s">
        <v>13911</v>
      </c>
      <c r="E4266" s="10" t="s">
        <v>85</v>
      </c>
      <c r="F4266" s="11">
        <v>2</v>
      </c>
      <c r="G4266" s="11" t="s">
        <v>43</v>
      </c>
      <c r="H4266" s="10" t="s">
        <v>19</v>
      </c>
      <c r="I4266" s="10" t="s">
        <v>13912</v>
      </c>
      <c r="J4266" s="10" t="s">
        <v>59</v>
      </c>
      <c r="K4266" s="10" t="s">
        <v>13907</v>
      </c>
      <c r="L4266" s="10" t="s">
        <v>13908</v>
      </c>
      <c r="M4266" s="12" t="s">
        <v>13887</v>
      </c>
    </row>
    <row r="4267" s="4" customFormat="1" ht="54" spans="1:13">
      <c r="A4267" s="8">
        <v>4265</v>
      </c>
      <c r="B4267" s="9" t="s">
        <v>13904</v>
      </c>
      <c r="C4267" s="9" t="s">
        <v>1040</v>
      </c>
      <c r="D4267" s="9" t="s">
        <v>13913</v>
      </c>
      <c r="E4267" s="9" t="s">
        <v>5808</v>
      </c>
      <c r="F4267" s="8">
        <v>1</v>
      </c>
      <c r="G4267" s="8" t="s">
        <v>18</v>
      </c>
      <c r="H4267" s="9" t="s">
        <v>1950</v>
      </c>
      <c r="I4267" s="9" t="s">
        <v>13914</v>
      </c>
      <c r="J4267" s="9" t="s">
        <v>34</v>
      </c>
      <c r="K4267" s="9" t="s">
        <v>13907</v>
      </c>
      <c r="L4267" s="9" t="s">
        <v>13908</v>
      </c>
      <c r="M4267" s="12" t="s">
        <v>13887</v>
      </c>
    </row>
    <row r="4268" s="4" customFormat="1" ht="27" spans="1:13">
      <c r="A4268" s="8">
        <v>4266</v>
      </c>
      <c r="B4268" s="10" t="s">
        <v>13915</v>
      </c>
      <c r="C4268" s="10" t="s">
        <v>37</v>
      </c>
      <c r="D4268" s="10" t="s">
        <v>13916</v>
      </c>
      <c r="E4268" s="10" t="s">
        <v>37</v>
      </c>
      <c r="F4268" s="11">
        <v>1</v>
      </c>
      <c r="G4268" s="11" t="s">
        <v>43</v>
      </c>
      <c r="H4268" s="10" t="s">
        <v>19</v>
      </c>
      <c r="I4268" s="10" t="s">
        <v>13917</v>
      </c>
      <c r="J4268" s="10" t="s">
        <v>59</v>
      </c>
      <c r="K4268" s="10" t="s">
        <v>13918</v>
      </c>
      <c r="L4268" s="10" t="s">
        <v>13919</v>
      </c>
      <c r="M4268" s="12" t="s">
        <v>13887</v>
      </c>
    </row>
    <row r="4269" s="4" customFormat="1" ht="27" spans="1:13">
      <c r="A4269" s="8">
        <v>4267</v>
      </c>
      <c r="B4269" s="10" t="s">
        <v>13915</v>
      </c>
      <c r="C4269" s="10" t="s">
        <v>150</v>
      </c>
      <c r="D4269" s="10" t="s">
        <v>13920</v>
      </c>
      <c r="E4269" s="10" t="s">
        <v>32</v>
      </c>
      <c r="F4269" s="11">
        <v>1</v>
      </c>
      <c r="G4269" s="11" t="s">
        <v>43</v>
      </c>
      <c r="H4269" s="10" t="s">
        <v>474</v>
      </c>
      <c r="I4269" s="10" t="s">
        <v>13921</v>
      </c>
      <c r="J4269" s="10" t="s">
        <v>59</v>
      </c>
      <c r="K4269" s="10" t="s">
        <v>13918</v>
      </c>
      <c r="L4269" s="10" t="s">
        <v>13919</v>
      </c>
      <c r="M4269" s="12" t="s">
        <v>13887</v>
      </c>
    </row>
    <row r="4270" s="4" customFormat="1" ht="27" spans="1:13">
      <c r="A4270" s="8">
        <v>4268</v>
      </c>
      <c r="B4270" s="10" t="s">
        <v>13915</v>
      </c>
      <c r="C4270" s="10" t="s">
        <v>37</v>
      </c>
      <c r="D4270" s="10" t="s">
        <v>13916</v>
      </c>
      <c r="E4270" s="10" t="s">
        <v>37</v>
      </c>
      <c r="F4270" s="11">
        <v>2</v>
      </c>
      <c r="G4270" s="11" t="s">
        <v>633</v>
      </c>
      <c r="H4270" s="10" t="s">
        <v>19</v>
      </c>
      <c r="I4270" s="10" t="s">
        <v>13922</v>
      </c>
      <c r="J4270" s="10" t="s">
        <v>34</v>
      </c>
      <c r="K4270" s="10" t="s">
        <v>13918</v>
      </c>
      <c r="L4270" s="10" t="s">
        <v>13919</v>
      </c>
      <c r="M4270" s="12" t="s">
        <v>13887</v>
      </c>
    </row>
    <row r="4271" s="4" customFormat="1" ht="40.5" spans="1:13">
      <c r="A4271" s="8">
        <v>4269</v>
      </c>
      <c r="B4271" s="10" t="s">
        <v>13915</v>
      </c>
      <c r="C4271" s="10" t="s">
        <v>37</v>
      </c>
      <c r="D4271" s="10" t="s">
        <v>13923</v>
      </c>
      <c r="E4271" s="10" t="s">
        <v>364</v>
      </c>
      <c r="F4271" s="11">
        <v>1</v>
      </c>
      <c r="G4271" s="11" t="s">
        <v>43</v>
      </c>
      <c r="H4271" s="10" t="s">
        <v>19</v>
      </c>
      <c r="I4271" s="10" t="s">
        <v>13924</v>
      </c>
      <c r="J4271" s="10" t="s">
        <v>59</v>
      </c>
      <c r="K4271" s="10" t="s">
        <v>13918</v>
      </c>
      <c r="L4271" s="10" t="s">
        <v>13919</v>
      </c>
      <c r="M4271" s="12" t="s">
        <v>13887</v>
      </c>
    </row>
    <row r="4272" s="4" customFormat="1" ht="94.5" spans="1:13">
      <c r="A4272" s="8">
        <v>4270</v>
      </c>
      <c r="B4272" s="10" t="s">
        <v>13925</v>
      </c>
      <c r="C4272" s="10" t="s">
        <v>66</v>
      </c>
      <c r="D4272" s="10" t="s">
        <v>13926</v>
      </c>
      <c r="E4272" s="10" t="s">
        <v>119</v>
      </c>
      <c r="F4272" s="11">
        <v>2</v>
      </c>
      <c r="G4272" s="11" t="s">
        <v>43</v>
      </c>
      <c r="H4272" s="10" t="s">
        <v>19</v>
      </c>
      <c r="I4272" s="10" t="s">
        <v>13927</v>
      </c>
      <c r="J4272" s="10" t="s">
        <v>40</v>
      </c>
      <c r="K4272" s="10" t="s">
        <v>13928</v>
      </c>
      <c r="L4272" s="10" t="s">
        <v>13929</v>
      </c>
      <c r="M4272" s="12" t="s">
        <v>13887</v>
      </c>
    </row>
    <row r="4273" s="4" customFormat="1" ht="27" spans="1:13">
      <c r="A4273" s="8">
        <v>4271</v>
      </c>
      <c r="B4273" s="10" t="s">
        <v>13930</v>
      </c>
      <c r="C4273" s="10" t="s">
        <v>135</v>
      </c>
      <c r="D4273" s="10" t="s">
        <v>2496</v>
      </c>
      <c r="E4273" s="10" t="s">
        <v>19</v>
      </c>
      <c r="F4273" s="11">
        <v>2</v>
      </c>
      <c r="G4273" s="11" t="s">
        <v>39</v>
      </c>
      <c r="H4273" s="10" t="s">
        <v>19</v>
      </c>
      <c r="I4273" s="10" t="s">
        <v>13931</v>
      </c>
      <c r="J4273" s="10" t="s">
        <v>40</v>
      </c>
      <c r="K4273" s="10" t="s">
        <v>13932</v>
      </c>
      <c r="L4273" s="10" t="s">
        <v>13933</v>
      </c>
      <c r="M4273" s="12" t="s">
        <v>13887</v>
      </c>
    </row>
    <row r="4274" s="4" customFormat="1" ht="27" spans="1:13">
      <c r="A4274" s="8">
        <v>4272</v>
      </c>
      <c r="B4274" s="10" t="s">
        <v>13934</v>
      </c>
      <c r="C4274" s="10" t="s">
        <v>1199</v>
      </c>
      <c r="D4274" s="10" t="s">
        <v>13935</v>
      </c>
      <c r="E4274" s="10" t="s">
        <v>19</v>
      </c>
      <c r="F4274" s="11">
        <v>1</v>
      </c>
      <c r="G4274" s="11" t="s">
        <v>39</v>
      </c>
      <c r="H4274" s="10" t="s">
        <v>19</v>
      </c>
      <c r="I4274" s="10" t="s">
        <v>19</v>
      </c>
      <c r="J4274" s="10" t="s">
        <v>40</v>
      </c>
      <c r="K4274" s="10" t="s">
        <v>13936</v>
      </c>
      <c r="L4274" s="10" t="s">
        <v>13937</v>
      </c>
      <c r="M4274" s="12" t="s">
        <v>13887</v>
      </c>
    </row>
    <row r="4275" s="4" customFormat="1" spans="1:13">
      <c r="A4275" s="8">
        <v>4273</v>
      </c>
      <c r="B4275" s="10" t="s">
        <v>13938</v>
      </c>
      <c r="C4275" s="10" t="s">
        <v>37</v>
      </c>
      <c r="D4275" s="10" t="s">
        <v>13939</v>
      </c>
      <c r="E4275" s="10" t="s">
        <v>19</v>
      </c>
      <c r="F4275" s="11">
        <v>30</v>
      </c>
      <c r="G4275" s="11" t="s">
        <v>633</v>
      </c>
      <c r="H4275" s="10" t="s">
        <v>19</v>
      </c>
      <c r="I4275" s="10" t="s">
        <v>13940</v>
      </c>
      <c r="J4275" s="10" t="s">
        <v>59</v>
      </c>
      <c r="K4275" s="10" t="s">
        <v>1272</v>
      </c>
      <c r="L4275" s="10" t="s">
        <v>13941</v>
      </c>
      <c r="M4275" s="12" t="s">
        <v>13887</v>
      </c>
    </row>
    <row r="4276" s="4" customFormat="1" ht="54" spans="1:13">
      <c r="A4276" s="8">
        <v>4274</v>
      </c>
      <c r="B4276" s="10" t="s">
        <v>13942</v>
      </c>
      <c r="C4276" s="10" t="s">
        <v>37</v>
      </c>
      <c r="D4276" s="10" t="s">
        <v>13943</v>
      </c>
      <c r="E4276" s="10" t="s">
        <v>37</v>
      </c>
      <c r="F4276" s="11">
        <v>1</v>
      </c>
      <c r="G4276" s="11" t="s">
        <v>43</v>
      </c>
      <c r="H4276" s="10" t="s">
        <v>19</v>
      </c>
      <c r="I4276" s="10" t="s">
        <v>5250</v>
      </c>
      <c r="J4276" s="10" t="s">
        <v>70</v>
      </c>
      <c r="K4276" s="10" t="s">
        <v>13944</v>
      </c>
      <c r="L4276" s="10" t="s">
        <v>13945</v>
      </c>
      <c r="M4276" s="12" t="s">
        <v>13887</v>
      </c>
    </row>
    <row r="4277" s="4" customFormat="1" ht="40.5" spans="1:13">
      <c r="A4277" s="8">
        <v>4275</v>
      </c>
      <c r="B4277" s="10" t="s">
        <v>13946</v>
      </c>
      <c r="C4277" s="10" t="s">
        <v>37</v>
      </c>
      <c r="D4277" s="10" t="s">
        <v>13947</v>
      </c>
      <c r="E4277" s="10" t="s">
        <v>364</v>
      </c>
      <c r="F4277" s="11">
        <v>6</v>
      </c>
      <c r="G4277" s="11" t="s">
        <v>633</v>
      </c>
      <c r="H4277" s="10" t="s">
        <v>19</v>
      </c>
      <c r="I4277" s="10" t="s">
        <v>13948</v>
      </c>
      <c r="J4277" s="10" t="s">
        <v>40</v>
      </c>
      <c r="K4277" s="10" t="s">
        <v>13949</v>
      </c>
      <c r="L4277" s="10" t="s">
        <v>13950</v>
      </c>
      <c r="M4277" s="12" t="s">
        <v>13887</v>
      </c>
    </row>
    <row r="4278" s="4" customFormat="1" ht="27" spans="1:13">
      <c r="A4278" s="8">
        <v>4276</v>
      </c>
      <c r="B4278" s="10" t="s">
        <v>13946</v>
      </c>
      <c r="C4278" s="10" t="s">
        <v>37</v>
      </c>
      <c r="D4278" s="10" t="s">
        <v>13951</v>
      </c>
      <c r="E4278" s="10" t="s">
        <v>364</v>
      </c>
      <c r="F4278" s="11">
        <v>100</v>
      </c>
      <c r="G4278" s="11" t="s">
        <v>633</v>
      </c>
      <c r="H4278" s="10" t="s">
        <v>19</v>
      </c>
      <c r="I4278" s="10" t="s">
        <v>13952</v>
      </c>
      <c r="J4278" s="10" t="s">
        <v>59</v>
      </c>
      <c r="K4278" s="10" t="s">
        <v>13949</v>
      </c>
      <c r="L4278" s="10" t="s">
        <v>13950</v>
      </c>
      <c r="M4278" s="12" t="s">
        <v>13887</v>
      </c>
    </row>
    <row r="4279" s="4" customFormat="1" ht="27" spans="1:13">
      <c r="A4279" s="8">
        <v>4277</v>
      </c>
      <c r="B4279" s="10" t="s">
        <v>13946</v>
      </c>
      <c r="C4279" s="10" t="s">
        <v>37</v>
      </c>
      <c r="D4279" s="10" t="s">
        <v>13953</v>
      </c>
      <c r="E4279" s="10" t="s">
        <v>364</v>
      </c>
      <c r="F4279" s="11">
        <v>5</v>
      </c>
      <c r="G4279" s="11" t="s">
        <v>43</v>
      </c>
      <c r="H4279" s="10" t="s">
        <v>19</v>
      </c>
      <c r="I4279" s="10" t="s">
        <v>13954</v>
      </c>
      <c r="J4279" s="10" t="s">
        <v>59</v>
      </c>
      <c r="K4279" s="10" t="s">
        <v>13949</v>
      </c>
      <c r="L4279" s="10" t="s">
        <v>13950</v>
      </c>
      <c r="M4279" s="12" t="s">
        <v>13887</v>
      </c>
    </row>
    <row r="4280" s="4" customFormat="1" ht="27" spans="1:13">
      <c r="A4280" s="8">
        <v>4278</v>
      </c>
      <c r="B4280" s="10" t="s">
        <v>13946</v>
      </c>
      <c r="C4280" s="10" t="s">
        <v>37</v>
      </c>
      <c r="D4280" s="10" t="s">
        <v>13955</v>
      </c>
      <c r="E4280" s="10" t="s">
        <v>364</v>
      </c>
      <c r="F4280" s="11">
        <v>3</v>
      </c>
      <c r="G4280" s="11" t="s">
        <v>633</v>
      </c>
      <c r="H4280" s="10" t="s">
        <v>19</v>
      </c>
      <c r="I4280" s="10" t="s">
        <v>13956</v>
      </c>
      <c r="J4280" s="10" t="s">
        <v>40</v>
      </c>
      <c r="K4280" s="10" t="s">
        <v>13949</v>
      </c>
      <c r="L4280" s="10" t="s">
        <v>13950</v>
      </c>
      <c r="M4280" s="12" t="s">
        <v>13887</v>
      </c>
    </row>
    <row r="4281" s="4" customFormat="1" spans="1:13">
      <c r="A4281" s="8">
        <v>4279</v>
      </c>
      <c r="B4281" s="10" t="s">
        <v>13946</v>
      </c>
      <c r="C4281" s="10" t="s">
        <v>37</v>
      </c>
      <c r="D4281" s="10" t="s">
        <v>13957</v>
      </c>
      <c r="E4281" s="10" t="s">
        <v>364</v>
      </c>
      <c r="F4281" s="11">
        <v>5</v>
      </c>
      <c r="G4281" s="11" t="s">
        <v>43</v>
      </c>
      <c r="H4281" s="10" t="s">
        <v>19</v>
      </c>
      <c r="I4281" s="10" t="s">
        <v>13957</v>
      </c>
      <c r="J4281" s="10" t="s">
        <v>59</v>
      </c>
      <c r="K4281" s="10" t="s">
        <v>13949</v>
      </c>
      <c r="L4281" s="10" t="s">
        <v>13950</v>
      </c>
      <c r="M4281" s="12" t="s">
        <v>13887</v>
      </c>
    </row>
    <row r="4282" s="4" customFormat="1" ht="40.5" spans="1:13">
      <c r="A4282" s="8">
        <v>4280</v>
      </c>
      <c r="B4282" s="10" t="s">
        <v>13946</v>
      </c>
      <c r="C4282" s="10" t="s">
        <v>37</v>
      </c>
      <c r="D4282" s="10" t="s">
        <v>13958</v>
      </c>
      <c r="E4282" s="10" t="s">
        <v>364</v>
      </c>
      <c r="F4282" s="11">
        <v>3</v>
      </c>
      <c r="G4282" s="11" t="s">
        <v>43</v>
      </c>
      <c r="H4282" s="10" t="s">
        <v>19</v>
      </c>
      <c r="I4282" s="10" t="s">
        <v>13959</v>
      </c>
      <c r="J4282" s="10" t="s">
        <v>59</v>
      </c>
      <c r="K4282" s="10" t="s">
        <v>13949</v>
      </c>
      <c r="L4282" s="10" t="s">
        <v>13950</v>
      </c>
      <c r="M4282" s="12" t="s">
        <v>13887</v>
      </c>
    </row>
    <row r="4283" s="4" customFormat="1" ht="67.5" spans="1:13">
      <c r="A4283" s="8">
        <v>4281</v>
      </c>
      <c r="B4283" s="9" t="s">
        <v>13946</v>
      </c>
      <c r="C4283" s="9" t="s">
        <v>37</v>
      </c>
      <c r="D4283" s="9" t="s">
        <v>13960</v>
      </c>
      <c r="E4283" s="9" t="s">
        <v>32</v>
      </c>
      <c r="F4283" s="8">
        <v>5</v>
      </c>
      <c r="G4283" s="8" t="s">
        <v>18</v>
      </c>
      <c r="H4283" s="9" t="s">
        <v>76</v>
      </c>
      <c r="I4283" s="9" t="s">
        <v>13961</v>
      </c>
      <c r="J4283" s="9" t="s">
        <v>59</v>
      </c>
      <c r="K4283" s="9" t="s">
        <v>13949</v>
      </c>
      <c r="L4283" s="9" t="s">
        <v>13950</v>
      </c>
      <c r="M4283" s="12" t="s">
        <v>13887</v>
      </c>
    </row>
    <row r="4284" s="4" customFormat="1" ht="54" spans="1:13">
      <c r="A4284" s="8">
        <v>4282</v>
      </c>
      <c r="B4284" s="9" t="s">
        <v>13946</v>
      </c>
      <c r="C4284" s="9" t="s">
        <v>37</v>
      </c>
      <c r="D4284" s="9" t="s">
        <v>13962</v>
      </c>
      <c r="E4284" s="9" t="s">
        <v>37</v>
      </c>
      <c r="F4284" s="8">
        <v>5</v>
      </c>
      <c r="G4284" s="8" t="s">
        <v>18</v>
      </c>
      <c r="H4284" s="9" t="s">
        <v>19</v>
      </c>
      <c r="I4284" s="9" t="s">
        <v>13963</v>
      </c>
      <c r="J4284" s="9" t="s">
        <v>59</v>
      </c>
      <c r="K4284" s="9" t="s">
        <v>13949</v>
      </c>
      <c r="L4284" s="9" t="s">
        <v>13950</v>
      </c>
      <c r="M4284" s="12" t="s">
        <v>13887</v>
      </c>
    </row>
    <row r="4285" s="4" customFormat="1" ht="54" spans="1:13">
      <c r="A4285" s="8">
        <v>4283</v>
      </c>
      <c r="B4285" s="9" t="s">
        <v>13964</v>
      </c>
      <c r="C4285" s="9" t="s">
        <v>2393</v>
      </c>
      <c r="D4285" s="9" t="s">
        <v>13965</v>
      </c>
      <c r="E4285" s="9" t="s">
        <v>119</v>
      </c>
      <c r="F4285" s="8">
        <v>2</v>
      </c>
      <c r="G4285" s="8" t="s">
        <v>18</v>
      </c>
      <c r="H4285" s="9" t="s">
        <v>19</v>
      </c>
      <c r="I4285" s="9" t="s">
        <v>13966</v>
      </c>
      <c r="J4285" s="9" t="s">
        <v>59</v>
      </c>
      <c r="K4285" s="9" t="s">
        <v>13967</v>
      </c>
      <c r="L4285" s="9" t="s">
        <v>13968</v>
      </c>
      <c r="M4285" s="12" t="s">
        <v>13887</v>
      </c>
    </row>
    <row r="4286" s="4" customFormat="1" ht="67.5" spans="1:13">
      <c r="A4286" s="8">
        <v>4284</v>
      </c>
      <c r="B4286" s="10" t="s">
        <v>13969</v>
      </c>
      <c r="C4286" s="10" t="s">
        <v>37</v>
      </c>
      <c r="D4286" s="10" t="s">
        <v>13970</v>
      </c>
      <c r="E4286" s="10" t="s">
        <v>1009</v>
      </c>
      <c r="F4286" s="11">
        <v>10</v>
      </c>
      <c r="G4286" s="11" t="s">
        <v>43</v>
      </c>
      <c r="H4286" s="10" t="s">
        <v>19</v>
      </c>
      <c r="I4286" s="10" t="s">
        <v>13971</v>
      </c>
      <c r="J4286" s="10" t="s">
        <v>59</v>
      </c>
      <c r="K4286" s="10" t="s">
        <v>13972</v>
      </c>
      <c r="L4286" s="10" t="s">
        <v>13973</v>
      </c>
      <c r="M4286" s="12" t="s">
        <v>13887</v>
      </c>
    </row>
    <row r="4287" s="4" customFormat="1" ht="67.5" spans="1:13">
      <c r="A4287" s="8">
        <v>4285</v>
      </c>
      <c r="B4287" s="10" t="s">
        <v>13969</v>
      </c>
      <c r="C4287" s="10" t="s">
        <v>37</v>
      </c>
      <c r="D4287" s="10" t="s">
        <v>13974</v>
      </c>
      <c r="E4287" s="10" t="s">
        <v>2638</v>
      </c>
      <c r="F4287" s="11">
        <v>20</v>
      </c>
      <c r="G4287" s="11" t="s">
        <v>43</v>
      </c>
      <c r="H4287" s="10" t="s">
        <v>19</v>
      </c>
      <c r="I4287" s="10" t="s">
        <v>13971</v>
      </c>
      <c r="J4287" s="10" t="s">
        <v>59</v>
      </c>
      <c r="K4287" s="10" t="s">
        <v>13972</v>
      </c>
      <c r="L4287" s="10" t="s">
        <v>13973</v>
      </c>
      <c r="M4287" s="12" t="s">
        <v>13887</v>
      </c>
    </row>
    <row r="4288" s="4" customFormat="1" spans="1:13">
      <c r="A4288" s="8">
        <v>4286</v>
      </c>
      <c r="B4288" s="10" t="s">
        <v>13975</v>
      </c>
      <c r="C4288" s="10" t="s">
        <v>37</v>
      </c>
      <c r="D4288" s="10" t="s">
        <v>13976</v>
      </c>
      <c r="E4288" s="10" t="s">
        <v>19</v>
      </c>
      <c r="F4288" s="11">
        <v>5</v>
      </c>
      <c r="G4288" s="11" t="s">
        <v>633</v>
      </c>
      <c r="H4288" s="10" t="s">
        <v>19</v>
      </c>
      <c r="I4288" s="10" t="s">
        <v>13977</v>
      </c>
      <c r="J4288" s="10" t="s">
        <v>59</v>
      </c>
      <c r="K4288" s="10" t="s">
        <v>13978</v>
      </c>
      <c r="L4288" s="10" t="s">
        <v>13979</v>
      </c>
      <c r="M4288" s="12" t="s">
        <v>13887</v>
      </c>
    </row>
    <row r="4289" s="4" customFormat="1" spans="1:13">
      <c r="A4289" s="8">
        <v>4287</v>
      </c>
      <c r="B4289" s="10" t="s">
        <v>13975</v>
      </c>
      <c r="C4289" s="10" t="s">
        <v>37</v>
      </c>
      <c r="D4289" s="10" t="s">
        <v>13980</v>
      </c>
      <c r="E4289" s="10" t="s">
        <v>19</v>
      </c>
      <c r="F4289" s="11">
        <v>1</v>
      </c>
      <c r="G4289" s="11" t="s">
        <v>43</v>
      </c>
      <c r="H4289" s="10" t="s">
        <v>19</v>
      </c>
      <c r="I4289" s="10" t="s">
        <v>13981</v>
      </c>
      <c r="J4289" s="10" t="s">
        <v>59</v>
      </c>
      <c r="K4289" s="10" t="s">
        <v>13978</v>
      </c>
      <c r="L4289" s="10" t="s">
        <v>13979</v>
      </c>
      <c r="M4289" s="12" t="s">
        <v>13887</v>
      </c>
    </row>
    <row r="4290" s="4" customFormat="1" spans="1:13">
      <c r="A4290" s="8">
        <v>4288</v>
      </c>
      <c r="B4290" s="10" t="s">
        <v>13982</v>
      </c>
      <c r="C4290" s="10" t="s">
        <v>30</v>
      </c>
      <c r="D4290" s="10" t="s">
        <v>782</v>
      </c>
      <c r="E4290" s="10" t="s">
        <v>19</v>
      </c>
      <c r="F4290" s="11">
        <v>1</v>
      </c>
      <c r="G4290" s="11" t="s">
        <v>43</v>
      </c>
      <c r="H4290" s="10" t="s">
        <v>19</v>
      </c>
      <c r="I4290" s="10" t="s">
        <v>782</v>
      </c>
      <c r="J4290" s="10" t="s">
        <v>70</v>
      </c>
      <c r="K4290" s="10" t="s">
        <v>13983</v>
      </c>
      <c r="L4290" s="10" t="s">
        <v>13984</v>
      </c>
      <c r="M4290" s="12" t="s">
        <v>13887</v>
      </c>
    </row>
    <row r="4291" s="4" customFormat="1" ht="27" spans="1:13">
      <c r="A4291" s="8">
        <v>4289</v>
      </c>
      <c r="B4291" s="9" t="s">
        <v>13985</v>
      </c>
      <c r="C4291" s="9" t="s">
        <v>1526</v>
      </c>
      <c r="D4291" s="9" t="s">
        <v>13986</v>
      </c>
      <c r="E4291" s="9" t="s">
        <v>32</v>
      </c>
      <c r="F4291" s="8">
        <v>3</v>
      </c>
      <c r="G4291" s="8" t="s">
        <v>18</v>
      </c>
      <c r="H4291" s="9" t="s">
        <v>19</v>
      </c>
      <c r="I4291" s="9" t="s">
        <v>13987</v>
      </c>
      <c r="J4291" s="9" t="s">
        <v>59</v>
      </c>
      <c r="K4291" s="9" t="s">
        <v>13988</v>
      </c>
      <c r="L4291" s="9" t="s">
        <v>13989</v>
      </c>
      <c r="M4291" s="12" t="s">
        <v>13887</v>
      </c>
    </row>
    <row r="4292" s="4" customFormat="1" ht="27" spans="1:13">
      <c r="A4292" s="8">
        <v>4290</v>
      </c>
      <c r="B4292" s="9" t="s">
        <v>13985</v>
      </c>
      <c r="C4292" s="9" t="s">
        <v>167</v>
      </c>
      <c r="D4292" s="9" t="s">
        <v>13990</v>
      </c>
      <c r="E4292" s="9" t="s">
        <v>159</v>
      </c>
      <c r="F4292" s="8">
        <v>2</v>
      </c>
      <c r="G4292" s="8" t="s">
        <v>18</v>
      </c>
      <c r="H4292" s="9" t="s">
        <v>19</v>
      </c>
      <c r="I4292" s="9" t="s">
        <v>13150</v>
      </c>
      <c r="J4292" s="9" t="s">
        <v>59</v>
      </c>
      <c r="K4292" s="9" t="s">
        <v>13988</v>
      </c>
      <c r="L4292" s="9" t="s">
        <v>13989</v>
      </c>
      <c r="M4292" s="12" t="s">
        <v>13887</v>
      </c>
    </row>
    <row r="4293" s="4" customFormat="1" ht="27" spans="1:13">
      <c r="A4293" s="8">
        <v>4291</v>
      </c>
      <c r="B4293" s="9" t="s">
        <v>13985</v>
      </c>
      <c r="C4293" s="9" t="s">
        <v>318</v>
      </c>
      <c r="D4293" s="9" t="s">
        <v>9779</v>
      </c>
      <c r="E4293" s="9" t="s">
        <v>176</v>
      </c>
      <c r="F4293" s="8">
        <v>3</v>
      </c>
      <c r="G4293" s="8" t="s">
        <v>18</v>
      </c>
      <c r="H4293" s="9" t="s">
        <v>19</v>
      </c>
      <c r="I4293" s="9" t="s">
        <v>13991</v>
      </c>
      <c r="J4293" s="9" t="s">
        <v>40</v>
      </c>
      <c r="K4293" s="9" t="s">
        <v>13988</v>
      </c>
      <c r="L4293" s="9" t="s">
        <v>13989</v>
      </c>
      <c r="M4293" s="12" t="s">
        <v>13887</v>
      </c>
    </row>
    <row r="4294" s="4" customFormat="1" ht="27" spans="1:13">
      <c r="A4294" s="8">
        <v>4292</v>
      </c>
      <c r="B4294" s="9" t="s">
        <v>13985</v>
      </c>
      <c r="C4294" s="9" t="s">
        <v>37</v>
      </c>
      <c r="D4294" s="9" t="s">
        <v>13992</v>
      </c>
      <c r="E4294" s="9" t="s">
        <v>1176</v>
      </c>
      <c r="F4294" s="8">
        <v>2</v>
      </c>
      <c r="G4294" s="8" t="s">
        <v>18</v>
      </c>
      <c r="H4294" s="9" t="s">
        <v>19</v>
      </c>
      <c r="I4294" s="9" t="s">
        <v>13993</v>
      </c>
      <c r="J4294" s="9" t="s">
        <v>40</v>
      </c>
      <c r="K4294" s="9" t="s">
        <v>13988</v>
      </c>
      <c r="L4294" s="9" t="s">
        <v>13989</v>
      </c>
      <c r="M4294" s="12" t="s">
        <v>13887</v>
      </c>
    </row>
    <row r="4295" s="4" customFormat="1" ht="108" spans="1:13">
      <c r="A4295" s="8">
        <v>4293</v>
      </c>
      <c r="B4295" s="9" t="s">
        <v>13994</v>
      </c>
      <c r="C4295" s="9" t="s">
        <v>135</v>
      </c>
      <c r="D4295" s="9" t="s">
        <v>13995</v>
      </c>
      <c r="E4295" s="9" t="s">
        <v>32</v>
      </c>
      <c r="F4295" s="8">
        <v>1</v>
      </c>
      <c r="G4295" s="8" t="s">
        <v>18</v>
      </c>
      <c r="H4295" s="9" t="s">
        <v>19</v>
      </c>
      <c r="I4295" s="9" t="s">
        <v>13996</v>
      </c>
      <c r="J4295" s="9" t="s">
        <v>28</v>
      </c>
      <c r="K4295" s="9" t="s">
        <v>13997</v>
      </c>
      <c r="L4295" s="9" t="s">
        <v>13998</v>
      </c>
      <c r="M4295" s="12" t="s">
        <v>13887</v>
      </c>
    </row>
    <row r="4296" s="4" customFormat="1" ht="121.5" spans="1:13">
      <c r="A4296" s="8">
        <v>4294</v>
      </c>
      <c r="B4296" s="9" t="s">
        <v>13994</v>
      </c>
      <c r="C4296" s="9" t="s">
        <v>135</v>
      </c>
      <c r="D4296" s="9" t="s">
        <v>13999</v>
      </c>
      <c r="E4296" s="9" t="s">
        <v>212</v>
      </c>
      <c r="F4296" s="8">
        <v>1</v>
      </c>
      <c r="G4296" s="8" t="s">
        <v>18</v>
      </c>
      <c r="H4296" s="9" t="s">
        <v>19</v>
      </c>
      <c r="I4296" s="9" t="s">
        <v>14000</v>
      </c>
      <c r="J4296" s="9" t="s">
        <v>34</v>
      </c>
      <c r="K4296" s="9" t="s">
        <v>13997</v>
      </c>
      <c r="L4296" s="9" t="s">
        <v>13998</v>
      </c>
      <c r="M4296" s="12" t="s">
        <v>13887</v>
      </c>
    </row>
    <row r="4297" s="4" customFormat="1" ht="94.5" spans="1:13">
      <c r="A4297" s="8">
        <v>4295</v>
      </c>
      <c r="B4297" s="10" t="s">
        <v>14001</v>
      </c>
      <c r="C4297" s="10" t="s">
        <v>150</v>
      </c>
      <c r="D4297" s="10" t="s">
        <v>14002</v>
      </c>
      <c r="E4297" s="10" t="s">
        <v>9071</v>
      </c>
      <c r="F4297" s="11">
        <v>2</v>
      </c>
      <c r="G4297" s="11" t="s">
        <v>43</v>
      </c>
      <c r="H4297" s="10" t="s">
        <v>19</v>
      </c>
      <c r="I4297" s="10" t="s">
        <v>14003</v>
      </c>
      <c r="J4297" s="10" t="s">
        <v>59</v>
      </c>
      <c r="K4297" s="10" t="s">
        <v>14004</v>
      </c>
      <c r="L4297" s="10" t="s">
        <v>14005</v>
      </c>
      <c r="M4297" s="12" t="s">
        <v>13887</v>
      </c>
    </row>
    <row r="4298" s="4" customFormat="1" spans="1:13">
      <c r="A4298" s="8">
        <v>4296</v>
      </c>
      <c r="B4298" s="10" t="s">
        <v>14006</v>
      </c>
      <c r="C4298" s="10" t="s">
        <v>37</v>
      </c>
      <c r="D4298" s="10" t="s">
        <v>14007</v>
      </c>
      <c r="E4298" s="10" t="s">
        <v>19</v>
      </c>
      <c r="F4298" s="11">
        <v>3</v>
      </c>
      <c r="G4298" s="11" t="s">
        <v>633</v>
      </c>
      <c r="H4298" s="10" t="s">
        <v>19</v>
      </c>
      <c r="I4298" s="10" t="s">
        <v>14008</v>
      </c>
      <c r="J4298" s="10" t="s">
        <v>40</v>
      </c>
      <c r="K4298" s="10" t="s">
        <v>6422</v>
      </c>
      <c r="L4298" s="10" t="s">
        <v>14009</v>
      </c>
      <c r="M4298" s="12" t="s">
        <v>13887</v>
      </c>
    </row>
    <row r="4299" s="4" customFormat="1" ht="54" spans="1:13">
      <c r="A4299" s="8">
        <v>4297</v>
      </c>
      <c r="B4299" s="9" t="s">
        <v>14006</v>
      </c>
      <c r="C4299" s="9" t="s">
        <v>37</v>
      </c>
      <c r="D4299" s="9" t="s">
        <v>14010</v>
      </c>
      <c r="E4299" s="9" t="s">
        <v>119</v>
      </c>
      <c r="F4299" s="8">
        <v>2</v>
      </c>
      <c r="G4299" s="8" t="s">
        <v>18</v>
      </c>
      <c r="H4299" s="9" t="s">
        <v>19</v>
      </c>
      <c r="I4299" s="9" t="s">
        <v>14011</v>
      </c>
      <c r="J4299" s="9" t="s">
        <v>40</v>
      </c>
      <c r="K4299" s="9" t="s">
        <v>6422</v>
      </c>
      <c r="L4299" s="9" t="str">
        <f t="shared" ref="L4299:L4310" si="0">"15204257817"</f>
        <v>15204257817</v>
      </c>
      <c r="M4299" s="12" t="s">
        <v>13887</v>
      </c>
    </row>
    <row r="4300" s="4" customFormat="1" ht="67.5" spans="1:13">
      <c r="A4300" s="8">
        <v>4298</v>
      </c>
      <c r="B4300" s="9" t="s">
        <v>14006</v>
      </c>
      <c r="C4300" s="9" t="s">
        <v>37</v>
      </c>
      <c r="D4300" s="9" t="s">
        <v>398</v>
      </c>
      <c r="E4300" s="9" t="s">
        <v>19</v>
      </c>
      <c r="F4300" s="8">
        <v>10</v>
      </c>
      <c r="G4300" s="8" t="s">
        <v>18</v>
      </c>
      <c r="H4300" s="9" t="s">
        <v>19</v>
      </c>
      <c r="I4300" s="9" t="s">
        <v>14012</v>
      </c>
      <c r="J4300" s="9" t="s">
        <v>40</v>
      </c>
      <c r="K4300" s="9" t="s">
        <v>6422</v>
      </c>
      <c r="L4300" s="9" t="str">
        <f t="shared" si="0"/>
        <v>15204257817</v>
      </c>
      <c r="M4300" s="12" t="s">
        <v>13887</v>
      </c>
    </row>
    <row r="4301" s="4" customFormat="1" ht="67.5" spans="1:13">
      <c r="A4301" s="8">
        <v>4299</v>
      </c>
      <c r="B4301" s="9" t="s">
        <v>14006</v>
      </c>
      <c r="C4301" s="9" t="s">
        <v>37</v>
      </c>
      <c r="D4301" s="9" t="s">
        <v>14013</v>
      </c>
      <c r="E4301" s="9" t="s">
        <v>19</v>
      </c>
      <c r="F4301" s="8">
        <v>3</v>
      </c>
      <c r="G4301" s="8" t="s">
        <v>18</v>
      </c>
      <c r="H4301" s="9" t="s">
        <v>19</v>
      </c>
      <c r="I4301" s="9" t="s">
        <v>14012</v>
      </c>
      <c r="J4301" s="9" t="s">
        <v>40</v>
      </c>
      <c r="K4301" s="9" t="s">
        <v>6422</v>
      </c>
      <c r="L4301" s="9" t="str">
        <f t="shared" si="0"/>
        <v>15204257817</v>
      </c>
      <c r="M4301" s="12" t="s">
        <v>13887</v>
      </c>
    </row>
    <row r="4302" s="4" customFormat="1" ht="67.5" spans="1:13">
      <c r="A4302" s="8">
        <v>4300</v>
      </c>
      <c r="B4302" s="9" t="s">
        <v>14006</v>
      </c>
      <c r="C4302" s="9" t="s">
        <v>37</v>
      </c>
      <c r="D4302" s="9" t="s">
        <v>14014</v>
      </c>
      <c r="E4302" s="9" t="s">
        <v>137</v>
      </c>
      <c r="F4302" s="8">
        <v>1</v>
      </c>
      <c r="G4302" s="8" t="s">
        <v>18</v>
      </c>
      <c r="H4302" s="9" t="s">
        <v>19</v>
      </c>
      <c r="I4302" s="9" t="s">
        <v>14012</v>
      </c>
      <c r="J4302" s="9" t="s">
        <v>40</v>
      </c>
      <c r="K4302" s="9" t="s">
        <v>6422</v>
      </c>
      <c r="L4302" s="9" t="str">
        <f t="shared" si="0"/>
        <v>15204257817</v>
      </c>
      <c r="M4302" s="12" t="s">
        <v>13887</v>
      </c>
    </row>
    <row r="4303" s="4" customFormat="1" ht="67.5" spans="1:13">
      <c r="A4303" s="8">
        <v>4301</v>
      </c>
      <c r="B4303" s="9" t="s">
        <v>14006</v>
      </c>
      <c r="C4303" s="9" t="s">
        <v>37</v>
      </c>
      <c r="D4303" s="9" t="s">
        <v>14015</v>
      </c>
      <c r="E4303" s="9" t="s">
        <v>19</v>
      </c>
      <c r="F4303" s="8">
        <v>3</v>
      </c>
      <c r="G4303" s="8" t="s">
        <v>18</v>
      </c>
      <c r="H4303" s="9" t="s">
        <v>19</v>
      </c>
      <c r="I4303" s="9" t="s">
        <v>14012</v>
      </c>
      <c r="J4303" s="9" t="s">
        <v>40</v>
      </c>
      <c r="K4303" s="9" t="s">
        <v>6422</v>
      </c>
      <c r="L4303" s="9" t="str">
        <f t="shared" si="0"/>
        <v>15204257817</v>
      </c>
      <c r="M4303" s="12" t="s">
        <v>13887</v>
      </c>
    </row>
    <row r="4304" s="4" customFormat="1" ht="67.5" spans="1:13">
      <c r="A4304" s="8">
        <v>4302</v>
      </c>
      <c r="B4304" s="9" t="s">
        <v>14006</v>
      </c>
      <c r="C4304" s="9" t="s">
        <v>37</v>
      </c>
      <c r="D4304" s="9" t="s">
        <v>398</v>
      </c>
      <c r="E4304" s="9" t="s">
        <v>19</v>
      </c>
      <c r="F4304" s="8">
        <v>3</v>
      </c>
      <c r="G4304" s="8" t="s">
        <v>18</v>
      </c>
      <c r="H4304" s="9" t="s">
        <v>19</v>
      </c>
      <c r="I4304" s="9" t="s">
        <v>14012</v>
      </c>
      <c r="J4304" s="9" t="s">
        <v>40</v>
      </c>
      <c r="K4304" s="9" t="s">
        <v>6422</v>
      </c>
      <c r="L4304" s="9" t="str">
        <f t="shared" si="0"/>
        <v>15204257817</v>
      </c>
      <c r="M4304" s="12" t="s">
        <v>13887</v>
      </c>
    </row>
    <row r="4305" s="4" customFormat="1" ht="67.5" spans="1:13">
      <c r="A4305" s="8">
        <v>4303</v>
      </c>
      <c r="B4305" s="9" t="s">
        <v>14006</v>
      </c>
      <c r="C4305" s="9" t="s">
        <v>37</v>
      </c>
      <c r="D4305" s="9" t="s">
        <v>14016</v>
      </c>
      <c r="E4305" s="9" t="s">
        <v>19</v>
      </c>
      <c r="F4305" s="8">
        <v>3</v>
      </c>
      <c r="G4305" s="8" t="s">
        <v>18</v>
      </c>
      <c r="H4305" s="9" t="s">
        <v>19</v>
      </c>
      <c r="I4305" s="9" t="s">
        <v>14012</v>
      </c>
      <c r="J4305" s="9" t="s">
        <v>40</v>
      </c>
      <c r="K4305" s="9" t="s">
        <v>6422</v>
      </c>
      <c r="L4305" s="9" t="str">
        <f t="shared" si="0"/>
        <v>15204257817</v>
      </c>
      <c r="M4305" s="12" t="s">
        <v>13887</v>
      </c>
    </row>
    <row r="4306" s="4" customFormat="1" ht="67.5" spans="1:13">
      <c r="A4306" s="8">
        <v>4304</v>
      </c>
      <c r="B4306" s="9" t="s">
        <v>14006</v>
      </c>
      <c r="C4306" s="9" t="s">
        <v>37</v>
      </c>
      <c r="D4306" s="9" t="s">
        <v>14017</v>
      </c>
      <c r="E4306" s="9" t="s">
        <v>19</v>
      </c>
      <c r="F4306" s="8">
        <v>3</v>
      </c>
      <c r="G4306" s="8" t="s">
        <v>18</v>
      </c>
      <c r="H4306" s="9" t="s">
        <v>19</v>
      </c>
      <c r="I4306" s="9" t="s">
        <v>14012</v>
      </c>
      <c r="J4306" s="9" t="s">
        <v>40</v>
      </c>
      <c r="K4306" s="9" t="s">
        <v>6422</v>
      </c>
      <c r="L4306" s="9" t="str">
        <f t="shared" si="0"/>
        <v>15204257817</v>
      </c>
      <c r="M4306" s="12" t="s">
        <v>13887</v>
      </c>
    </row>
    <row r="4307" s="4" customFormat="1" ht="67.5" spans="1:13">
      <c r="A4307" s="8">
        <v>4305</v>
      </c>
      <c r="B4307" s="9" t="s">
        <v>14006</v>
      </c>
      <c r="C4307" s="9" t="s">
        <v>37</v>
      </c>
      <c r="D4307" s="9" t="s">
        <v>1949</v>
      </c>
      <c r="E4307" s="9" t="s">
        <v>19</v>
      </c>
      <c r="F4307" s="8">
        <v>2</v>
      </c>
      <c r="G4307" s="8" t="s">
        <v>18</v>
      </c>
      <c r="H4307" s="9" t="s">
        <v>19</v>
      </c>
      <c r="I4307" s="9" t="s">
        <v>14012</v>
      </c>
      <c r="J4307" s="9" t="s">
        <v>40</v>
      </c>
      <c r="K4307" s="9" t="s">
        <v>6422</v>
      </c>
      <c r="L4307" s="9" t="str">
        <f t="shared" si="0"/>
        <v>15204257817</v>
      </c>
      <c r="M4307" s="12" t="s">
        <v>13887</v>
      </c>
    </row>
    <row r="4308" s="4" customFormat="1" ht="67.5" spans="1:13">
      <c r="A4308" s="8">
        <v>4306</v>
      </c>
      <c r="B4308" s="9" t="s">
        <v>14006</v>
      </c>
      <c r="C4308" s="9" t="s">
        <v>37</v>
      </c>
      <c r="D4308" s="9" t="s">
        <v>14018</v>
      </c>
      <c r="E4308" s="9" t="s">
        <v>137</v>
      </c>
      <c r="F4308" s="8">
        <v>1</v>
      </c>
      <c r="G4308" s="8" t="s">
        <v>18</v>
      </c>
      <c r="H4308" s="9" t="s">
        <v>19</v>
      </c>
      <c r="I4308" s="9" t="s">
        <v>14012</v>
      </c>
      <c r="J4308" s="9" t="s">
        <v>40</v>
      </c>
      <c r="K4308" s="9" t="s">
        <v>6422</v>
      </c>
      <c r="L4308" s="9" t="str">
        <f t="shared" si="0"/>
        <v>15204257817</v>
      </c>
      <c r="M4308" s="12" t="s">
        <v>13887</v>
      </c>
    </row>
    <row r="4309" s="4" customFormat="1" ht="67.5" spans="1:13">
      <c r="A4309" s="8">
        <v>4307</v>
      </c>
      <c r="B4309" s="9" t="s">
        <v>14006</v>
      </c>
      <c r="C4309" s="9" t="s">
        <v>37</v>
      </c>
      <c r="D4309" s="9" t="s">
        <v>14019</v>
      </c>
      <c r="E4309" s="9" t="s">
        <v>19</v>
      </c>
      <c r="F4309" s="8">
        <v>2</v>
      </c>
      <c r="G4309" s="8" t="s">
        <v>18</v>
      </c>
      <c r="H4309" s="9" t="s">
        <v>19</v>
      </c>
      <c r="I4309" s="9" t="s">
        <v>14012</v>
      </c>
      <c r="J4309" s="9" t="s">
        <v>40</v>
      </c>
      <c r="K4309" s="9" t="s">
        <v>6422</v>
      </c>
      <c r="L4309" s="9" t="str">
        <f t="shared" si="0"/>
        <v>15204257817</v>
      </c>
      <c r="M4309" s="12" t="s">
        <v>13887</v>
      </c>
    </row>
    <row r="4310" s="4" customFormat="1" ht="67.5" spans="1:13">
      <c r="A4310" s="8">
        <v>4308</v>
      </c>
      <c r="B4310" s="9" t="s">
        <v>14006</v>
      </c>
      <c r="C4310" s="9" t="s">
        <v>37</v>
      </c>
      <c r="D4310" s="9" t="s">
        <v>14020</v>
      </c>
      <c r="E4310" s="9" t="s">
        <v>119</v>
      </c>
      <c r="F4310" s="8">
        <v>1</v>
      </c>
      <c r="G4310" s="8" t="s">
        <v>18</v>
      </c>
      <c r="H4310" s="9" t="s">
        <v>19</v>
      </c>
      <c r="I4310" s="9" t="s">
        <v>14012</v>
      </c>
      <c r="J4310" s="9" t="s">
        <v>40</v>
      </c>
      <c r="K4310" s="9" t="s">
        <v>6422</v>
      </c>
      <c r="L4310" s="9" t="str">
        <f t="shared" si="0"/>
        <v>15204257817</v>
      </c>
      <c r="M4310" s="12" t="s">
        <v>13887</v>
      </c>
    </row>
    <row r="4311" s="4" customFormat="1" ht="54" spans="1:13">
      <c r="A4311" s="8">
        <v>4309</v>
      </c>
      <c r="B4311" s="10" t="s">
        <v>14021</v>
      </c>
      <c r="C4311" s="10" t="s">
        <v>37</v>
      </c>
      <c r="D4311" s="10" t="s">
        <v>14022</v>
      </c>
      <c r="E4311" s="10" t="s">
        <v>119</v>
      </c>
      <c r="F4311" s="11">
        <v>2</v>
      </c>
      <c r="G4311" s="11" t="s">
        <v>43</v>
      </c>
      <c r="H4311" s="10" t="s">
        <v>19</v>
      </c>
      <c r="I4311" s="10" t="s">
        <v>19</v>
      </c>
      <c r="J4311" s="10" t="s">
        <v>591</v>
      </c>
      <c r="K4311" s="10" t="s">
        <v>14023</v>
      </c>
      <c r="L4311" s="10" t="s">
        <v>14024</v>
      </c>
      <c r="M4311" s="12" t="s">
        <v>13887</v>
      </c>
    </row>
    <row r="4312" s="4" customFormat="1" ht="27" spans="1:13">
      <c r="A4312" s="8">
        <v>4310</v>
      </c>
      <c r="B4312" s="10" t="s">
        <v>14025</v>
      </c>
      <c r="C4312" s="10" t="s">
        <v>37</v>
      </c>
      <c r="D4312" s="10" t="s">
        <v>14026</v>
      </c>
      <c r="E4312" s="10" t="s">
        <v>19</v>
      </c>
      <c r="F4312" s="11">
        <v>2</v>
      </c>
      <c r="G4312" s="11" t="s">
        <v>633</v>
      </c>
      <c r="H4312" s="10" t="s">
        <v>19</v>
      </c>
      <c r="I4312" s="10" t="s">
        <v>14027</v>
      </c>
      <c r="J4312" s="10" t="s">
        <v>40</v>
      </c>
      <c r="K4312" s="10" t="s">
        <v>14028</v>
      </c>
      <c r="L4312" s="10" t="s">
        <v>14029</v>
      </c>
      <c r="M4312" s="12" t="s">
        <v>13887</v>
      </c>
    </row>
    <row r="4313" s="4" customFormat="1" ht="67.5" spans="1:13">
      <c r="A4313" s="8">
        <v>4311</v>
      </c>
      <c r="B4313" s="10" t="s">
        <v>14030</v>
      </c>
      <c r="C4313" s="10" t="s">
        <v>711</v>
      </c>
      <c r="D4313" s="10" t="s">
        <v>14031</v>
      </c>
      <c r="E4313" s="10" t="s">
        <v>19</v>
      </c>
      <c r="F4313" s="11">
        <v>1</v>
      </c>
      <c r="G4313" s="11" t="s">
        <v>43</v>
      </c>
      <c r="H4313" s="10" t="s">
        <v>76</v>
      </c>
      <c r="I4313" s="10" t="s">
        <v>14032</v>
      </c>
      <c r="J4313" s="10" t="s">
        <v>591</v>
      </c>
      <c r="K4313" s="10" t="s">
        <v>14033</v>
      </c>
      <c r="L4313" s="10" t="s">
        <v>14034</v>
      </c>
      <c r="M4313" s="12" t="s">
        <v>13887</v>
      </c>
    </row>
    <row r="4314" s="4" customFormat="1" spans="1:13">
      <c r="A4314" s="8">
        <v>4312</v>
      </c>
      <c r="B4314" s="10" t="s">
        <v>14035</v>
      </c>
      <c r="C4314" s="10" t="s">
        <v>135</v>
      </c>
      <c r="D4314" s="10" t="s">
        <v>2573</v>
      </c>
      <c r="E4314" s="10" t="s">
        <v>137</v>
      </c>
      <c r="F4314" s="11">
        <v>1</v>
      </c>
      <c r="G4314" s="11" t="s">
        <v>43</v>
      </c>
      <c r="H4314" s="10" t="s">
        <v>19</v>
      </c>
      <c r="I4314" s="10" t="s">
        <v>14036</v>
      </c>
      <c r="J4314" s="10" t="s">
        <v>59</v>
      </c>
      <c r="K4314" s="10" t="s">
        <v>14037</v>
      </c>
      <c r="L4314" s="10" t="s">
        <v>14038</v>
      </c>
      <c r="M4314" s="12" t="s">
        <v>13887</v>
      </c>
    </row>
    <row r="4315" s="4" customFormat="1" spans="1:13">
      <c r="A4315" s="8">
        <v>4313</v>
      </c>
      <c r="B4315" s="10" t="s">
        <v>14039</v>
      </c>
      <c r="C4315" s="10" t="s">
        <v>135</v>
      </c>
      <c r="D4315" s="10" t="s">
        <v>118</v>
      </c>
      <c r="E4315" s="10" t="s">
        <v>137</v>
      </c>
      <c r="F4315" s="11">
        <v>1</v>
      </c>
      <c r="G4315" s="11" t="s">
        <v>43</v>
      </c>
      <c r="H4315" s="10" t="s">
        <v>19</v>
      </c>
      <c r="I4315" s="10" t="s">
        <v>5250</v>
      </c>
      <c r="J4315" s="10" t="s">
        <v>59</v>
      </c>
      <c r="K4315" s="10" t="s">
        <v>14040</v>
      </c>
      <c r="L4315" s="10" t="s">
        <v>14041</v>
      </c>
      <c r="M4315" s="12" t="s">
        <v>13887</v>
      </c>
    </row>
    <row r="4316" s="4" customFormat="1" ht="27" spans="1:13">
      <c r="A4316" s="8">
        <v>4314</v>
      </c>
      <c r="B4316" s="9" t="s">
        <v>14042</v>
      </c>
      <c r="C4316" s="9" t="s">
        <v>2770</v>
      </c>
      <c r="D4316" s="9" t="s">
        <v>14043</v>
      </c>
      <c r="E4316" s="9" t="s">
        <v>350</v>
      </c>
      <c r="F4316" s="8">
        <v>4</v>
      </c>
      <c r="G4316" s="8" t="s">
        <v>18</v>
      </c>
      <c r="H4316" s="9" t="s">
        <v>19</v>
      </c>
      <c r="I4316" s="9" t="s">
        <v>14044</v>
      </c>
      <c r="J4316" s="9" t="s">
        <v>40</v>
      </c>
      <c r="K4316" s="9" t="s">
        <v>14045</v>
      </c>
      <c r="L4316" s="9" t="s">
        <v>14046</v>
      </c>
      <c r="M4316" s="12" t="s">
        <v>13887</v>
      </c>
    </row>
    <row r="4317" s="4" customFormat="1" ht="27" spans="1:13">
      <c r="A4317" s="8">
        <v>4315</v>
      </c>
      <c r="B4317" s="9" t="s">
        <v>14042</v>
      </c>
      <c r="C4317" s="9" t="s">
        <v>1526</v>
      </c>
      <c r="D4317" s="9" t="s">
        <v>14047</v>
      </c>
      <c r="E4317" s="9" t="s">
        <v>258</v>
      </c>
      <c r="F4317" s="8">
        <v>30</v>
      </c>
      <c r="G4317" s="8" t="s">
        <v>18</v>
      </c>
      <c r="H4317" s="9" t="s">
        <v>19</v>
      </c>
      <c r="I4317" s="9" t="s">
        <v>14044</v>
      </c>
      <c r="J4317" s="9" t="s">
        <v>40</v>
      </c>
      <c r="K4317" s="9" t="s">
        <v>14045</v>
      </c>
      <c r="L4317" s="9" t="s">
        <v>14046</v>
      </c>
      <c r="M4317" s="12" t="s">
        <v>13887</v>
      </c>
    </row>
    <row r="4318" s="4" customFormat="1" ht="27" spans="1:13">
      <c r="A4318" s="8">
        <v>4316</v>
      </c>
      <c r="B4318" s="9" t="s">
        <v>14042</v>
      </c>
      <c r="C4318" s="9" t="s">
        <v>37</v>
      </c>
      <c r="D4318" s="9" t="s">
        <v>14048</v>
      </c>
      <c r="E4318" s="9" t="s">
        <v>3447</v>
      </c>
      <c r="F4318" s="8">
        <v>20</v>
      </c>
      <c r="G4318" s="8" t="s">
        <v>18</v>
      </c>
      <c r="H4318" s="9" t="s">
        <v>19</v>
      </c>
      <c r="I4318" s="9" t="s">
        <v>14044</v>
      </c>
      <c r="J4318" s="9" t="s">
        <v>59</v>
      </c>
      <c r="K4318" s="9" t="s">
        <v>14045</v>
      </c>
      <c r="L4318" s="9" t="s">
        <v>14046</v>
      </c>
      <c r="M4318" s="12" t="s">
        <v>13887</v>
      </c>
    </row>
    <row r="4319" s="4" customFormat="1" ht="27" spans="1:13">
      <c r="A4319" s="8">
        <v>4317</v>
      </c>
      <c r="B4319" s="9" t="s">
        <v>14042</v>
      </c>
      <c r="C4319" s="9" t="s">
        <v>37</v>
      </c>
      <c r="D4319" s="9" t="s">
        <v>14049</v>
      </c>
      <c r="E4319" s="9" t="s">
        <v>3884</v>
      </c>
      <c r="F4319" s="8">
        <v>5</v>
      </c>
      <c r="G4319" s="8" t="s">
        <v>18</v>
      </c>
      <c r="H4319" s="9" t="s">
        <v>19</v>
      </c>
      <c r="I4319" s="9" t="s">
        <v>14044</v>
      </c>
      <c r="J4319" s="9" t="s">
        <v>59</v>
      </c>
      <c r="K4319" s="9" t="s">
        <v>14045</v>
      </c>
      <c r="L4319" s="9" t="s">
        <v>14046</v>
      </c>
      <c r="M4319" s="12" t="s">
        <v>13887</v>
      </c>
    </row>
    <row r="4320" s="4" customFormat="1" ht="27" spans="1:13">
      <c r="A4320" s="8">
        <v>4318</v>
      </c>
      <c r="B4320" s="9" t="s">
        <v>14042</v>
      </c>
      <c r="C4320" s="9" t="s">
        <v>37</v>
      </c>
      <c r="D4320" s="9" t="s">
        <v>14050</v>
      </c>
      <c r="E4320" s="9" t="s">
        <v>4583</v>
      </c>
      <c r="F4320" s="8">
        <v>20</v>
      </c>
      <c r="G4320" s="8" t="s">
        <v>18</v>
      </c>
      <c r="H4320" s="9" t="s">
        <v>19</v>
      </c>
      <c r="I4320" s="9" t="s">
        <v>14044</v>
      </c>
      <c r="J4320" s="9" t="s">
        <v>59</v>
      </c>
      <c r="K4320" s="9" t="s">
        <v>14045</v>
      </c>
      <c r="L4320" s="9" t="s">
        <v>14046</v>
      </c>
      <c r="M4320" s="12" t="s">
        <v>13887</v>
      </c>
    </row>
    <row r="4321" s="4" customFormat="1" ht="27" spans="1:13">
      <c r="A4321" s="8">
        <v>4319</v>
      </c>
      <c r="B4321" s="9" t="s">
        <v>14042</v>
      </c>
      <c r="C4321" s="9" t="s">
        <v>37</v>
      </c>
      <c r="D4321" s="9" t="s">
        <v>14051</v>
      </c>
      <c r="E4321" s="9" t="s">
        <v>3884</v>
      </c>
      <c r="F4321" s="8">
        <v>5</v>
      </c>
      <c r="G4321" s="8" t="s">
        <v>18</v>
      </c>
      <c r="H4321" s="9" t="s">
        <v>19</v>
      </c>
      <c r="I4321" s="9" t="s">
        <v>14044</v>
      </c>
      <c r="J4321" s="9" t="s">
        <v>59</v>
      </c>
      <c r="K4321" s="9" t="s">
        <v>14045</v>
      </c>
      <c r="L4321" s="9" t="s">
        <v>14046</v>
      </c>
      <c r="M4321" s="12" t="s">
        <v>13887</v>
      </c>
    </row>
    <row r="4322" s="4" customFormat="1" ht="27" spans="1:13">
      <c r="A4322" s="8">
        <v>4320</v>
      </c>
      <c r="B4322" s="9" t="s">
        <v>14042</v>
      </c>
      <c r="C4322" s="9" t="s">
        <v>167</v>
      </c>
      <c r="D4322" s="9" t="s">
        <v>14052</v>
      </c>
      <c r="E4322" s="9" t="s">
        <v>81</v>
      </c>
      <c r="F4322" s="8">
        <v>10</v>
      </c>
      <c r="G4322" s="8" t="s">
        <v>18</v>
      </c>
      <c r="H4322" s="9" t="s">
        <v>19</v>
      </c>
      <c r="I4322" s="9" t="s">
        <v>14044</v>
      </c>
      <c r="J4322" s="9" t="s">
        <v>59</v>
      </c>
      <c r="K4322" s="9" t="s">
        <v>14045</v>
      </c>
      <c r="L4322" s="9" t="s">
        <v>14046</v>
      </c>
      <c r="M4322" s="12" t="s">
        <v>13887</v>
      </c>
    </row>
    <row r="4323" s="4" customFormat="1" spans="1:13">
      <c r="A4323" s="8">
        <v>4321</v>
      </c>
      <c r="B4323" s="10" t="s">
        <v>14053</v>
      </c>
      <c r="C4323" s="10" t="s">
        <v>37</v>
      </c>
      <c r="D4323" s="10" t="s">
        <v>14054</v>
      </c>
      <c r="E4323" s="10" t="s">
        <v>19</v>
      </c>
      <c r="F4323" s="11">
        <v>5</v>
      </c>
      <c r="G4323" s="11" t="s">
        <v>43</v>
      </c>
      <c r="H4323" s="10" t="s">
        <v>19</v>
      </c>
      <c r="I4323" s="10" t="s">
        <v>14055</v>
      </c>
      <c r="J4323" s="10" t="s">
        <v>40</v>
      </c>
      <c r="K4323" s="10" t="s">
        <v>14056</v>
      </c>
      <c r="L4323" s="10" t="s">
        <v>14057</v>
      </c>
      <c r="M4323" s="12" t="s">
        <v>13887</v>
      </c>
    </row>
    <row r="4324" s="4" customFormat="1" ht="54" spans="1:13">
      <c r="A4324" s="8">
        <v>4322</v>
      </c>
      <c r="B4324" s="10" t="s">
        <v>14058</v>
      </c>
      <c r="C4324" s="10" t="s">
        <v>135</v>
      </c>
      <c r="D4324" s="10" t="s">
        <v>14059</v>
      </c>
      <c r="E4324" s="10" t="s">
        <v>5659</v>
      </c>
      <c r="F4324" s="11">
        <v>1</v>
      </c>
      <c r="G4324" s="11" t="s">
        <v>43</v>
      </c>
      <c r="H4324" s="10" t="s">
        <v>76</v>
      </c>
      <c r="I4324" s="10" t="s">
        <v>14060</v>
      </c>
      <c r="J4324" s="10" t="s">
        <v>59</v>
      </c>
      <c r="K4324" s="10" t="s">
        <v>14061</v>
      </c>
      <c r="L4324" s="10" t="s">
        <v>14062</v>
      </c>
      <c r="M4324" s="12" t="s">
        <v>13887</v>
      </c>
    </row>
    <row r="4325" s="4" customFormat="1" ht="40.5" spans="1:13">
      <c r="A4325" s="8">
        <v>4323</v>
      </c>
      <c r="B4325" s="10" t="s">
        <v>14058</v>
      </c>
      <c r="C4325" s="10" t="s">
        <v>2595</v>
      </c>
      <c r="D4325" s="10" t="s">
        <v>14063</v>
      </c>
      <c r="E4325" s="10" t="s">
        <v>1978</v>
      </c>
      <c r="F4325" s="11">
        <v>1</v>
      </c>
      <c r="G4325" s="11" t="s">
        <v>43</v>
      </c>
      <c r="H4325" s="10" t="s">
        <v>76</v>
      </c>
      <c r="I4325" s="10" t="s">
        <v>14064</v>
      </c>
      <c r="J4325" s="10" t="s">
        <v>59</v>
      </c>
      <c r="K4325" s="10" t="s">
        <v>14061</v>
      </c>
      <c r="L4325" s="10" t="s">
        <v>14062</v>
      </c>
      <c r="M4325" s="12" t="s">
        <v>13887</v>
      </c>
    </row>
    <row r="4326" s="4" customFormat="1" ht="40.5" spans="1:13">
      <c r="A4326" s="8">
        <v>4324</v>
      </c>
      <c r="B4326" s="10" t="s">
        <v>14058</v>
      </c>
      <c r="C4326" s="10" t="s">
        <v>167</v>
      </c>
      <c r="D4326" s="10" t="s">
        <v>14065</v>
      </c>
      <c r="E4326" s="10" t="s">
        <v>37</v>
      </c>
      <c r="F4326" s="11">
        <v>1</v>
      </c>
      <c r="G4326" s="11" t="s">
        <v>43</v>
      </c>
      <c r="H4326" s="10" t="s">
        <v>76</v>
      </c>
      <c r="I4326" s="10" t="s">
        <v>14066</v>
      </c>
      <c r="J4326" s="10" t="s">
        <v>59</v>
      </c>
      <c r="K4326" s="10" t="s">
        <v>14061</v>
      </c>
      <c r="L4326" s="10" t="s">
        <v>14062</v>
      </c>
      <c r="M4326" s="12" t="s">
        <v>13887</v>
      </c>
    </row>
    <row r="4327" s="4" customFormat="1" spans="1:13">
      <c r="A4327" s="8">
        <v>4325</v>
      </c>
      <c r="B4327" s="9" t="s">
        <v>14067</v>
      </c>
      <c r="C4327" s="9" t="s">
        <v>37</v>
      </c>
      <c r="D4327" s="9" t="s">
        <v>14068</v>
      </c>
      <c r="E4327" s="9" t="s">
        <v>364</v>
      </c>
      <c r="F4327" s="8">
        <v>750</v>
      </c>
      <c r="G4327" s="8" t="s">
        <v>18</v>
      </c>
      <c r="H4327" s="9" t="s">
        <v>19</v>
      </c>
      <c r="I4327" s="9" t="s">
        <v>14069</v>
      </c>
      <c r="J4327" s="9" t="s">
        <v>59</v>
      </c>
      <c r="K4327" s="9" t="s">
        <v>14070</v>
      </c>
      <c r="L4327" s="9" t="str">
        <f>"19804277020"</f>
        <v>19804277020</v>
      </c>
      <c r="M4327" s="12" t="s">
        <v>13887</v>
      </c>
    </row>
    <row r="4328" s="4" customFormat="1" spans="1:13">
      <c r="A4328" s="8">
        <v>4326</v>
      </c>
      <c r="B4328" s="9" t="s">
        <v>14067</v>
      </c>
      <c r="C4328" s="9" t="s">
        <v>37</v>
      </c>
      <c r="D4328" s="9" t="s">
        <v>14071</v>
      </c>
      <c r="E4328" s="9" t="s">
        <v>176</v>
      </c>
      <c r="F4328" s="8">
        <v>750</v>
      </c>
      <c r="G4328" s="8" t="s">
        <v>18</v>
      </c>
      <c r="H4328" s="9" t="s">
        <v>19</v>
      </c>
      <c r="I4328" s="9" t="s">
        <v>14069</v>
      </c>
      <c r="J4328" s="9" t="s">
        <v>59</v>
      </c>
      <c r="K4328" s="9" t="s">
        <v>14070</v>
      </c>
      <c r="L4328" s="9" t="str">
        <f>"19804277020"</f>
        <v>19804277020</v>
      </c>
      <c r="M4328" s="12" t="s">
        <v>13887</v>
      </c>
    </row>
    <row r="4329" s="4" customFormat="1" spans="1:13">
      <c r="A4329" s="8">
        <v>4327</v>
      </c>
      <c r="B4329" s="9" t="s">
        <v>14067</v>
      </c>
      <c r="C4329" s="9" t="s">
        <v>37</v>
      </c>
      <c r="D4329" s="9" t="s">
        <v>14072</v>
      </c>
      <c r="E4329" s="9" t="s">
        <v>176</v>
      </c>
      <c r="F4329" s="8">
        <v>750</v>
      </c>
      <c r="G4329" s="8" t="s">
        <v>18</v>
      </c>
      <c r="H4329" s="9" t="s">
        <v>19</v>
      </c>
      <c r="I4329" s="9" t="s">
        <v>14069</v>
      </c>
      <c r="J4329" s="9" t="s">
        <v>59</v>
      </c>
      <c r="K4329" s="9" t="s">
        <v>14070</v>
      </c>
      <c r="L4329" s="9" t="str">
        <f>"19804277020"</f>
        <v>19804277020</v>
      </c>
      <c r="M4329" s="12" t="s">
        <v>13887</v>
      </c>
    </row>
    <row r="4330" s="4" customFormat="1" ht="27" spans="1:13">
      <c r="A4330" s="8">
        <v>4328</v>
      </c>
      <c r="B4330" s="9" t="s">
        <v>14067</v>
      </c>
      <c r="C4330" s="9" t="s">
        <v>150</v>
      </c>
      <c r="D4330" s="9" t="s">
        <v>14073</v>
      </c>
      <c r="E4330" s="9" t="s">
        <v>32</v>
      </c>
      <c r="F4330" s="8">
        <v>750</v>
      </c>
      <c r="G4330" s="8" t="s">
        <v>18</v>
      </c>
      <c r="H4330" s="9" t="s">
        <v>19</v>
      </c>
      <c r="I4330" s="9" t="s">
        <v>14069</v>
      </c>
      <c r="J4330" s="9" t="s">
        <v>59</v>
      </c>
      <c r="K4330" s="9" t="s">
        <v>14070</v>
      </c>
      <c r="L4330" s="9" t="str">
        <f>"19804277020"</f>
        <v>19804277020</v>
      </c>
      <c r="M4330" s="12" t="s">
        <v>13887</v>
      </c>
    </row>
    <row r="4331" s="4" customFormat="1" ht="27" spans="1:13">
      <c r="A4331" s="8">
        <v>4329</v>
      </c>
      <c r="B4331" s="9" t="s">
        <v>14074</v>
      </c>
      <c r="C4331" s="9" t="s">
        <v>954</v>
      </c>
      <c r="D4331" s="9" t="s">
        <v>14075</v>
      </c>
      <c r="E4331" s="9" t="s">
        <v>32</v>
      </c>
      <c r="F4331" s="8">
        <v>2</v>
      </c>
      <c r="G4331" s="8" t="s">
        <v>18</v>
      </c>
      <c r="H4331" s="9" t="s">
        <v>19</v>
      </c>
      <c r="I4331" s="9" t="s">
        <v>14075</v>
      </c>
      <c r="J4331" s="9" t="s">
        <v>28</v>
      </c>
      <c r="K4331" s="9" t="s">
        <v>14076</v>
      </c>
      <c r="L4331" s="9" t="s">
        <v>14077</v>
      </c>
      <c r="M4331" s="12" t="s">
        <v>13887</v>
      </c>
    </row>
    <row r="4332" s="4" customFormat="1" spans="1:13">
      <c r="A4332" s="8">
        <v>4330</v>
      </c>
      <c r="B4332" s="9" t="s">
        <v>14074</v>
      </c>
      <c r="C4332" s="9" t="s">
        <v>167</v>
      </c>
      <c r="D4332" s="9" t="s">
        <v>14078</v>
      </c>
      <c r="E4332" s="9" t="s">
        <v>176</v>
      </c>
      <c r="F4332" s="8">
        <v>2</v>
      </c>
      <c r="G4332" s="8" t="s">
        <v>18</v>
      </c>
      <c r="H4332" s="9" t="s">
        <v>19</v>
      </c>
      <c r="I4332" s="9" t="s">
        <v>14078</v>
      </c>
      <c r="J4332" s="9" t="s">
        <v>28</v>
      </c>
      <c r="K4332" s="9" t="s">
        <v>14076</v>
      </c>
      <c r="L4332" s="9" t="s">
        <v>14077</v>
      </c>
      <c r="M4332" s="12" t="s">
        <v>13887</v>
      </c>
    </row>
    <row r="4333" s="4" customFormat="1" ht="27" spans="1:13">
      <c r="A4333" s="8">
        <v>4331</v>
      </c>
      <c r="B4333" s="9" t="s">
        <v>14074</v>
      </c>
      <c r="C4333" s="9" t="s">
        <v>675</v>
      </c>
      <c r="D4333" s="9" t="s">
        <v>14079</v>
      </c>
      <c r="E4333" s="9" t="s">
        <v>924</v>
      </c>
      <c r="F4333" s="8">
        <v>1</v>
      </c>
      <c r="G4333" s="8" t="s">
        <v>18</v>
      </c>
      <c r="H4333" s="9" t="s">
        <v>19</v>
      </c>
      <c r="I4333" s="9" t="s">
        <v>14079</v>
      </c>
      <c r="J4333" s="9" t="s">
        <v>59</v>
      </c>
      <c r="K4333" s="9" t="s">
        <v>14076</v>
      </c>
      <c r="L4333" s="9" t="str">
        <f>"15330827770"</f>
        <v>15330827770</v>
      </c>
      <c r="M4333" s="12" t="s">
        <v>13887</v>
      </c>
    </row>
    <row r="4334" s="4" customFormat="1" ht="27" spans="1:13">
      <c r="A4334" s="8">
        <v>4332</v>
      </c>
      <c r="B4334" s="9" t="s">
        <v>14074</v>
      </c>
      <c r="C4334" s="9" t="s">
        <v>135</v>
      </c>
      <c r="D4334" s="9" t="s">
        <v>14080</v>
      </c>
      <c r="E4334" s="9" t="s">
        <v>618</v>
      </c>
      <c r="F4334" s="8">
        <v>2</v>
      </c>
      <c r="G4334" s="8" t="s">
        <v>18</v>
      </c>
      <c r="H4334" s="9" t="s">
        <v>19</v>
      </c>
      <c r="I4334" s="9" t="s">
        <v>14080</v>
      </c>
      <c r="J4334" s="9" t="s">
        <v>59</v>
      </c>
      <c r="K4334" s="9" t="s">
        <v>14076</v>
      </c>
      <c r="L4334" s="9" t="str">
        <f>"15330827770"</f>
        <v>15330827770</v>
      </c>
      <c r="M4334" s="12" t="s">
        <v>13887</v>
      </c>
    </row>
    <row r="4335" s="4" customFormat="1" spans="1:13">
      <c r="A4335" s="8">
        <v>4333</v>
      </c>
      <c r="B4335" s="9" t="s">
        <v>14074</v>
      </c>
      <c r="C4335" s="9" t="s">
        <v>55</v>
      </c>
      <c r="D4335" s="9" t="s">
        <v>14080</v>
      </c>
      <c r="E4335" s="9" t="s">
        <v>57</v>
      </c>
      <c r="F4335" s="8">
        <v>2</v>
      </c>
      <c r="G4335" s="8" t="s">
        <v>18</v>
      </c>
      <c r="H4335" s="9" t="s">
        <v>19</v>
      </c>
      <c r="I4335" s="9" t="s">
        <v>14080</v>
      </c>
      <c r="J4335" s="9" t="s">
        <v>59</v>
      </c>
      <c r="K4335" s="9" t="s">
        <v>14076</v>
      </c>
      <c r="L4335" s="9" t="str">
        <f>"15330827770"</f>
        <v>15330827770</v>
      </c>
      <c r="M4335" s="12" t="s">
        <v>13887</v>
      </c>
    </row>
    <row r="4336" s="4" customFormat="1" ht="27" spans="1:13">
      <c r="A4336" s="8">
        <v>4334</v>
      </c>
      <c r="B4336" s="9" t="s">
        <v>14074</v>
      </c>
      <c r="C4336" s="9" t="s">
        <v>66</v>
      </c>
      <c r="D4336" s="9" t="s">
        <v>14080</v>
      </c>
      <c r="E4336" s="9" t="s">
        <v>3894</v>
      </c>
      <c r="F4336" s="8">
        <v>5</v>
      </c>
      <c r="G4336" s="8" t="s">
        <v>18</v>
      </c>
      <c r="H4336" s="9" t="s">
        <v>19</v>
      </c>
      <c r="I4336" s="9" t="s">
        <v>14080</v>
      </c>
      <c r="J4336" s="9" t="s">
        <v>59</v>
      </c>
      <c r="K4336" s="9" t="s">
        <v>14076</v>
      </c>
      <c r="L4336" s="9" t="str">
        <f>"15330827770"</f>
        <v>15330827770</v>
      </c>
      <c r="M4336" s="12" t="s">
        <v>13887</v>
      </c>
    </row>
    <row r="4337" s="4" customFormat="1" ht="27" spans="1:13">
      <c r="A4337" s="8">
        <v>4335</v>
      </c>
      <c r="B4337" s="9" t="s">
        <v>14074</v>
      </c>
      <c r="C4337" s="9" t="s">
        <v>1526</v>
      </c>
      <c r="D4337" s="9" t="s">
        <v>14078</v>
      </c>
      <c r="E4337" s="9" t="s">
        <v>176</v>
      </c>
      <c r="F4337" s="8">
        <v>5</v>
      </c>
      <c r="G4337" s="8" t="s">
        <v>18</v>
      </c>
      <c r="H4337" s="9" t="s">
        <v>19</v>
      </c>
      <c r="I4337" s="9" t="s">
        <v>14078</v>
      </c>
      <c r="J4337" s="9" t="s">
        <v>59</v>
      </c>
      <c r="K4337" s="9" t="s">
        <v>14076</v>
      </c>
      <c r="L4337" s="9" t="str">
        <f>"15330827770"</f>
        <v>15330827770</v>
      </c>
      <c r="M4337" s="12" t="s">
        <v>13887</v>
      </c>
    </row>
    <row r="4338" s="4" customFormat="1" ht="108" spans="1:13">
      <c r="A4338" s="8">
        <v>4336</v>
      </c>
      <c r="B4338" s="9" t="s">
        <v>14081</v>
      </c>
      <c r="C4338" s="9" t="s">
        <v>2349</v>
      </c>
      <c r="D4338" s="9" t="s">
        <v>14082</v>
      </c>
      <c r="E4338" s="9" t="s">
        <v>111</v>
      </c>
      <c r="F4338" s="8">
        <v>1</v>
      </c>
      <c r="G4338" s="8" t="s">
        <v>18</v>
      </c>
      <c r="H4338" s="9" t="s">
        <v>19</v>
      </c>
      <c r="I4338" s="9" t="s">
        <v>14083</v>
      </c>
      <c r="J4338" s="9" t="s">
        <v>28</v>
      </c>
      <c r="K4338" s="9" t="s">
        <v>14084</v>
      </c>
      <c r="L4338" s="9" t="s">
        <v>14085</v>
      </c>
      <c r="M4338" s="12" t="s">
        <v>13887</v>
      </c>
    </row>
    <row r="4339" s="4" customFormat="1" ht="135" spans="1:13">
      <c r="A4339" s="8">
        <v>4337</v>
      </c>
      <c r="B4339" s="9" t="s">
        <v>14086</v>
      </c>
      <c r="C4339" s="9" t="s">
        <v>150</v>
      </c>
      <c r="D4339" s="9" t="s">
        <v>14087</v>
      </c>
      <c r="E4339" s="9" t="s">
        <v>32</v>
      </c>
      <c r="F4339" s="8">
        <v>2</v>
      </c>
      <c r="G4339" s="8" t="s">
        <v>18</v>
      </c>
      <c r="H4339" s="9" t="s">
        <v>19</v>
      </c>
      <c r="I4339" s="9" t="s">
        <v>14088</v>
      </c>
      <c r="J4339" s="9" t="s">
        <v>59</v>
      </c>
      <c r="K4339" s="9" t="s">
        <v>10341</v>
      </c>
      <c r="L4339" s="9" t="str">
        <f>"13521022111"</f>
        <v>13521022111</v>
      </c>
      <c r="M4339" s="12" t="s">
        <v>13887</v>
      </c>
    </row>
    <row r="4340" s="4" customFormat="1" spans="1:13">
      <c r="A4340" s="8">
        <v>4338</v>
      </c>
      <c r="B4340" s="10" t="s">
        <v>14089</v>
      </c>
      <c r="C4340" s="10" t="s">
        <v>135</v>
      </c>
      <c r="D4340" s="10" t="s">
        <v>2573</v>
      </c>
      <c r="E4340" s="10" t="s">
        <v>137</v>
      </c>
      <c r="F4340" s="11">
        <v>1</v>
      </c>
      <c r="G4340" s="11" t="s">
        <v>43</v>
      </c>
      <c r="H4340" s="10" t="s">
        <v>19</v>
      </c>
      <c r="I4340" s="10" t="s">
        <v>14090</v>
      </c>
      <c r="J4340" s="10" t="s">
        <v>28</v>
      </c>
      <c r="K4340" s="10" t="s">
        <v>14091</v>
      </c>
      <c r="L4340" s="10" t="s">
        <v>14092</v>
      </c>
      <c r="M4340" s="12" t="s">
        <v>13887</v>
      </c>
    </row>
    <row r="4341" s="4" customFormat="1" ht="27" spans="1:13">
      <c r="A4341" s="8">
        <v>4339</v>
      </c>
      <c r="B4341" s="10" t="s">
        <v>14093</v>
      </c>
      <c r="C4341" s="10" t="s">
        <v>37</v>
      </c>
      <c r="D4341" s="10" t="s">
        <v>14094</v>
      </c>
      <c r="E4341" s="10" t="s">
        <v>424</v>
      </c>
      <c r="F4341" s="11">
        <v>4</v>
      </c>
      <c r="G4341" s="11" t="s">
        <v>633</v>
      </c>
      <c r="H4341" s="10" t="s">
        <v>19</v>
      </c>
      <c r="I4341" s="10" t="s">
        <v>14095</v>
      </c>
      <c r="J4341" s="10" t="s">
        <v>40</v>
      </c>
      <c r="K4341" s="10" t="s">
        <v>14096</v>
      </c>
      <c r="L4341" s="10" t="s">
        <v>14097</v>
      </c>
      <c r="M4341" s="12" t="s">
        <v>13887</v>
      </c>
    </row>
    <row r="4342" s="4" customFormat="1" ht="27" spans="1:13">
      <c r="A4342" s="8">
        <v>4340</v>
      </c>
      <c r="B4342" s="10" t="s">
        <v>14098</v>
      </c>
      <c r="C4342" s="10" t="s">
        <v>37</v>
      </c>
      <c r="D4342" s="10" t="s">
        <v>8011</v>
      </c>
      <c r="E4342" s="10" t="s">
        <v>19</v>
      </c>
      <c r="F4342" s="11">
        <v>1</v>
      </c>
      <c r="G4342" s="11" t="s">
        <v>43</v>
      </c>
      <c r="H4342" s="10" t="s">
        <v>19</v>
      </c>
      <c r="I4342" s="10" t="s">
        <v>14090</v>
      </c>
      <c r="J4342" s="10" t="s">
        <v>40</v>
      </c>
      <c r="K4342" s="10" t="s">
        <v>14099</v>
      </c>
      <c r="L4342" s="10" t="s">
        <v>14100</v>
      </c>
      <c r="M4342" s="12" t="s">
        <v>13887</v>
      </c>
    </row>
    <row r="4343" s="4" customFormat="1" ht="27" spans="1:13">
      <c r="A4343" s="8">
        <v>4341</v>
      </c>
      <c r="B4343" s="10" t="s">
        <v>14101</v>
      </c>
      <c r="C4343" s="10" t="s">
        <v>167</v>
      </c>
      <c r="D4343" s="10" t="s">
        <v>14102</v>
      </c>
      <c r="E4343" s="10" t="s">
        <v>32</v>
      </c>
      <c r="F4343" s="11">
        <v>1</v>
      </c>
      <c r="G4343" s="11" t="s">
        <v>43</v>
      </c>
      <c r="H4343" s="10" t="s">
        <v>19</v>
      </c>
      <c r="I4343" s="10" t="s">
        <v>13966</v>
      </c>
      <c r="J4343" s="10" t="s">
        <v>40</v>
      </c>
      <c r="K4343" s="10" t="s">
        <v>14103</v>
      </c>
      <c r="L4343" s="10" t="s">
        <v>14104</v>
      </c>
      <c r="M4343" s="12" t="s">
        <v>13887</v>
      </c>
    </row>
    <row r="4344" s="4" customFormat="1" spans="1:13">
      <c r="A4344" s="8">
        <v>4342</v>
      </c>
      <c r="B4344" s="10" t="s">
        <v>14105</v>
      </c>
      <c r="C4344" s="10" t="s">
        <v>37</v>
      </c>
      <c r="D4344" s="10" t="s">
        <v>398</v>
      </c>
      <c r="E4344" s="10" t="s">
        <v>19</v>
      </c>
      <c r="F4344" s="11">
        <v>1</v>
      </c>
      <c r="G4344" s="11" t="s">
        <v>633</v>
      </c>
      <c r="H4344" s="10" t="s">
        <v>19</v>
      </c>
      <c r="I4344" s="10" t="s">
        <v>14106</v>
      </c>
      <c r="J4344" s="10" t="s">
        <v>40</v>
      </c>
      <c r="K4344" s="10" t="s">
        <v>14107</v>
      </c>
      <c r="L4344" s="10" t="s">
        <v>14108</v>
      </c>
      <c r="M4344" s="12" t="s">
        <v>13887</v>
      </c>
    </row>
    <row r="4345" s="4" customFormat="1" spans="1:13">
      <c r="A4345" s="8">
        <v>4343</v>
      </c>
      <c r="B4345" s="10" t="s">
        <v>14109</v>
      </c>
      <c r="C4345" s="10" t="s">
        <v>37</v>
      </c>
      <c r="D4345" s="10" t="s">
        <v>14110</v>
      </c>
      <c r="E4345" s="10" t="s">
        <v>19</v>
      </c>
      <c r="F4345" s="11">
        <v>1</v>
      </c>
      <c r="G4345" s="11" t="s">
        <v>39</v>
      </c>
      <c r="H4345" s="10" t="s">
        <v>19</v>
      </c>
      <c r="I4345" s="10" t="s">
        <v>14111</v>
      </c>
      <c r="J4345" s="10" t="s">
        <v>40</v>
      </c>
      <c r="K4345" s="10" t="s">
        <v>14112</v>
      </c>
      <c r="L4345" s="10" t="s">
        <v>14113</v>
      </c>
      <c r="M4345" s="12" t="s">
        <v>13887</v>
      </c>
    </row>
    <row r="4346" s="4" customFormat="1" ht="54" spans="1:13">
      <c r="A4346" s="8">
        <v>4344</v>
      </c>
      <c r="B4346" s="10" t="s">
        <v>14114</v>
      </c>
      <c r="C4346" s="10" t="s">
        <v>141</v>
      </c>
      <c r="D4346" s="10" t="s">
        <v>14115</v>
      </c>
      <c r="E4346" s="10" t="s">
        <v>119</v>
      </c>
      <c r="F4346" s="11">
        <v>3</v>
      </c>
      <c r="G4346" s="11" t="s">
        <v>43</v>
      </c>
      <c r="H4346" s="10" t="s">
        <v>19</v>
      </c>
      <c r="I4346" s="10" t="s">
        <v>5311</v>
      </c>
      <c r="J4346" s="10" t="s">
        <v>40</v>
      </c>
      <c r="K4346" s="10" t="s">
        <v>14116</v>
      </c>
      <c r="L4346" s="10" t="s">
        <v>14117</v>
      </c>
      <c r="M4346" s="12" t="s">
        <v>13887</v>
      </c>
    </row>
    <row r="4347" s="4" customFormat="1" ht="27" spans="1:13">
      <c r="A4347" s="8">
        <v>4345</v>
      </c>
      <c r="B4347" s="9" t="s">
        <v>14118</v>
      </c>
      <c r="C4347" s="9" t="s">
        <v>6211</v>
      </c>
      <c r="D4347" s="9" t="s">
        <v>10075</v>
      </c>
      <c r="E4347" s="9" t="s">
        <v>8556</v>
      </c>
      <c r="F4347" s="8">
        <v>1</v>
      </c>
      <c r="G4347" s="8" t="s">
        <v>18</v>
      </c>
      <c r="H4347" s="9" t="s">
        <v>19</v>
      </c>
      <c r="I4347" s="9" t="s">
        <v>4057</v>
      </c>
      <c r="J4347" s="9" t="s">
        <v>40</v>
      </c>
      <c r="K4347" s="9" t="s">
        <v>14119</v>
      </c>
      <c r="L4347" s="9" t="s">
        <v>14120</v>
      </c>
      <c r="M4347" s="12" t="s">
        <v>13887</v>
      </c>
    </row>
    <row r="4348" s="4" customFormat="1" spans="1:13">
      <c r="A4348" s="8">
        <v>4346</v>
      </c>
      <c r="B4348" s="10" t="s">
        <v>14121</v>
      </c>
      <c r="C4348" s="10" t="s">
        <v>135</v>
      </c>
      <c r="D4348" s="10" t="s">
        <v>118</v>
      </c>
      <c r="E4348" s="10" t="s">
        <v>68</v>
      </c>
      <c r="F4348" s="11">
        <v>1</v>
      </c>
      <c r="G4348" s="11" t="s">
        <v>43</v>
      </c>
      <c r="H4348" s="10" t="s">
        <v>19</v>
      </c>
      <c r="I4348" s="10" t="s">
        <v>5250</v>
      </c>
      <c r="J4348" s="10" t="s">
        <v>59</v>
      </c>
      <c r="K4348" s="10" t="s">
        <v>14122</v>
      </c>
      <c r="L4348" s="10" t="s">
        <v>14123</v>
      </c>
      <c r="M4348" s="12" t="s">
        <v>13887</v>
      </c>
    </row>
    <row r="4349" s="4" customFormat="1" spans="1:13">
      <c r="A4349" s="8">
        <v>4347</v>
      </c>
      <c r="B4349" s="10" t="s">
        <v>14124</v>
      </c>
      <c r="C4349" s="10" t="s">
        <v>37</v>
      </c>
      <c r="D4349" s="10" t="s">
        <v>398</v>
      </c>
      <c r="E4349" s="10" t="s">
        <v>19</v>
      </c>
      <c r="F4349" s="11">
        <v>1</v>
      </c>
      <c r="G4349" s="11" t="s">
        <v>43</v>
      </c>
      <c r="H4349" s="10" t="s">
        <v>19</v>
      </c>
      <c r="I4349" s="10" t="s">
        <v>14125</v>
      </c>
      <c r="J4349" s="10" t="s">
        <v>40</v>
      </c>
      <c r="K4349" s="10" t="s">
        <v>14126</v>
      </c>
      <c r="L4349" s="10" t="s">
        <v>14127</v>
      </c>
      <c r="M4349" s="12" t="s">
        <v>13887</v>
      </c>
    </row>
    <row r="4350" s="4" customFormat="1" spans="1:13">
      <c r="A4350" s="8">
        <v>4348</v>
      </c>
      <c r="B4350" s="10" t="s">
        <v>14124</v>
      </c>
      <c r="C4350" s="10" t="s">
        <v>37</v>
      </c>
      <c r="D4350" s="10" t="s">
        <v>14128</v>
      </c>
      <c r="E4350" s="10" t="s">
        <v>19</v>
      </c>
      <c r="F4350" s="11">
        <v>1</v>
      </c>
      <c r="G4350" s="11" t="s">
        <v>39</v>
      </c>
      <c r="H4350" s="10" t="s">
        <v>19</v>
      </c>
      <c r="I4350" s="10" t="s">
        <v>14111</v>
      </c>
      <c r="J4350" s="10" t="s">
        <v>40</v>
      </c>
      <c r="K4350" s="10" t="s">
        <v>14126</v>
      </c>
      <c r="L4350" s="10" t="s">
        <v>14127</v>
      </c>
      <c r="M4350" s="12" t="s">
        <v>13887</v>
      </c>
    </row>
    <row r="4351" s="4" customFormat="1" ht="27" spans="1:13">
      <c r="A4351" s="8">
        <v>4349</v>
      </c>
      <c r="B4351" s="9" t="s">
        <v>14124</v>
      </c>
      <c r="C4351" s="9" t="s">
        <v>2595</v>
      </c>
      <c r="D4351" s="9" t="s">
        <v>14129</v>
      </c>
      <c r="E4351" s="9" t="s">
        <v>359</v>
      </c>
      <c r="F4351" s="8">
        <v>2</v>
      </c>
      <c r="G4351" s="8" t="s">
        <v>18</v>
      </c>
      <c r="H4351" s="9" t="s">
        <v>19</v>
      </c>
      <c r="I4351" s="9" t="s">
        <v>14129</v>
      </c>
      <c r="J4351" s="9" t="s">
        <v>40</v>
      </c>
      <c r="K4351" s="9" t="s">
        <v>14126</v>
      </c>
      <c r="L4351" s="9" t="s">
        <v>14127</v>
      </c>
      <c r="M4351" s="12" t="s">
        <v>13887</v>
      </c>
    </row>
    <row r="4352" s="4" customFormat="1" ht="40.5" spans="1:13">
      <c r="A4352" s="8">
        <v>4350</v>
      </c>
      <c r="B4352" s="9" t="s">
        <v>14124</v>
      </c>
      <c r="C4352" s="9" t="s">
        <v>448</v>
      </c>
      <c r="D4352" s="9" t="s">
        <v>14130</v>
      </c>
      <c r="E4352" s="9" t="s">
        <v>2653</v>
      </c>
      <c r="F4352" s="8">
        <v>4</v>
      </c>
      <c r="G4352" s="8" t="s">
        <v>18</v>
      </c>
      <c r="H4352" s="9" t="s">
        <v>19</v>
      </c>
      <c r="I4352" s="9" t="s">
        <v>14130</v>
      </c>
      <c r="J4352" s="9" t="s">
        <v>40</v>
      </c>
      <c r="K4352" s="9" t="s">
        <v>14126</v>
      </c>
      <c r="L4352" s="9" t="s">
        <v>14127</v>
      </c>
      <c r="M4352" s="12" t="s">
        <v>13887</v>
      </c>
    </row>
    <row r="4353" s="4" customFormat="1" spans="1:13">
      <c r="A4353" s="8">
        <v>4351</v>
      </c>
      <c r="B4353" s="9" t="s">
        <v>14124</v>
      </c>
      <c r="C4353" s="9" t="s">
        <v>2770</v>
      </c>
      <c r="D4353" s="9" t="s">
        <v>13987</v>
      </c>
      <c r="E4353" s="9" t="s">
        <v>350</v>
      </c>
      <c r="F4353" s="8">
        <v>2</v>
      </c>
      <c r="G4353" s="8" t="s">
        <v>18</v>
      </c>
      <c r="H4353" s="9" t="s">
        <v>19</v>
      </c>
      <c r="I4353" s="9" t="s">
        <v>13987</v>
      </c>
      <c r="J4353" s="9" t="s">
        <v>40</v>
      </c>
      <c r="K4353" s="9" t="s">
        <v>14126</v>
      </c>
      <c r="L4353" s="9" t="s">
        <v>14127</v>
      </c>
      <c r="M4353" s="12" t="s">
        <v>13887</v>
      </c>
    </row>
    <row r="4354" s="4" customFormat="1" ht="27" spans="1:13">
      <c r="A4354" s="8">
        <v>4352</v>
      </c>
      <c r="B4354" s="10" t="s">
        <v>14131</v>
      </c>
      <c r="C4354" s="10" t="s">
        <v>37</v>
      </c>
      <c r="D4354" s="10" t="s">
        <v>14132</v>
      </c>
      <c r="E4354" s="10" t="s">
        <v>19</v>
      </c>
      <c r="F4354" s="11">
        <v>1</v>
      </c>
      <c r="G4354" s="11" t="s">
        <v>39</v>
      </c>
      <c r="H4354" s="10" t="s">
        <v>19</v>
      </c>
      <c r="I4354" s="10" t="s">
        <v>14111</v>
      </c>
      <c r="J4354" s="10" t="s">
        <v>40</v>
      </c>
      <c r="K4354" s="10" t="s">
        <v>14133</v>
      </c>
      <c r="L4354" s="10" t="s">
        <v>14134</v>
      </c>
      <c r="M4354" s="12" t="s">
        <v>13887</v>
      </c>
    </row>
    <row r="4355" s="4" customFormat="1" ht="27" spans="1:13">
      <c r="A4355" s="8">
        <v>4353</v>
      </c>
      <c r="B4355" s="10" t="s">
        <v>14135</v>
      </c>
      <c r="C4355" s="10" t="s">
        <v>37</v>
      </c>
      <c r="D4355" s="10" t="s">
        <v>14136</v>
      </c>
      <c r="E4355" s="10" t="s">
        <v>19</v>
      </c>
      <c r="F4355" s="11">
        <v>1</v>
      </c>
      <c r="G4355" s="11" t="s">
        <v>43</v>
      </c>
      <c r="H4355" s="10" t="s">
        <v>19</v>
      </c>
      <c r="I4355" s="10" t="s">
        <v>14111</v>
      </c>
      <c r="J4355" s="10" t="s">
        <v>40</v>
      </c>
      <c r="K4355" s="10" t="s">
        <v>14137</v>
      </c>
      <c r="L4355" s="10" t="s">
        <v>14138</v>
      </c>
      <c r="M4355" s="12" t="s">
        <v>13887</v>
      </c>
    </row>
    <row r="4356" s="4" customFormat="1" ht="27" spans="1:13">
      <c r="A4356" s="8">
        <v>4354</v>
      </c>
      <c r="B4356" s="10" t="s">
        <v>14139</v>
      </c>
      <c r="C4356" s="10" t="s">
        <v>37</v>
      </c>
      <c r="D4356" s="10" t="s">
        <v>14140</v>
      </c>
      <c r="E4356" s="10" t="s">
        <v>19</v>
      </c>
      <c r="F4356" s="11">
        <v>1</v>
      </c>
      <c r="G4356" s="11" t="s">
        <v>43</v>
      </c>
      <c r="H4356" s="10" t="s">
        <v>19</v>
      </c>
      <c r="I4356" s="10" t="s">
        <v>14111</v>
      </c>
      <c r="J4356" s="10" t="s">
        <v>40</v>
      </c>
      <c r="K4356" s="10" t="s">
        <v>14141</v>
      </c>
      <c r="L4356" s="10" t="s">
        <v>14142</v>
      </c>
      <c r="M4356" s="12" t="s">
        <v>13887</v>
      </c>
    </row>
    <row r="4357" s="4" customFormat="1" spans="1:13">
      <c r="A4357" s="8">
        <v>4355</v>
      </c>
      <c r="B4357" s="10" t="s">
        <v>14143</v>
      </c>
      <c r="C4357" s="10" t="s">
        <v>135</v>
      </c>
      <c r="D4357" s="10" t="s">
        <v>14144</v>
      </c>
      <c r="E4357" s="10" t="s">
        <v>19</v>
      </c>
      <c r="F4357" s="11">
        <v>1</v>
      </c>
      <c r="G4357" s="11" t="s">
        <v>43</v>
      </c>
      <c r="H4357" s="10" t="s">
        <v>19</v>
      </c>
      <c r="I4357" s="10" t="s">
        <v>14111</v>
      </c>
      <c r="J4357" s="10" t="s">
        <v>59</v>
      </c>
      <c r="K4357" s="10" t="s">
        <v>14145</v>
      </c>
      <c r="L4357" s="10" t="s">
        <v>14138</v>
      </c>
      <c r="M4357" s="12" t="s">
        <v>13887</v>
      </c>
    </row>
    <row r="4358" s="4" customFormat="1" ht="54" spans="1:13">
      <c r="A4358" s="8">
        <v>4356</v>
      </c>
      <c r="B4358" s="10" t="s">
        <v>14146</v>
      </c>
      <c r="C4358" s="10" t="s">
        <v>37</v>
      </c>
      <c r="D4358" s="10" t="s">
        <v>118</v>
      </c>
      <c r="E4358" s="10" t="s">
        <v>119</v>
      </c>
      <c r="F4358" s="11">
        <v>1</v>
      </c>
      <c r="G4358" s="11" t="s">
        <v>43</v>
      </c>
      <c r="H4358" s="10" t="s">
        <v>19</v>
      </c>
      <c r="I4358" s="10" t="s">
        <v>14090</v>
      </c>
      <c r="J4358" s="10" t="s">
        <v>59</v>
      </c>
      <c r="K4358" s="10" t="s">
        <v>14147</v>
      </c>
      <c r="L4358" s="10" t="s">
        <v>14148</v>
      </c>
      <c r="M4358" s="12" t="s">
        <v>13887</v>
      </c>
    </row>
    <row r="4359" s="4" customFormat="1" ht="54" spans="1:13">
      <c r="A4359" s="8">
        <v>4357</v>
      </c>
      <c r="B4359" s="10" t="s">
        <v>14149</v>
      </c>
      <c r="C4359" s="10" t="s">
        <v>37</v>
      </c>
      <c r="D4359" s="10" t="s">
        <v>118</v>
      </c>
      <c r="E4359" s="10" t="s">
        <v>119</v>
      </c>
      <c r="F4359" s="11">
        <v>1</v>
      </c>
      <c r="G4359" s="11" t="s">
        <v>43</v>
      </c>
      <c r="H4359" s="10" t="s">
        <v>19</v>
      </c>
      <c r="I4359" s="10" t="s">
        <v>14036</v>
      </c>
      <c r="J4359" s="10" t="s">
        <v>40</v>
      </c>
      <c r="K4359" s="10" t="s">
        <v>14150</v>
      </c>
      <c r="L4359" s="10" t="s">
        <v>14151</v>
      </c>
      <c r="M4359" s="12" t="s">
        <v>13887</v>
      </c>
    </row>
    <row r="4360" s="4" customFormat="1" spans="1:13">
      <c r="A4360" s="8">
        <v>4358</v>
      </c>
      <c r="B4360" s="10" t="s">
        <v>14152</v>
      </c>
      <c r="C4360" s="10" t="s">
        <v>37</v>
      </c>
      <c r="D4360" s="10" t="s">
        <v>14153</v>
      </c>
      <c r="E4360" s="10" t="s">
        <v>19</v>
      </c>
      <c r="F4360" s="11">
        <v>1</v>
      </c>
      <c r="G4360" s="11" t="s">
        <v>43</v>
      </c>
      <c r="H4360" s="10" t="s">
        <v>19</v>
      </c>
      <c r="I4360" s="10" t="s">
        <v>14111</v>
      </c>
      <c r="J4360" s="10" t="s">
        <v>40</v>
      </c>
      <c r="K4360" s="10" t="s">
        <v>14154</v>
      </c>
      <c r="L4360" s="10" t="s">
        <v>14155</v>
      </c>
      <c r="M4360" s="12" t="s">
        <v>13887</v>
      </c>
    </row>
    <row r="4361" s="4" customFormat="1" ht="54" spans="1:13">
      <c r="A4361" s="8">
        <v>4359</v>
      </c>
      <c r="B4361" s="10" t="s">
        <v>14156</v>
      </c>
      <c r="C4361" s="10" t="s">
        <v>37</v>
      </c>
      <c r="D4361" s="10" t="s">
        <v>14157</v>
      </c>
      <c r="E4361" s="10" t="s">
        <v>19</v>
      </c>
      <c r="F4361" s="11">
        <v>2</v>
      </c>
      <c r="G4361" s="11" t="s">
        <v>633</v>
      </c>
      <c r="H4361" s="10" t="s">
        <v>19</v>
      </c>
      <c r="I4361" s="10" t="s">
        <v>14158</v>
      </c>
      <c r="J4361" s="10" t="s">
        <v>59</v>
      </c>
      <c r="K4361" s="10" t="s">
        <v>14159</v>
      </c>
      <c r="L4361" s="10" t="s">
        <v>14160</v>
      </c>
      <c r="M4361" s="12" t="s">
        <v>13887</v>
      </c>
    </row>
    <row r="4362" s="4" customFormat="1" ht="40.5" spans="1:13">
      <c r="A4362" s="8">
        <v>4360</v>
      </c>
      <c r="B4362" s="10" t="s">
        <v>14161</v>
      </c>
      <c r="C4362" s="10" t="s">
        <v>37</v>
      </c>
      <c r="D4362" s="10" t="s">
        <v>14162</v>
      </c>
      <c r="E4362" s="10" t="s">
        <v>2793</v>
      </c>
      <c r="F4362" s="11">
        <v>1</v>
      </c>
      <c r="G4362" s="11" t="s">
        <v>43</v>
      </c>
      <c r="H4362" s="10" t="s">
        <v>19</v>
      </c>
      <c r="I4362" s="10" t="s">
        <v>14163</v>
      </c>
      <c r="J4362" s="10" t="s">
        <v>40</v>
      </c>
      <c r="K4362" s="10" t="s">
        <v>14159</v>
      </c>
      <c r="L4362" s="10" t="s">
        <v>14160</v>
      </c>
      <c r="M4362" s="12" t="s">
        <v>13887</v>
      </c>
    </row>
    <row r="4363" s="4" customFormat="1" ht="27" spans="1:13">
      <c r="A4363" s="8">
        <v>4361</v>
      </c>
      <c r="B4363" s="9" t="s">
        <v>14164</v>
      </c>
      <c r="C4363" s="9" t="s">
        <v>954</v>
      </c>
      <c r="D4363" s="9" t="s">
        <v>7940</v>
      </c>
      <c r="E4363" s="9" t="s">
        <v>19</v>
      </c>
      <c r="F4363" s="8">
        <v>10</v>
      </c>
      <c r="G4363" s="8" t="s">
        <v>18</v>
      </c>
      <c r="H4363" s="9" t="s">
        <v>19</v>
      </c>
      <c r="I4363" s="9" t="s">
        <v>14165</v>
      </c>
      <c r="J4363" s="9" t="s">
        <v>40</v>
      </c>
      <c r="K4363" s="9" t="s">
        <v>13025</v>
      </c>
      <c r="L4363" s="9" t="str">
        <f>"18704233433"</f>
        <v>18704233433</v>
      </c>
      <c r="M4363" s="12" t="s">
        <v>13887</v>
      </c>
    </row>
    <row r="4364" s="4" customFormat="1" ht="27" spans="1:13">
      <c r="A4364" s="8">
        <v>4362</v>
      </c>
      <c r="B4364" s="9" t="s">
        <v>14164</v>
      </c>
      <c r="C4364" s="9" t="s">
        <v>37</v>
      </c>
      <c r="D4364" s="9" t="s">
        <v>14166</v>
      </c>
      <c r="E4364" s="9" t="s">
        <v>19</v>
      </c>
      <c r="F4364" s="8">
        <v>10</v>
      </c>
      <c r="G4364" s="8" t="s">
        <v>18</v>
      </c>
      <c r="H4364" s="9" t="s">
        <v>19</v>
      </c>
      <c r="I4364" s="9" t="s">
        <v>14165</v>
      </c>
      <c r="J4364" s="9" t="s">
        <v>40</v>
      </c>
      <c r="K4364" s="9" t="s">
        <v>13025</v>
      </c>
      <c r="L4364" s="9" t="str">
        <f>"18704233433"</f>
        <v>18704233433</v>
      </c>
      <c r="M4364" s="12" t="s">
        <v>13887</v>
      </c>
    </row>
    <row r="4365" s="4" customFormat="1" ht="27" spans="1:13">
      <c r="A4365" s="8">
        <v>4363</v>
      </c>
      <c r="B4365" s="9" t="s">
        <v>14164</v>
      </c>
      <c r="C4365" s="9" t="s">
        <v>1077</v>
      </c>
      <c r="D4365" s="9" t="s">
        <v>8985</v>
      </c>
      <c r="E4365" s="9" t="s">
        <v>19</v>
      </c>
      <c r="F4365" s="8">
        <v>10</v>
      </c>
      <c r="G4365" s="8" t="s">
        <v>18</v>
      </c>
      <c r="H4365" s="9" t="s">
        <v>19</v>
      </c>
      <c r="I4365" s="9" t="s">
        <v>14165</v>
      </c>
      <c r="J4365" s="9" t="s">
        <v>40</v>
      </c>
      <c r="K4365" s="9" t="s">
        <v>13025</v>
      </c>
      <c r="L4365" s="9" t="str">
        <f>"18704233433"</f>
        <v>18704233433</v>
      </c>
      <c r="M4365" s="12" t="s">
        <v>13887</v>
      </c>
    </row>
    <row r="4366" s="4" customFormat="1" spans="1:13">
      <c r="A4366" s="8">
        <v>4364</v>
      </c>
      <c r="B4366" s="9" t="s">
        <v>14167</v>
      </c>
      <c r="C4366" s="9" t="s">
        <v>135</v>
      </c>
      <c r="D4366" s="9" t="s">
        <v>10075</v>
      </c>
      <c r="E4366" s="9" t="s">
        <v>68</v>
      </c>
      <c r="F4366" s="8">
        <v>1</v>
      </c>
      <c r="G4366" s="8" t="s">
        <v>18</v>
      </c>
      <c r="H4366" s="9" t="s">
        <v>19</v>
      </c>
      <c r="I4366" s="9" t="s">
        <v>4057</v>
      </c>
      <c r="J4366" s="9" t="s">
        <v>34</v>
      </c>
      <c r="K4366" s="9" t="s">
        <v>14168</v>
      </c>
      <c r="L4366" s="9" t="s">
        <v>14120</v>
      </c>
      <c r="M4366" s="12" t="s">
        <v>13887</v>
      </c>
    </row>
    <row r="4367" s="4" customFormat="1" ht="54" spans="1:13">
      <c r="A4367" s="8">
        <v>4365</v>
      </c>
      <c r="B4367" s="9" t="s">
        <v>14169</v>
      </c>
      <c r="C4367" s="9" t="s">
        <v>109</v>
      </c>
      <c r="D4367" s="9" t="s">
        <v>14170</v>
      </c>
      <c r="E4367" s="9" t="s">
        <v>119</v>
      </c>
      <c r="F4367" s="8">
        <v>1</v>
      </c>
      <c r="G4367" s="8" t="s">
        <v>18</v>
      </c>
      <c r="H4367" s="9" t="s">
        <v>19</v>
      </c>
      <c r="I4367" s="9" t="s">
        <v>14170</v>
      </c>
      <c r="J4367" s="9" t="s">
        <v>40</v>
      </c>
      <c r="K4367" s="9" t="s">
        <v>5684</v>
      </c>
      <c r="L4367" s="9" t="str">
        <f>"18742365833"</f>
        <v>18742365833</v>
      </c>
      <c r="M4367" s="12" t="s">
        <v>13887</v>
      </c>
    </row>
    <row r="4368" s="4" customFormat="1" spans="1:13">
      <c r="A4368" s="8">
        <v>4366</v>
      </c>
      <c r="B4368" s="9" t="s">
        <v>14169</v>
      </c>
      <c r="C4368" s="9" t="s">
        <v>2770</v>
      </c>
      <c r="D4368" s="9" t="s">
        <v>14171</v>
      </c>
      <c r="E4368" s="9" t="s">
        <v>350</v>
      </c>
      <c r="F4368" s="8">
        <v>1</v>
      </c>
      <c r="G4368" s="8" t="s">
        <v>18</v>
      </c>
      <c r="H4368" s="9" t="s">
        <v>19</v>
      </c>
      <c r="I4368" s="9" t="s">
        <v>14172</v>
      </c>
      <c r="J4368" s="9" t="s">
        <v>40</v>
      </c>
      <c r="K4368" s="9" t="s">
        <v>5684</v>
      </c>
      <c r="L4368" s="9" t="str">
        <f>"18742365833"</f>
        <v>18742365833</v>
      </c>
      <c r="M4368" s="12" t="s">
        <v>13887</v>
      </c>
    </row>
    <row r="4369" s="4" customFormat="1" ht="40.5" spans="1:13">
      <c r="A4369" s="8">
        <v>4367</v>
      </c>
      <c r="B4369" s="9" t="s">
        <v>14169</v>
      </c>
      <c r="C4369" s="9" t="s">
        <v>37</v>
      </c>
      <c r="D4369" s="9" t="s">
        <v>14173</v>
      </c>
      <c r="E4369" s="9" t="s">
        <v>2850</v>
      </c>
      <c r="F4369" s="8">
        <v>1</v>
      </c>
      <c r="G4369" s="8" t="s">
        <v>18</v>
      </c>
      <c r="H4369" s="9" t="s">
        <v>19</v>
      </c>
      <c r="I4369" s="9" t="s">
        <v>14174</v>
      </c>
      <c r="J4369" s="9" t="s">
        <v>40</v>
      </c>
      <c r="K4369" s="9" t="s">
        <v>5684</v>
      </c>
      <c r="L4369" s="9" t="str">
        <f>"18742365833"</f>
        <v>18742365833</v>
      </c>
      <c r="M4369" s="12" t="s">
        <v>13887</v>
      </c>
    </row>
    <row r="4370" s="4" customFormat="1" spans="1:13">
      <c r="A4370" s="8">
        <v>4368</v>
      </c>
      <c r="B4370" s="10" t="s">
        <v>14175</v>
      </c>
      <c r="C4370" s="10" t="s">
        <v>37</v>
      </c>
      <c r="D4370" s="10" t="s">
        <v>237</v>
      </c>
      <c r="E4370" s="10" t="s">
        <v>19</v>
      </c>
      <c r="F4370" s="11">
        <v>1</v>
      </c>
      <c r="G4370" s="11" t="s">
        <v>43</v>
      </c>
      <c r="H4370" s="10" t="s">
        <v>19</v>
      </c>
      <c r="I4370" s="10" t="s">
        <v>14176</v>
      </c>
      <c r="J4370" s="10" t="s">
        <v>40</v>
      </c>
      <c r="K4370" s="10" t="s">
        <v>14177</v>
      </c>
      <c r="L4370" s="10" t="s">
        <v>14178</v>
      </c>
      <c r="M4370" s="12" t="s">
        <v>13887</v>
      </c>
    </row>
    <row r="4371" s="4" customFormat="1" spans="1:13">
      <c r="A4371" s="8">
        <v>4369</v>
      </c>
      <c r="B4371" s="10" t="s">
        <v>14179</v>
      </c>
      <c r="C4371" s="10" t="s">
        <v>37</v>
      </c>
      <c r="D4371" s="10" t="s">
        <v>14180</v>
      </c>
      <c r="E4371" s="10" t="s">
        <v>19</v>
      </c>
      <c r="F4371" s="11">
        <v>1</v>
      </c>
      <c r="G4371" s="11" t="s">
        <v>43</v>
      </c>
      <c r="H4371" s="10" t="s">
        <v>19</v>
      </c>
      <c r="I4371" s="10" t="s">
        <v>14181</v>
      </c>
      <c r="J4371" s="10" t="s">
        <v>40</v>
      </c>
      <c r="K4371" s="10" t="s">
        <v>14182</v>
      </c>
      <c r="L4371" s="10" t="s">
        <v>14183</v>
      </c>
      <c r="M4371" s="12" t="s">
        <v>13887</v>
      </c>
    </row>
    <row r="4372" s="4" customFormat="1" ht="27" spans="1:13">
      <c r="A4372" s="8">
        <v>4370</v>
      </c>
      <c r="B4372" s="10" t="s">
        <v>14184</v>
      </c>
      <c r="C4372" s="10" t="s">
        <v>37</v>
      </c>
      <c r="D4372" s="10" t="s">
        <v>14136</v>
      </c>
      <c r="E4372" s="10" t="s">
        <v>19</v>
      </c>
      <c r="F4372" s="11">
        <v>1</v>
      </c>
      <c r="G4372" s="11" t="s">
        <v>43</v>
      </c>
      <c r="H4372" s="10" t="s">
        <v>19</v>
      </c>
      <c r="I4372" s="10" t="s">
        <v>14181</v>
      </c>
      <c r="J4372" s="10" t="s">
        <v>40</v>
      </c>
      <c r="K4372" s="10" t="s">
        <v>14185</v>
      </c>
      <c r="L4372" s="10" t="s">
        <v>14186</v>
      </c>
      <c r="M4372" s="12" t="s">
        <v>13887</v>
      </c>
    </row>
    <row r="4373" s="4" customFormat="1" ht="27" spans="1:13">
      <c r="A4373" s="8">
        <v>4371</v>
      </c>
      <c r="B4373" s="10" t="s">
        <v>14187</v>
      </c>
      <c r="C4373" s="10" t="s">
        <v>66</v>
      </c>
      <c r="D4373" s="10" t="s">
        <v>4529</v>
      </c>
      <c r="E4373" s="10" t="s">
        <v>19</v>
      </c>
      <c r="F4373" s="11">
        <v>1</v>
      </c>
      <c r="G4373" s="11" t="s">
        <v>43</v>
      </c>
      <c r="H4373" s="10" t="s">
        <v>19</v>
      </c>
      <c r="I4373" s="10" t="s">
        <v>14181</v>
      </c>
      <c r="J4373" s="10" t="s">
        <v>40</v>
      </c>
      <c r="K4373" s="10" t="s">
        <v>14188</v>
      </c>
      <c r="L4373" s="10" t="s">
        <v>14189</v>
      </c>
      <c r="M4373" s="12" t="s">
        <v>13887</v>
      </c>
    </row>
    <row r="4374" s="4" customFormat="1" ht="27" spans="1:13">
      <c r="A4374" s="8">
        <v>4372</v>
      </c>
      <c r="B4374" s="9" t="s">
        <v>14190</v>
      </c>
      <c r="C4374" s="9" t="s">
        <v>37</v>
      </c>
      <c r="D4374" s="9" t="s">
        <v>782</v>
      </c>
      <c r="E4374" s="9" t="s">
        <v>2793</v>
      </c>
      <c r="F4374" s="8">
        <v>3</v>
      </c>
      <c r="G4374" s="8" t="s">
        <v>18</v>
      </c>
      <c r="H4374" s="9" t="s">
        <v>19</v>
      </c>
      <c r="I4374" s="9" t="s">
        <v>14191</v>
      </c>
      <c r="J4374" s="9" t="s">
        <v>34</v>
      </c>
      <c r="K4374" s="9" t="s">
        <v>14192</v>
      </c>
      <c r="L4374" s="9" t="s">
        <v>14193</v>
      </c>
      <c r="M4374" s="12" t="s">
        <v>13887</v>
      </c>
    </row>
    <row r="4375" s="4" customFormat="1" ht="27" spans="1:13">
      <c r="A4375" s="8">
        <v>4373</v>
      </c>
      <c r="B4375" s="9" t="s">
        <v>14190</v>
      </c>
      <c r="C4375" s="9" t="s">
        <v>37</v>
      </c>
      <c r="D4375" s="9" t="s">
        <v>782</v>
      </c>
      <c r="E4375" s="9" t="s">
        <v>32</v>
      </c>
      <c r="F4375" s="8">
        <v>3</v>
      </c>
      <c r="G4375" s="8" t="s">
        <v>18</v>
      </c>
      <c r="H4375" s="9" t="s">
        <v>19</v>
      </c>
      <c r="I4375" s="9" t="s">
        <v>14194</v>
      </c>
      <c r="J4375" s="9" t="s">
        <v>34</v>
      </c>
      <c r="K4375" s="9" t="s">
        <v>14192</v>
      </c>
      <c r="L4375" s="9" t="s">
        <v>14193</v>
      </c>
      <c r="M4375" s="12" t="s">
        <v>13887</v>
      </c>
    </row>
    <row r="4376" s="4" customFormat="1" ht="27" spans="1:13">
      <c r="A4376" s="8">
        <v>4374</v>
      </c>
      <c r="B4376" s="9" t="s">
        <v>14190</v>
      </c>
      <c r="C4376" s="9" t="s">
        <v>37</v>
      </c>
      <c r="D4376" s="9" t="s">
        <v>782</v>
      </c>
      <c r="E4376" s="9" t="s">
        <v>3447</v>
      </c>
      <c r="F4376" s="8">
        <v>2</v>
      </c>
      <c r="G4376" s="8" t="s">
        <v>18</v>
      </c>
      <c r="H4376" s="9" t="s">
        <v>19</v>
      </c>
      <c r="I4376" s="9" t="s">
        <v>14195</v>
      </c>
      <c r="J4376" s="9" t="s">
        <v>34</v>
      </c>
      <c r="K4376" s="9" t="s">
        <v>14192</v>
      </c>
      <c r="L4376" s="9" t="s">
        <v>14193</v>
      </c>
      <c r="M4376" s="12" t="s">
        <v>13887</v>
      </c>
    </row>
    <row r="4377" s="4" customFormat="1" ht="40.5" spans="1:13">
      <c r="A4377" s="8">
        <v>4375</v>
      </c>
      <c r="B4377" s="9" t="s">
        <v>14196</v>
      </c>
      <c r="C4377" s="9" t="s">
        <v>37</v>
      </c>
      <c r="D4377" s="9" t="s">
        <v>14197</v>
      </c>
      <c r="E4377" s="9" t="s">
        <v>14198</v>
      </c>
      <c r="F4377" s="8">
        <v>1</v>
      </c>
      <c r="G4377" s="8" t="s">
        <v>18</v>
      </c>
      <c r="H4377" s="9" t="s">
        <v>76</v>
      </c>
      <c r="I4377" s="9" t="s">
        <v>14199</v>
      </c>
      <c r="J4377" s="9" t="s">
        <v>59</v>
      </c>
      <c r="K4377" s="9" t="s">
        <v>14200</v>
      </c>
      <c r="L4377" s="9" t="str">
        <f>"13372817588"</f>
        <v>13372817588</v>
      </c>
      <c r="M4377" s="12" t="s">
        <v>13887</v>
      </c>
    </row>
    <row r="4378" s="4" customFormat="1" ht="27" spans="1:13">
      <c r="A4378" s="8">
        <v>4376</v>
      </c>
      <c r="B4378" s="10" t="s">
        <v>14201</v>
      </c>
      <c r="C4378" s="10" t="s">
        <v>1199</v>
      </c>
      <c r="D4378" s="10" t="s">
        <v>398</v>
      </c>
      <c r="E4378" s="10" t="s">
        <v>137</v>
      </c>
      <c r="F4378" s="11">
        <v>2</v>
      </c>
      <c r="G4378" s="11" t="s">
        <v>43</v>
      </c>
      <c r="H4378" s="10" t="s">
        <v>19</v>
      </c>
      <c r="I4378" s="10" t="s">
        <v>5250</v>
      </c>
      <c r="J4378" s="10" t="s">
        <v>59</v>
      </c>
      <c r="K4378" s="10" t="s">
        <v>14202</v>
      </c>
      <c r="L4378" s="10" t="s">
        <v>14203</v>
      </c>
      <c r="M4378" s="12" t="s">
        <v>13887</v>
      </c>
    </row>
    <row r="4379" s="4" customFormat="1" ht="27" spans="1:13">
      <c r="A4379" s="8">
        <v>4377</v>
      </c>
      <c r="B4379" s="10" t="s">
        <v>14204</v>
      </c>
      <c r="C4379" s="10" t="s">
        <v>740</v>
      </c>
      <c r="D4379" s="10" t="s">
        <v>9318</v>
      </c>
      <c r="E4379" s="10" t="s">
        <v>19</v>
      </c>
      <c r="F4379" s="11">
        <v>1</v>
      </c>
      <c r="G4379" s="11" t="s">
        <v>43</v>
      </c>
      <c r="H4379" s="10" t="s">
        <v>19</v>
      </c>
      <c r="I4379" s="10" t="s">
        <v>14181</v>
      </c>
      <c r="J4379" s="10" t="s">
        <v>40</v>
      </c>
      <c r="K4379" s="10" t="s">
        <v>14205</v>
      </c>
      <c r="L4379" s="10" t="s">
        <v>14206</v>
      </c>
      <c r="M4379" s="12" t="s">
        <v>13887</v>
      </c>
    </row>
    <row r="4380" s="4" customFormat="1" spans="1:13">
      <c r="A4380" s="8">
        <v>4378</v>
      </c>
      <c r="B4380" s="10" t="s">
        <v>14207</v>
      </c>
      <c r="C4380" s="10" t="s">
        <v>37</v>
      </c>
      <c r="D4380" s="10" t="s">
        <v>3266</v>
      </c>
      <c r="E4380" s="10" t="s">
        <v>19</v>
      </c>
      <c r="F4380" s="11">
        <v>1</v>
      </c>
      <c r="G4380" s="11" t="s">
        <v>43</v>
      </c>
      <c r="H4380" s="10" t="s">
        <v>19</v>
      </c>
      <c r="I4380" s="10" t="s">
        <v>14111</v>
      </c>
      <c r="J4380" s="10" t="s">
        <v>59</v>
      </c>
      <c r="K4380" s="10" t="s">
        <v>14208</v>
      </c>
      <c r="L4380" s="10" t="s">
        <v>14209</v>
      </c>
      <c r="M4380" s="12" t="s">
        <v>13887</v>
      </c>
    </row>
    <row r="4381" s="4" customFormat="1" spans="1:13">
      <c r="A4381" s="8">
        <v>4379</v>
      </c>
      <c r="B4381" s="10" t="s">
        <v>14210</v>
      </c>
      <c r="C4381" s="10" t="s">
        <v>37</v>
      </c>
      <c r="D4381" s="10" t="s">
        <v>14211</v>
      </c>
      <c r="E4381" s="10" t="s">
        <v>19</v>
      </c>
      <c r="F4381" s="11">
        <v>1</v>
      </c>
      <c r="G4381" s="11" t="s">
        <v>43</v>
      </c>
      <c r="H4381" s="10" t="s">
        <v>19</v>
      </c>
      <c r="I4381" s="10" t="s">
        <v>14111</v>
      </c>
      <c r="J4381" s="10" t="s">
        <v>40</v>
      </c>
      <c r="K4381" s="10" t="s">
        <v>14212</v>
      </c>
      <c r="L4381" s="10" t="s">
        <v>14213</v>
      </c>
      <c r="M4381" s="12" t="s">
        <v>13887</v>
      </c>
    </row>
    <row r="4382" s="4" customFormat="1" spans="1:13">
      <c r="A4382" s="8">
        <v>4380</v>
      </c>
      <c r="B4382" s="9" t="s">
        <v>14214</v>
      </c>
      <c r="C4382" s="9" t="s">
        <v>37</v>
      </c>
      <c r="D4382" s="9" t="s">
        <v>14215</v>
      </c>
      <c r="E4382" s="9" t="s">
        <v>1724</v>
      </c>
      <c r="F4382" s="8">
        <v>10</v>
      </c>
      <c r="G4382" s="8" t="s">
        <v>18</v>
      </c>
      <c r="H4382" s="9" t="s">
        <v>19</v>
      </c>
      <c r="I4382" s="9" t="s">
        <v>14216</v>
      </c>
      <c r="J4382" s="9" t="s">
        <v>59</v>
      </c>
      <c r="K4382" s="9" t="s">
        <v>14217</v>
      </c>
      <c r="L4382" s="9" t="str">
        <f>"15942737768"</f>
        <v>15942737768</v>
      </c>
      <c r="M4382" s="12" t="s">
        <v>13887</v>
      </c>
    </row>
    <row r="4383" s="4" customFormat="1" ht="54" spans="1:13">
      <c r="A4383" s="8">
        <v>4381</v>
      </c>
      <c r="B4383" s="9" t="s">
        <v>14214</v>
      </c>
      <c r="C4383" s="9" t="s">
        <v>1077</v>
      </c>
      <c r="D4383" s="9" t="s">
        <v>14218</v>
      </c>
      <c r="E4383" s="9" t="s">
        <v>119</v>
      </c>
      <c r="F4383" s="8">
        <v>1</v>
      </c>
      <c r="G4383" s="8" t="s">
        <v>18</v>
      </c>
      <c r="H4383" s="9" t="s">
        <v>19</v>
      </c>
      <c r="I4383" s="9" t="s">
        <v>3448</v>
      </c>
      <c r="J4383" s="9" t="s">
        <v>59</v>
      </c>
      <c r="K4383" s="9" t="s">
        <v>14217</v>
      </c>
      <c r="L4383" s="9" t="str">
        <f>"15942737768"</f>
        <v>15942737768</v>
      </c>
      <c r="M4383" s="12" t="s">
        <v>13887</v>
      </c>
    </row>
    <row r="4384" s="4" customFormat="1" ht="27" spans="1:13">
      <c r="A4384" s="8">
        <v>4382</v>
      </c>
      <c r="B4384" s="9" t="s">
        <v>14214</v>
      </c>
      <c r="C4384" s="9" t="s">
        <v>37</v>
      </c>
      <c r="D4384" s="9" t="s">
        <v>14219</v>
      </c>
      <c r="E4384" s="9" t="s">
        <v>981</v>
      </c>
      <c r="F4384" s="8">
        <v>2</v>
      </c>
      <c r="G4384" s="8" t="s">
        <v>18</v>
      </c>
      <c r="H4384" s="9" t="s">
        <v>19</v>
      </c>
      <c r="I4384" s="9" t="s">
        <v>3448</v>
      </c>
      <c r="J4384" s="9" t="s">
        <v>59</v>
      </c>
      <c r="K4384" s="9" t="s">
        <v>14217</v>
      </c>
      <c r="L4384" s="9" t="str">
        <f>"15942737768"</f>
        <v>15942737768</v>
      </c>
      <c r="M4384" s="12" t="s">
        <v>13887</v>
      </c>
    </row>
    <row r="4385" s="4" customFormat="1" ht="27" spans="1:13">
      <c r="A4385" s="8">
        <v>4383</v>
      </c>
      <c r="B4385" s="9" t="s">
        <v>14220</v>
      </c>
      <c r="C4385" s="9" t="s">
        <v>37</v>
      </c>
      <c r="D4385" s="9" t="s">
        <v>14221</v>
      </c>
      <c r="E4385" s="9" t="s">
        <v>5740</v>
      </c>
      <c r="F4385" s="8">
        <v>5</v>
      </c>
      <c r="G4385" s="8" t="s">
        <v>18</v>
      </c>
      <c r="H4385" s="9" t="s">
        <v>19</v>
      </c>
      <c r="I4385" s="9" t="s">
        <v>14165</v>
      </c>
      <c r="J4385" s="9" t="s">
        <v>40</v>
      </c>
      <c r="K4385" s="9" t="s">
        <v>14222</v>
      </c>
      <c r="L4385" s="9" t="str">
        <f>"13604274893"</f>
        <v>13604274893</v>
      </c>
      <c r="M4385" s="12" t="s">
        <v>13887</v>
      </c>
    </row>
    <row r="4386" s="4" customFormat="1" ht="27" spans="1:13">
      <c r="A4386" s="8">
        <v>4384</v>
      </c>
      <c r="B4386" s="9" t="s">
        <v>14220</v>
      </c>
      <c r="C4386" s="9" t="s">
        <v>5738</v>
      </c>
      <c r="D4386" s="9" t="s">
        <v>14223</v>
      </c>
      <c r="E4386" s="9" t="s">
        <v>5740</v>
      </c>
      <c r="F4386" s="8">
        <v>5</v>
      </c>
      <c r="G4386" s="8" t="s">
        <v>18</v>
      </c>
      <c r="H4386" s="9" t="s">
        <v>19</v>
      </c>
      <c r="I4386" s="9" t="s">
        <v>14165</v>
      </c>
      <c r="J4386" s="9" t="s">
        <v>40</v>
      </c>
      <c r="K4386" s="9" t="s">
        <v>14222</v>
      </c>
      <c r="L4386" s="9" t="str">
        <f>"13604274893"</f>
        <v>13604274893</v>
      </c>
      <c r="M4386" s="12" t="s">
        <v>13887</v>
      </c>
    </row>
    <row r="4387" s="4" customFormat="1" ht="27" spans="1:13">
      <c r="A4387" s="8">
        <v>4385</v>
      </c>
      <c r="B4387" s="10" t="s">
        <v>14224</v>
      </c>
      <c r="C4387" s="10" t="s">
        <v>37</v>
      </c>
      <c r="D4387" s="10" t="s">
        <v>14225</v>
      </c>
      <c r="E4387" s="10" t="s">
        <v>19</v>
      </c>
      <c r="F4387" s="11">
        <v>1</v>
      </c>
      <c r="G4387" s="11" t="s">
        <v>43</v>
      </c>
      <c r="H4387" s="10" t="s">
        <v>19</v>
      </c>
      <c r="I4387" s="10" t="s">
        <v>14111</v>
      </c>
      <c r="J4387" s="10" t="s">
        <v>40</v>
      </c>
      <c r="K4387" s="10" t="s">
        <v>14226</v>
      </c>
      <c r="L4387" s="10" t="s">
        <v>14227</v>
      </c>
      <c r="M4387" s="12" t="s">
        <v>13887</v>
      </c>
    </row>
    <row r="4388" s="4" customFormat="1" spans="1:13">
      <c r="A4388" s="8">
        <v>4386</v>
      </c>
      <c r="B4388" s="10" t="s">
        <v>14228</v>
      </c>
      <c r="C4388" s="10" t="s">
        <v>30</v>
      </c>
      <c r="D4388" s="10" t="s">
        <v>14229</v>
      </c>
      <c r="E4388" s="10" t="s">
        <v>19</v>
      </c>
      <c r="F4388" s="11">
        <v>1</v>
      </c>
      <c r="G4388" s="11" t="s">
        <v>43</v>
      </c>
      <c r="H4388" s="10" t="s">
        <v>19</v>
      </c>
      <c r="I4388" s="10" t="s">
        <v>14111</v>
      </c>
      <c r="J4388" s="10" t="s">
        <v>40</v>
      </c>
      <c r="K4388" s="10" t="s">
        <v>14230</v>
      </c>
      <c r="L4388" s="10" t="s">
        <v>14231</v>
      </c>
      <c r="M4388" s="12" t="s">
        <v>13887</v>
      </c>
    </row>
    <row r="4389" s="4" customFormat="1" ht="27" spans="1:13">
      <c r="A4389" s="8">
        <v>4387</v>
      </c>
      <c r="B4389" s="10" t="s">
        <v>14232</v>
      </c>
      <c r="C4389" s="10" t="s">
        <v>37</v>
      </c>
      <c r="D4389" s="10" t="s">
        <v>1795</v>
      </c>
      <c r="E4389" s="10" t="s">
        <v>19</v>
      </c>
      <c r="F4389" s="11">
        <v>1</v>
      </c>
      <c r="G4389" s="11" t="s">
        <v>43</v>
      </c>
      <c r="H4389" s="10" t="s">
        <v>19</v>
      </c>
      <c r="I4389" s="10" t="s">
        <v>14111</v>
      </c>
      <c r="J4389" s="10" t="s">
        <v>40</v>
      </c>
      <c r="K4389" s="10" t="s">
        <v>14233</v>
      </c>
      <c r="L4389" s="10" t="s">
        <v>14234</v>
      </c>
      <c r="M4389" s="12" t="s">
        <v>13887</v>
      </c>
    </row>
    <row r="4390" s="4" customFormat="1" ht="27" spans="1:13">
      <c r="A4390" s="8">
        <v>4388</v>
      </c>
      <c r="B4390" s="9" t="s">
        <v>14235</v>
      </c>
      <c r="C4390" s="9" t="s">
        <v>2770</v>
      </c>
      <c r="D4390" s="9" t="s">
        <v>14236</v>
      </c>
      <c r="E4390" s="9" t="s">
        <v>350</v>
      </c>
      <c r="F4390" s="8">
        <v>2</v>
      </c>
      <c r="G4390" s="8" t="s">
        <v>18</v>
      </c>
      <c r="H4390" s="9" t="s">
        <v>19</v>
      </c>
      <c r="I4390" s="9" t="s">
        <v>14165</v>
      </c>
      <c r="J4390" s="9" t="s">
        <v>40</v>
      </c>
      <c r="K4390" s="9" t="s">
        <v>9164</v>
      </c>
      <c r="L4390" s="9" t="str">
        <f>"18624513602"</f>
        <v>18624513602</v>
      </c>
      <c r="M4390" s="12" t="s">
        <v>13887</v>
      </c>
    </row>
    <row r="4391" s="4" customFormat="1" ht="40.5" spans="1:13">
      <c r="A4391" s="8">
        <v>4389</v>
      </c>
      <c r="B4391" s="10" t="s">
        <v>14237</v>
      </c>
      <c r="C4391" s="10" t="s">
        <v>448</v>
      </c>
      <c r="D4391" s="10" t="s">
        <v>14238</v>
      </c>
      <c r="E4391" s="10" t="s">
        <v>32</v>
      </c>
      <c r="F4391" s="11">
        <v>4</v>
      </c>
      <c r="G4391" s="11" t="s">
        <v>43</v>
      </c>
      <c r="H4391" s="10" t="s">
        <v>19</v>
      </c>
      <c r="I4391" s="10" t="s">
        <v>14239</v>
      </c>
      <c r="J4391" s="10" t="s">
        <v>40</v>
      </c>
      <c r="K4391" s="10" t="s">
        <v>14240</v>
      </c>
      <c r="L4391" s="10" t="s">
        <v>14241</v>
      </c>
      <c r="M4391" s="12" t="s">
        <v>13887</v>
      </c>
    </row>
    <row r="4392" s="4" customFormat="1" ht="67.5" spans="1:13">
      <c r="A4392" s="8">
        <v>4390</v>
      </c>
      <c r="B4392" s="10" t="s">
        <v>14237</v>
      </c>
      <c r="C4392" s="10" t="s">
        <v>711</v>
      </c>
      <c r="D4392" s="10" t="s">
        <v>14242</v>
      </c>
      <c r="E4392" s="10" t="s">
        <v>2638</v>
      </c>
      <c r="F4392" s="11">
        <v>2</v>
      </c>
      <c r="G4392" s="11" t="s">
        <v>43</v>
      </c>
      <c r="H4392" s="10" t="s">
        <v>76</v>
      </c>
      <c r="I4392" s="10" t="s">
        <v>14243</v>
      </c>
      <c r="J4392" s="10" t="s">
        <v>40</v>
      </c>
      <c r="K4392" s="10" t="s">
        <v>14240</v>
      </c>
      <c r="L4392" s="10" t="s">
        <v>14241</v>
      </c>
      <c r="M4392" s="12" t="s">
        <v>13887</v>
      </c>
    </row>
    <row r="4393" s="4" customFormat="1" ht="27" spans="1:13">
      <c r="A4393" s="8">
        <v>4391</v>
      </c>
      <c r="B4393" s="9" t="s">
        <v>14237</v>
      </c>
      <c r="C4393" s="9" t="s">
        <v>37</v>
      </c>
      <c r="D4393" s="9" t="s">
        <v>14244</v>
      </c>
      <c r="E4393" s="9" t="s">
        <v>5659</v>
      </c>
      <c r="F4393" s="8">
        <v>2</v>
      </c>
      <c r="G4393" s="8" t="s">
        <v>18</v>
      </c>
      <c r="H4393" s="9" t="s">
        <v>19</v>
      </c>
      <c r="I4393" s="10" t="s">
        <v>14243</v>
      </c>
      <c r="J4393" s="9" t="s">
        <v>40</v>
      </c>
      <c r="K4393" s="9" t="s">
        <v>14240</v>
      </c>
      <c r="L4393" s="9" t="str">
        <f>"13942775977"</f>
        <v>13942775977</v>
      </c>
      <c r="M4393" s="12" t="s">
        <v>13887</v>
      </c>
    </row>
    <row r="4394" s="4" customFormat="1" spans="1:13">
      <c r="A4394" s="8">
        <v>4392</v>
      </c>
      <c r="B4394" s="10" t="s">
        <v>14245</v>
      </c>
      <c r="C4394" s="10" t="s">
        <v>37</v>
      </c>
      <c r="D4394" s="10" t="s">
        <v>14246</v>
      </c>
      <c r="E4394" s="10" t="s">
        <v>19</v>
      </c>
      <c r="F4394" s="11">
        <v>1</v>
      </c>
      <c r="G4394" s="11" t="s">
        <v>43</v>
      </c>
      <c r="H4394" s="10" t="s">
        <v>19</v>
      </c>
      <c r="I4394" s="10" t="s">
        <v>14111</v>
      </c>
      <c r="J4394" s="10" t="s">
        <v>40</v>
      </c>
      <c r="K4394" s="10" t="s">
        <v>14247</v>
      </c>
      <c r="L4394" s="10" t="s">
        <v>14248</v>
      </c>
      <c r="M4394" s="12" t="s">
        <v>13887</v>
      </c>
    </row>
    <row r="4395" s="4" customFormat="1" spans="1:13">
      <c r="A4395" s="8">
        <v>4393</v>
      </c>
      <c r="B4395" s="10" t="s">
        <v>14249</v>
      </c>
      <c r="C4395" s="10" t="s">
        <v>37</v>
      </c>
      <c r="D4395" s="10" t="s">
        <v>398</v>
      </c>
      <c r="E4395" s="10" t="s">
        <v>19</v>
      </c>
      <c r="F4395" s="11">
        <v>1</v>
      </c>
      <c r="G4395" s="11" t="s">
        <v>43</v>
      </c>
      <c r="H4395" s="10" t="s">
        <v>19</v>
      </c>
      <c r="I4395" s="10" t="s">
        <v>14111</v>
      </c>
      <c r="J4395" s="10" t="s">
        <v>40</v>
      </c>
      <c r="K4395" s="10" t="s">
        <v>14250</v>
      </c>
      <c r="L4395" s="10" t="s">
        <v>14251</v>
      </c>
      <c r="M4395" s="12" t="s">
        <v>13887</v>
      </c>
    </row>
    <row r="4396" s="4" customFormat="1" spans="1:13">
      <c r="A4396" s="8">
        <v>4394</v>
      </c>
      <c r="B4396" s="10" t="s">
        <v>14252</v>
      </c>
      <c r="C4396" s="10" t="s">
        <v>37</v>
      </c>
      <c r="D4396" s="10" t="s">
        <v>398</v>
      </c>
      <c r="E4396" s="10" t="s">
        <v>19</v>
      </c>
      <c r="F4396" s="11">
        <v>1</v>
      </c>
      <c r="G4396" s="11" t="s">
        <v>43</v>
      </c>
      <c r="H4396" s="10" t="s">
        <v>19</v>
      </c>
      <c r="I4396" s="10" t="s">
        <v>14111</v>
      </c>
      <c r="J4396" s="10" t="s">
        <v>40</v>
      </c>
      <c r="K4396" s="10" t="s">
        <v>14253</v>
      </c>
      <c r="L4396" s="10" t="s">
        <v>14254</v>
      </c>
      <c r="M4396" s="12" t="s">
        <v>13887</v>
      </c>
    </row>
    <row r="4397" s="4" customFormat="1" ht="27" spans="1:13">
      <c r="A4397" s="8">
        <v>4395</v>
      </c>
      <c r="B4397" s="10" t="s">
        <v>14255</v>
      </c>
      <c r="C4397" s="10" t="s">
        <v>66</v>
      </c>
      <c r="D4397" s="10" t="s">
        <v>14256</v>
      </c>
      <c r="E4397" s="10" t="s">
        <v>19</v>
      </c>
      <c r="F4397" s="11">
        <v>2</v>
      </c>
      <c r="G4397" s="11" t="s">
        <v>633</v>
      </c>
      <c r="H4397" s="10" t="s">
        <v>19</v>
      </c>
      <c r="I4397" s="10" t="s">
        <v>14257</v>
      </c>
      <c r="J4397" s="10" t="s">
        <v>40</v>
      </c>
      <c r="K4397" s="10" t="s">
        <v>14258</v>
      </c>
      <c r="L4397" s="10" t="s">
        <v>14259</v>
      </c>
      <c r="M4397" s="12" t="s">
        <v>13887</v>
      </c>
    </row>
    <row r="4398" s="4" customFormat="1" ht="27" spans="1:13">
      <c r="A4398" s="8">
        <v>4396</v>
      </c>
      <c r="B4398" s="10" t="s">
        <v>14260</v>
      </c>
      <c r="C4398" s="10" t="s">
        <v>1199</v>
      </c>
      <c r="D4398" s="10" t="s">
        <v>398</v>
      </c>
      <c r="E4398" s="10" t="s">
        <v>7875</v>
      </c>
      <c r="F4398" s="11">
        <v>1</v>
      </c>
      <c r="G4398" s="11" t="s">
        <v>43</v>
      </c>
      <c r="H4398" s="10" t="s">
        <v>19</v>
      </c>
      <c r="I4398" s="10" t="s">
        <v>19</v>
      </c>
      <c r="J4398" s="10" t="s">
        <v>40</v>
      </c>
      <c r="K4398" s="10" t="s">
        <v>14261</v>
      </c>
      <c r="L4398" s="10" t="s">
        <v>14262</v>
      </c>
      <c r="M4398" s="12" t="s">
        <v>13887</v>
      </c>
    </row>
    <row r="4399" s="4" customFormat="1" ht="27" spans="1:13">
      <c r="A4399" s="8">
        <v>4397</v>
      </c>
      <c r="B4399" s="10" t="s">
        <v>14260</v>
      </c>
      <c r="C4399" s="10" t="s">
        <v>37</v>
      </c>
      <c r="D4399" s="10" t="s">
        <v>398</v>
      </c>
      <c r="E4399" s="10" t="s">
        <v>37</v>
      </c>
      <c r="F4399" s="11">
        <v>1</v>
      </c>
      <c r="G4399" s="11" t="s">
        <v>43</v>
      </c>
      <c r="H4399" s="10" t="s">
        <v>19</v>
      </c>
      <c r="I4399" s="10" t="s">
        <v>14263</v>
      </c>
      <c r="J4399" s="10" t="s">
        <v>40</v>
      </c>
      <c r="K4399" s="10" t="s">
        <v>14261</v>
      </c>
      <c r="L4399" s="10" t="s">
        <v>14262</v>
      </c>
      <c r="M4399" s="12" t="s">
        <v>13887</v>
      </c>
    </row>
    <row r="4400" s="4" customFormat="1" ht="27" spans="1:13">
      <c r="A4400" s="8">
        <v>4398</v>
      </c>
      <c r="B4400" s="10" t="s">
        <v>14264</v>
      </c>
      <c r="C4400" s="10" t="s">
        <v>37</v>
      </c>
      <c r="D4400" s="10" t="s">
        <v>14136</v>
      </c>
      <c r="E4400" s="10" t="s">
        <v>19</v>
      </c>
      <c r="F4400" s="11">
        <v>1</v>
      </c>
      <c r="G4400" s="11" t="s">
        <v>43</v>
      </c>
      <c r="H4400" s="10" t="s">
        <v>19</v>
      </c>
      <c r="I4400" s="10" t="s">
        <v>14111</v>
      </c>
      <c r="J4400" s="10" t="s">
        <v>40</v>
      </c>
      <c r="K4400" s="10" t="s">
        <v>14265</v>
      </c>
      <c r="L4400" s="10" t="s">
        <v>14266</v>
      </c>
      <c r="M4400" s="12" t="s">
        <v>13887</v>
      </c>
    </row>
    <row r="4401" s="4" customFormat="1" ht="40.5" spans="1:13">
      <c r="A4401" s="8">
        <v>4399</v>
      </c>
      <c r="B4401" s="10" t="s">
        <v>14267</v>
      </c>
      <c r="C4401" s="10" t="s">
        <v>150</v>
      </c>
      <c r="D4401" s="10" t="s">
        <v>14268</v>
      </c>
      <c r="E4401" s="10" t="s">
        <v>32</v>
      </c>
      <c r="F4401" s="11">
        <v>1</v>
      </c>
      <c r="G4401" s="11" t="s">
        <v>43</v>
      </c>
      <c r="H4401" s="10" t="s">
        <v>19</v>
      </c>
      <c r="I4401" s="10" t="s">
        <v>14269</v>
      </c>
      <c r="J4401" s="10" t="s">
        <v>59</v>
      </c>
      <c r="K4401" s="10" t="s">
        <v>14270</v>
      </c>
      <c r="L4401" s="10" t="s">
        <v>14271</v>
      </c>
      <c r="M4401" s="12" t="s">
        <v>13887</v>
      </c>
    </row>
    <row r="4402" s="4" customFormat="1" ht="27" spans="1:13">
      <c r="A4402" s="8">
        <v>4400</v>
      </c>
      <c r="B4402" s="10" t="s">
        <v>14272</v>
      </c>
      <c r="C4402" s="10" t="s">
        <v>150</v>
      </c>
      <c r="D4402" s="10" t="s">
        <v>398</v>
      </c>
      <c r="E4402" s="10" t="s">
        <v>801</v>
      </c>
      <c r="F4402" s="11">
        <v>1</v>
      </c>
      <c r="G4402" s="11" t="s">
        <v>43</v>
      </c>
      <c r="H4402" s="10" t="s">
        <v>19</v>
      </c>
      <c r="I4402" s="10" t="s">
        <v>4057</v>
      </c>
      <c r="J4402" s="10" t="s">
        <v>40</v>
      </c>
      <c r="K4402" s="10" t="s">
        <v>14273</v>
      </c>
      <c r="L4402" s="10" t="s">
        <v>14274</v>
      </c>
      <c r="M4402" s="12" t="s">
        <v>13887</v>
      </c>
    </row>
    <row r="4403" s="4" customFormat="1" ht="27" spans="1:13">
      <c r="A4403" s="8">
        <v>4401</v>
      </c>
      <c r="B4403" s="10" t="s">
        <v>14275</v>
      </c>
      <c r="C4403" s="10" t="s">
        <v>135</v>
      </c>
      <c r="D4403" s="10" t="s">
        <v>14276</v>
      </c>
      <c r="E4403" s="10" t="s">
        <v>19</v>
      </c>
      <c r="F4403" s="11">
        <v>1</v>
      </c>
      <c r="G4403" s="11" t="s">
        <v>43</v>
      </c>
      <c r="H4403" s="10" t="s">
        <v>19</v>
      </c>
      <c r="I4403" s="10" t="s">
        <v>14111</v>
      </c>
      <c r="J4403" s="10" t="s">
        <v>40</v>
      </c>
      <c r="K4403" s="10" t="s">
        <v>14277</v>
      </c>
      <c r="L4403" s="10" t="s">
        <v>14278</v>
      </c>
      <c r="M4403" s="12" t="s">
        <v>13887</v>
      </c>
    </row>
    <row r="4404" s="4" customFormat="1" ht="27" spans="1:13">
      <c r="A4404" s="8">
        <v>4402</v>
      </c>
      <c r="B4404" s="9" t="s">
        <v>14279</v>
      </c>
      <c r="C4404" s="9" t="s">
        <v>37</v>
      </c>
      <c r="D4404" s="9" t="s">
        <v>14280</v>
      </c>
      <c r="E4404" s="9" t="s">
        <v>981</v>
      </c>
      <c r="F4404" s="8">
        <v>4</v>
      </c>
      <c r="G4404" s="8" t="s">
        <v>18</v>
      </c>
      <c r="H4404" s="9" t="s">
        <v>19</v>
      </c>
      <c r="I4404" s="9" t="s">
        <v>14280</v>
      </c>
      <c r="J4404" s="9" t="s">
        <v>59</v>
      </c>
      <c r="K4404" s="9" t="s">
        <v>14281</v>
      </c>
      <c r="L4404" s="9" t="str">
        <f>"18740247521"</f>
        <v>18740247521</v>
      </c>
      <c r="M4404" s="12" t="s">
        <v>13887</v>
      </c>
    </row>
    <row r="4405" s="4" customFormat="1" ht="40.5" spans="1:13">
      <c r="A4405" s="8">
        <v>4403</v>
      </c>
      <c r="B4405" s="10" t="s">
        <v>14282</v>
      </c>
      <c r="C4405" s="10" t="s">
        <v>37</v>
      </c>
      <c r="D4405" s="10" t="s">
        <v>14283</v>
      </c>
      <c r="E4405" s="10" t="s">
        <v>3361</v>
      </c>
      <c r="F4405" s="11">
        <v>1</v>
      </c>
      <c r="G4405" s="11" t="s">
        <v>43</v>
      </c>
      <c r="H4405" s="10" t="s">
        <v>19</v>
      </c>
      <c r="I4405" s="10" t="s">
        <v>7856</v>
      </c>
      <c r="J4405" s="10" t="s">
        <v>40</v>
      </c>
      <c r="K4405" s="10" t="s">
        <v>14284</v>
      </c>
      <c r="L4405" s="10" t="s">
        <v>14285</v>
      </c>
      <c r="M4405" s="12" t="s">
        <v>13887</v>
      </c>
    </row>
    <row r="4406" s="4" customFormat="1" ht="67.5" spans="1:13">
      <c r="A4406" s="8">
        <v>4404</v>
      </c>
      <c r="B4406" s="10" t="s">
        <v>14282</v>
      </c>
      <c r="C4406" s="10" t="s">
        <v>37</v>
      </c>
      <c r="D4406" s="10" t="s">
        <v>14286</v>
      </c>
      <c r="E4406" s="10" t="s">
        <v>258</v>
      </c>
      <c r="F4406" s="11">
        <v>1</v>
      </c>
      <c r="G4406" s="11" t="s">
        <v>43</v>
      </c>
      <c r="H4406" s="10" t="s">
        <v>19</v>
      </c>
      <c r="I4406" s="10" t="s">
        <v>7856</v>
      </c>
      <c r="J4406" s="10" t="s">
        <v>40</v>
      </c>
      <c r="K4406" s="10" t="s">
        <v>14284</v>
      </c>
      <c r="L4406" s="10" t="s">
        <v>14285</v>
      </c>
      <c r="M4406" s="12" t="s">
        <v>13887</v>
      </c>
    </row>
    <row r="4407" s="4" customFormat="1" spans="1:13">
      <c r="A4407" s="8">
        <v>4405</v>
      </c>
      <c r="B4407" s="10" t="s">
        <v>14287</v>
      </c>
      <c r="C4407" s="10" t="s">
        <v>37</v>
      </c>
      <c r="D4407" s="10" t="s">
        <v>14136</v>
      </c>
      <c r="E4407" s="10" t="s">
        <v>19</v>
      </c>
      <c r="F4407" s="11">
        <v>1</v>
      </c>
      <c r="G4407" s="11" t="s">
        <v>43</v>
      </c>
      <c r="H4407" s="10" t="s">
        <v>19</v>
      </c>
      <c r="I4407" s="10" t="s">
        <v>14111</v>
      </c>
      <c r="J4407" s="10" t="s">
        <v>40</v>
      </c>
      <c r="K4407" s="10" t="s">
        <v>14288</v>
      </c>
      <c r="L4407" s="10" t="s">
        <v>14289</v>
      </c>
      <c r="M4407" s="12" t="s">
        <v>13887</v>
      </c>
    </row>
    <row r="4408" s="4" customFormat="1" spans="1:13">
      <c r="A4408" s="8">
        <v>4406</v>
      </c>
      <c r="B4408" s="10" t="s">
        <v>14290</v>
      </c>
      <c r="C4408" s="10" t="s">
        <v>37</v>
      </c>
      <c r="D4408" s="10" t="s">
        <v>118</v>
      </c>
      <c r="E4408" s="10" t="s">
        <v>19</v>
      </c>
      <c r="F4408" s="11">
        <v>1</v>
      </c>
      <c r="G4408" s="11" t="s">
        <v>39</v>
      </c>
      <c r="H4408" s="10" t="s">
        <v>19</v>
      </c>
      <c r="I4408" s="10" t="s">
        <v>14111</v>
      </c>
      <c r="J4408" s="10" t="s">
        <v>40</v>
      </c>
      <c r="K4408" s="10" t="s">
        <v>14291</v>
      </c>
      <c r="L4408" s="10" t="s">
        <v>14292</v>
      </c>
      <c r="M4408" s="12" t="s">
        <v>13887</v>
      </c>
    </row>
    <row r="4409" s="4" customFormat="1" spans="1:13">
      <c r="A4409" s="8">
        <v>4407</v>
      </c>
      <c r="B4409" s="10" t="s">
        <v>14293</v>
      </c>
      <c r="C4409" s="10" t="s">
        <v>37</v>
      </c>
      <c r="D4409" s="10" t="s">
        <v>9318</v>
      </c>
      <c r="E4409" s="10" t="s">
        <v>19</v>
      </c>
      <c r="F4409" s="11">
        <v>1</v>
      </c>
      <c r="G4409" s="11" t="s">
        <v>43</v>
      </c>
      <c r="H4409" s="10" t="s">
        <v>19</v>
      </c>
      <c r="I4409" s="10" t="s">
        <v>14111</v>
      </c>
      <c r="J4409" s="10" t="s">
        <v>40</v>
      </c>
      <c r="K4409" s="10" t="s">
        <v>14294</v>
      </c>
      <c r="L4409" s="10" t="s">
        <v>14295</v>
      </c>
      <c r="M4409" s="12" t="s">
        <v>13887</v>
      </c>
    </row>
    <row r="4410" s="4" customFormat="1" spans="1:13">
      <c r="A4410" s="8">
        <v>4408</v>
      </c>
      <c r="B4410" s="10" t="s">
        <v>14296</v>
      </c>
      <c r="C4410" s="10" t="s">
        <v>66</v>
      </c>
      <c r="D4410" s="10" t="s">
        <v>14136</v>
      </c>
      <c r="E4410" s="10" t="s">
        <v>19</v>
      </c>
      <c r="F4410" s="11">
        <v>1</v>
      </c>
      <c r="G4410" s="11" t="s">
        <v>43</v>
      </c>
      <c r="H4410" s="10" t="s">
        <v>19</v>
      </c>
      <c r="I4410" s="10" t="s">
        <v>14111</v>
      </c>
      <c r="J4410" s="10" t="s">
        <v>40</v>
      </c>
      <c r="K4410" s="10" t="s">
        <v>14297</v>
      </c>
      <c r="L4410" s="10" t="s">
        <v>14298</v>
      </c>
      <c r="M4410" s="12" t="s">
        <v>13887</v>
      </c>
    </row>
    <row r="4411" s="4" customFormat="1" spans="1:13">
      <c r="A4411" s="8">
        <v>4409</v>
      </c>
      <c r="B4411" s="10" t="s">
        <v>14299</v>
      </c>
      <c r="C4411" s="10" t="s">
        <v>37</v>
      </c>
      <c r="D4411" s="10" t="s">
        <v>14300</v>
      </c>
      <c r="E4411" s="10" t="s">
        <v>19</v>
      </c>
      <c r="F4411" s="11">
        <v>1</v>
      </c>
      <c r="G4411" s="11" t="s">
        <v>43</v>
      </c>
      <c r="H4411" s="10" t="s">
        <v>19</v>
      </c>
      <c r="I4411" s="10" t="s">
        <v>14111</v>
      </c>
      <c r="J4411" s="10" t="s">
        <v>40</v>
      </c>
      <c r="K4411" s="10" t="s">
        <v>14301</v>
      </c>
      <c r="L4411" s="10" t="s">
        <v>14302</v>
      </c>
      <c r="M4411" s="12" t="s">
        <v>13887</v>
      </c>
    </row>
    <row r="4412" s="4" customFormat="1" spans="1:13">
      <c r="A4412" s="8">
        <v>4410</v>
      </c>
      <c r="B4412" s="9" t="s">
        <v>14299</v>
      </c>
      <c r="C4412" s="9" t="s">
        <v>167</v>
      </c>
      <c r="D4412" s="9" t="s">
        <v>14115</v>
      </c>
      <c r="E4412" s="9" t="s">
        <v>375</v>
      </c>
      <c r="F4412" s="8">
        <v>1</v>
      </c>
      <c r="G4412" s="8" t="s">
        <v>18</v>
      </c>
      <c r="H4412" s="9" t="s">
        <v>19</v>
      </c>
      <c r="I4412" s="9" t="s">
        <v>14303</v>
      </c>
      <c r="J4412" s="9" t="s">
        <v>59</v>
      </c>
      <c r="K4412" s="9" t="s">
        <v>14301</v>
      </c>
      <c r="L4412" s="9" t="str">
        <f>"13358919995"</f>
        <v>13358919995</v>
      </c>
      <c r="M4412" s="12" t="s">
        <v>13887</v>
      </c>
    </row>
    <row r="4413" s="4" customFormat="1" ht="27" spans="1:13">
      <c r="A4413" s="8">
        <v>4411</v>
      </c>
      <c r="B4413" s="10" t="s">
        <v>14304</v>
      </c>
      <c r="C4413" s="10" t="s">
        <v>37</v>
      </c>
      <c r="D4413" s="10" t="s">
        <v>1795</v>
      </c>
      <c r="E4413" s="10" t="s">
        <v>19</v>
      </c>
      <c r="F4413" s="11">
        <v>1</v>
      </c>
      <c r="G4413" s="11" t="s">
        <v>39</v>
      </c>
      <c r="H4413" s="10" t="s">
        <v>19</v>
      </c>
      <c r="I4413" s="10" t="s">
        <v>14111</v>
      </c>
      <c r="J4413" s="10" t="s">
        <v>40</v>
      </c>
      <c r="K4413" s="10" t="s">
        <v>14305</v>
      </c>
      <c r="L4413" s="10" t="s">
        <v>14306</v>
      </c>
      <c r="M4413" s="12" t="s">
        <v>13887</v>
      </c>
    </row>
    <row r="4414" s="4" customFormat="1" ht="27" spans="1:13">
      <c r="A4414" s="8">
        <v>4412</v>
      </c>
      <c r="B4414" s="10" t="s">
        <v>14307</v>
      </c>
      <c r="C4414" s="10" t="s">
        <v>37</v>
      </c>
      <c r="D4414" s="10" t="s">
        <v>14308</v>
      </c>
      <c r="E4414" s="10" t="s">
        <v>590</v>
      </c>
      <c r="F4414" s="11">
        <v>1</v>
      </c>
      <c r="G4414" s="11" t="s">
        <v>43</v>
      </c>
      <c r="H4414" s="10" t="s">
        <v>19</v>
      </c>
      <c r="I4414" s="10" t="s">
        <v>3338</v>
      </c>
      <c r="J4414" s="10" t="s">
        <v>40</v>
      </c>
      <c r="K4414" s="10" t="s">
        <v>14305</v>
      </c>
      <c r="L4414" s="10" t="s">
        <v>14306</v>
      </c>
      <c r="M4414" s="12" t="s">
        <v>13887</v>
      </c>
    </row>
    <row r="4415" s="4" customFormat="1" spans="1:13">
      <c r="A4415" s="8">
        <v>4413</v>
      </c>
      <c r="B4415" s="10" t="s">
        <v>14309</v>
      </c>
      <c r="C4415" s="10" t="s">
        <v>37</v>
      </c>
      <c r="D4415" s="10" t="s">
        <v>14310</v>
      </c>
      <c r="E4415" s="10" t="s">
        <v>19</v>
      </c>
      <c r="F4415" s="11">
        <v>1</v>
      </c>
      <c r="G4415" s="11" t="s">
        <v>39</v>
      </c>
      <c r="H4415" s="10" t="s">
        <v>19</v>
      </c>
      <c r="I4415" s="10" t="s">
        <v>14111</v>
      </c>
      <c r="J4415" s="10" t="s">
        <v>40</v>
      </c>
      <c r="K4415" s="10" t="s">
        <v>14311</v>
      </c>
      <c r="L4415" s="10" t="s">
        <v>14312</v>
      </c>
      <c r="M4415" s="12" t="s">
        <v>13887</v>
      </c>
    </row>
    <row r="4416" s="4" customFormat="1" ht="27" spans="1:13">
      <c r="A4416" s="8">
        <v>4414</v>
      </c>
      <c r="B4416" s="10" t="s">
        <v>14313</v>
      </c>
      <c r="C4416" s="10" t="s">
        <v>37</v>
      </c>
      <c r="D4416" s="10" t="s">
        <v>14314</v>
      </c>
      <c r="E4416" s="10" t="s">
        <v>19</v>
      </c>
      <c r="F4416" s="11">
        <v>1</v>
      </c>
      <c r="G4416" s="11" t="s">
        <v>39</v>
      </c>
      <c r="H4416" s="10" t="s">
        <v>19</v>
      </c>
      <c r="I4416" s="10" t="s">
        <v>14111</v>
      </c>
      <c r="J4416" s="10" t="s">
        <v>40</v>
      </c>
      <c r="K4416" s="10" t="s">
        <v>14315</v>
      </c>
      <c r="L4416" s="10" t="s">
        <v>14316</v>
      </c>
      <c r="M4416" s="12" t="s">
        <v>13887</v>
      </c>
    </row>
    <row r="4417" s="4" customFormat="1" ht="27" spans="1:13">
      <c r="A4417" s="8">
        <v>4415</v>
      </c>
      <c r="B4417" s="10" t="s">
        <v>14317</v>
      </c>
      <c r="C4417" s="10" t="s">
        <v>135</v>
      </c>
      <c r="D4417" s="10" t="s">
        <v>14318</v>
      </c>
      <c r="E4417" s="10" t="s">
        <v>19</v>
      </c>
      <c r="F4417" s="11">
        <v>1</v>
      </c>
      <c r="G4417" s="11" t="s">
        <v>43</v>
      </c>
      <c r="H4417" s="10" t="s">
        <v>19</v>
      </c>
      <c r="I4417" s="10" t="s">
        <v>14111</v>
      </c>
      <c r="J4417" s="10" t="s">
        <v>40</v>
      </c>
      <c r="K4417" s="10" t="s">
        <v>14319</v>
      </c>
      <c r="L4417" s="10" t="s">
        <v>14320</v>
      </c>
      <c r="M4417" s="12" t="s">
        <v>13887</v>
      </c>
    </row>
    <row r="4418" s="4" customFormat="1" ht="27" spans="1:13">
      <c r="A4418" s="8">
        <v>4416</v>
      </c>
      <c r="B4418" s="9" t="s">
        <v>14321</v>
      </c>
      <c r="C4418" s="9" t="s">
        <v>37</v>
      </c>
      <c r="D4418" s="9" t="s">
        <v>14322</v>
      </c>
      <c r="E4418" s="9" t="s">
        <v>618</v>
      </c>
      <c r="F4418" s="8">
        <v>2</v>
      </c>
      <c r="G4418" s="8" t="s">
        <v>18</v>
      </c>
      <c r="H4418" s="9" t="s">
        <v>19</v>
      </c>
      <c r="I4418" s="9" t="s">
        <v>14173</v>
      </c>
      <c r="J4418" s="9" t="s">
        <v>40</v>
      </c>
      <c r="K4418" s="9" t="s">
        <v>14323</v>
      </c>
      <c r="L4418" s="9" t="s">
        <v>14324</v>
      </c>
      <c r="M4418" s="12" t="s">
        <v>13887</v>
      </c>
    </row>
    <row r="4419" s="4" customFormat="1" ht="27" spans="1:13">
      <c r="A4419" s="8">
        <v>4417</v>
      </c>
      <c r="B4419" s="9" t="s">
        <v>14321</v>
      </c>
      <c r="C4419" s="9" t="s">
        <v>4550</v>
      </c>
      <c r="D4419" s="9" t="s">
        <v>14325</v>
      </c>
      <c r="E4419" s="9" t="s">
        <v>1724</v>
      </c>
      <c r="F4419" s="8">
        <v>10</v>
      </c>
      <c r="G4419" s="8" t="s">
        <v>18</v>
      </c>
      <c r="H4419" s="9" t="s">
        <v>19</v>
      </c>
      <c r="I4419" s="9" t="s">
        <v>14326</v>
      </c>
      <c r="J4419" s="9" t="s">
        <v>40</v>
      </c>
      <c r="K4419" s="9" t="s">
        <v>14323</v>
      </c>
      <c r="L4419" s="9" t="s">
        <v>14324</v>
      </c>
      <c r="M4419" s="12" t="s">
        <v>13887</v>
      </c>
    </row>
    <row r="4420" s="4" customFormat="1" ht="27" spans="1:13">
      <c r="A4420" s="8">
        <v>4418</v>
      </c>
      <c r="B4420" s="9" t="s">
        <v>14327</v>
      </c>
      <c r="C4420" s="9" t="s">
        <v>167</v>
      </c>
      <c r="D4420" s="9" t="s">
        <v>14052</v>
      </c>
      <c r="E4420" s="9" t="s">
        <v>81</v>
      </c>
      <c r="F4420" s="8">
        <v>10</v>
      </c>
      <c r="G4420" s="8" t="s">
        <v>18</v>
      </c>
      <c r="H4420" s="9" t="s">
        <v>19</v>
      </c>
      <c r="I4420" s="9" t="s">
        <v>14044</v>
      </c>
      <c r="J4420" s="9" t="s">
        <v>59</v>
      </c>
      <c r="K4420" s="9" t="s">
        <v>14045</v>
      </c>
      <c r="L4420" s="9" t="s">
        <v>14046</v>
      </c>
      <c r="M4420" s="12" t="s">
        <v>13887</v>
      </c>
    </row>
    <row r="4421" s="4" customFormat="1" spans="1:13">
      <c r="A4421" s="8">
        <v>4419</v>
      </c>
      <c r="B4421" s="10" t="s">
        <v>14328</v>
      </c>
      <c r="C4421" s="10" t="s">
        <v>66</v>
      </c>
      <c r="D4421" s="10" t="s">
        <v>118</v>
      </c>
      <c r="E4421" s="10" t="s">
        <v>19</v>
      </c>
      <c r="F4421" s="11">
        <v>1</v>
      </c>
      <c r="G4421" s="11" t="s">
        <v>39</v>
      </c>
      <c r="H4421" s="10" t="s">
        <v>19</v>
      </c>
      <c r="I4421" s="10" t="s">
        <v>14111</v>
      </c>
      <c r="J4421" s="10" t="s">
        <v>40</v>
      </c>
      <c r="K4421" s="10" t="s">
        <v>14329</v>
      </c>
      <c r="L4421" s="10" t="s">
        <v>14330</v>
      </c>
      <c r="M4421" s="12" t="s">
        <v>13887</v>
      </c>
    </row>
    <row r="4422" s="4" customFormat="1" spans="1:13">
      <c r="A4422" s="8">
        <v>4420</v>
      </c>
      <c r="B4422" s="10" t="s">
        <v>14331</v>
      </c>
      <c r="C4422" s="10" t="s">
        <v>37</v>
      </c>
      <c r="D4422" s="10" t="s">
        <v>14110</v>
      </c>
      <c r="E4422" s="10" t="s">
        <v>19</v>
      </c>
      <c r="F4422" s="11">
        <v>1</v>
      </c>
      <c r="G4422" s="11" t="s">
        <v>39</v>
      </c>
      <c r="H4422" s="10" t="s">
        <v>19</v>
      </c>
      <c r="I4422" s="10" t="s">
        <v>14111</v>
      </c>
      <c r="J4422" s="10" t="s">
        <v>40</v>
      </c>
      <c r="K4422" s="10" t="s">
        <v>14332</v>
      </c>
      <c r="L4422" s="10" t="s">
        <v>14333</v>
      </c>
      <c r="M4422" s="12" t="s">
        <v>13887</v>
      </c>
    </row>
    <row r="4423" s="4" customFormat="1" spans="1:13">
      <c r="A4423" s="8">
        <v>4421</v>
      </c>
      <c r="B4423" s="10" t="s">
        <v>14334</v>
      </c>
      <c r="C4423" s="10" t="s">
        <v>37</v>
      </c>
      <c r="D4423" s="10" t="s">
        <v>398</v>
      </c>
      <c r="E4423" s="10" t="s">
        <v>19</v>
      </c>
      <c r="F4423" s="11">
        <v>1</v>
      </c>
      <c r="G4423" s="11" t="s">
        <v>43</v>
      </c>
      <c r="H4423" s="10" t="s">
        <v>19</v>
      </c>
      <c r="I4423" s="10" t="s">
        <v>14111</v>
      </c>
      <c r="J4423" s="10" t="s">
        <v>40</v>
      </c>
      <c r="K4423" s="10" t="s">
        <v>14335</v>
      </c>
      <c r="L4423" s="10" t="s">
        <v>14336</v>
      </c>
      <c r="M4423" s="12" t="s">
        <v>13887</v>
      </c>
    </row>
    <row r="4424" s="4" customFormat="1" spans="1:13">
      <c r="A4424" s="8">
        <v>4422</v>
      </c>
      <c r="B4424" s="10" t="s">
        <v>14337</v>
      </c>
      <c r="C4424" s="10" t="s">
        <v>37</v>
      </c>
      <c r="D4424" s="10" t="s">
        <v>14338</v>
      </c>
      <c r="E4424" s="10" t="s">
        <v>19</v>
      </c>
      <c r="F4424" s="11">
        <v>1</v>
      </c>
      <c r="G4424" s="11" t="s">
        <v>39</v>
      </c>
      <c r="H4424" s="10" t="s">
        <v>19</v>
      </c>
      <c r="I4424" s="10" t="s">
        <v>14111</v>
      </c>
      <c r="J4424" s="10" t="s">
        <v>40</v>
      </c>
      <c r="K4424" s="10" t="s">
        <v>14335</v>
      </c>
      <c r="L4424" s="10" t="s">
        <v>14339</v>
      </c>
      <c r="M4424" s="12" t="s">
        <v>13887</v>
      </c>
    </row>
    <row r="4425" s="4" customFormat="1" ht="27" spans="1:13">
      <c r="A4425" s="8">
        <v>4423</v>
      </c>
      <c r="B4425" s="10" t="s">
        <v>14340</v>
      </c>
      <c r="C4425" s="10" t="s">
        <v>37</v>
      </c>
      <c r="D4425" s="10" t="s">
        <v>14341</v>
      </c>
      <c r="E4425" s="10" t="s">
        <v>19</v>
      </c>
      <c r="F4425" s="11">
        <v>1</v>
      </c>
      <c r="G4425" s="11" t="s">
        <v>39</v>
      </c>
      <c r="H4425" s="10" t="s">
        <v>19</v>
      </c>
      <c r="I4425" s="10" t="s">
        <v>14111</v>
      </c>
      <c r="J4425" s="10" t="s">
        <v>40</v>
      </c>
      <c r="K4425" s="10" t="s">
        <v>14342</v>
      </c>
      <c r="L4425" s="10" t="s">
        <v>14339</v>
      </c>
      <c r="M4425" s="12" t="s">
        <v>13887</v>
      </c>
    </row>
    <row r="4426" s="4" customFormat="1" ht="27" spans="1:13">
      <c r="A4426" s="8">
        <v>4424</v>
      </c>
      <c r="B4426" s="10" t="s">
        <v>14343</v>
      </c>
      <c r="C4426" s="10" t="s">
        <v>37</v>
      </c>
      <c r="D4426" s="10" t="s">
        <v>14344</v>
      </c>
      <c r="E4426" s="10" t="s">
        <v>1009</v>
      </c>
      <c r="F4426" s="11">
        <v>4</v>
      </c>
      <c r="G4426" s="11" t="s">
        <v>633</v>
      </c>
      <c r="H4426" s="10" t="s">
        <v>19</v>
      </c>
      <c r="I4426" s="10" t="s">
        <v>14345</v>
      </c>
      <c r="J4426" s="10" t="s">
        <v>40</v>
      </c>
      <c r="K4426" s="10" t="s">
        <v>14346</v>
      </c>
      <c r="L4426" s="10" t="s">
        <v>14347</v>
      </c>
      <c r="M4426" s="12" t="s">
        <v>13887</v>
      </c>
    </row>
    <row r="4427" s="4" customFormat="1" ht="27" spans="1:13">
      <c r="A4427" s="8">
        <v>4425</v>
      </c>
      <c r="B4427" s="10" t="s">
        <v>14348</v>
      </c>
      <c r="C4427" s="10" t="s">
        <v>37</v>
      </c>
      <c r="D4427" s="10" t="s">
        <v>8330</v>
      </c>
      <c r="E4427" s="10" t="s">
        <v>19</v>
      </c>
      <c r="F4427" s="11">
        <v>5</v>
      </c>
      <c r="G4427" s="11" t="s">
        <v>39</v>
      </c>
      <c r="H4427" s="10" t="s">
        <v>19</v>
      </c>
      <c r="I4427" s="10" t="s">
        <v>19</v>
      </c>
      <c r="J4427" s="10" t="s">
        <v>591</v>
      </c>
      <c r="K4427" s="10" t="s">
        <v>14349</v>
      </c>
      <c r="L4427" s="10" t="s">
        <v>14350</v>
      </c>
      <c r="M4427" s="12" t="s">
        <v>13887</v>
      </c>
    </row>
    <row r="4428" s="4" customFormat="1" spans="1:13">
      <c r="A4428" s="8">
        <v>4426</v>
      </c>
      <c r="B4428" s="10" t="s">
        <v>14351</v>
      </c>
      <c r="C4428" s="10" t="s">
        <v>135</v>
      </c>
      <c r="D4428" s="10" t="s">
        <v>2573</v>
      </c>
      <c r="E4428" s="10" t="s">
        <v>68</v>
      </c>
      <c r="F4428" s="11">
        <v>2</v>
      </c>
      <c r="G4428" s="11" t="s">
        <v>39</v>
      </c>
      <c r="H4428" s="10" t="s">
        <v>19</v>
      </c>
      <c r="I4428" s="10" t="s">
        <v>14352</v>
      </c>
      <c r="J4428" s="10" t="s">
        <v>34</v>
      </c>
      <c r="K4428" s="10" t="s">
        <v>14353</v>
      </c>
      <c r="L4428" s="10" t="s">
        <v>14354</v>
      </c>
      <c r="M4428" s="12" t="s">
        <v>13887</v>
      </c>
    </row>
    <row r="4429" s="4" customFormat="1" spans="1:13">
      <c r="A4429" s="8">
        <v>4427</v>
      </c>
      <c r="B4429" s="10" t="s">
        <v>14355</v>
      </c>
      <c r="C4429" s="10" t="s">
        <v>37</v>
      </c>
      <c r="D4429" s="10" t="s">
        <v>14356</v>
      </c>
      <c r="E4429" s="10" t="s">
        <v>19</v>
      </c>
      <c r="F4429" s="11">
        <v>20</v>
      </c>
      <c r="G4429" s="11" t="s">
        <v>633</v>
      </c>
      <c r="H4429" s="10" t="s">
        <v>19</v>
      </c>
      <c r="I4429" s="10" t="s">
        <v>782</v>
      </c>
      <c r="J4429" s="10" t="s">
        <v>40</v>
      </c>
      <c r="K4429" s="10" t="s">
        <v>14357</v>
      </c>
      <c r="L4429" s="10" t="s">
        <v>14358</v>
      </c>
      <c r="M4429" s="12" t="s">
        <v>13887</v>
      </c>
    </row>
    <row r="4430" s="4" customFormat="1" spans="1:13">
      <c r="A4430" s="8">
        <v>4428</v>
      </c>
      <c r="B4430" s="10" t="s">
        <v>14355</v>
      </c>
      <c r="C4430" s="10" t="s">
        <v>37</v>
      </c>
      <c r="D4430" s="10" t="s">
        <v>14359</v>
      </c>
      <c r="E4430" s="10" t="s">
        <v>19</v>
      </c>
      <c r="F4430" s="11">
        <v>1</v>
      </c>
      <c r="G4430" s="11" t="s">
        <v>633</v>
      </c>
      <c r="H4430" s="10" t="s">
        <v>19</v>
      </c>
      <c r="I4430" s="10" t="s">
        <v>14360</v>
      </c>
      <c r="J4430" s="10" t="s">
        <v>40</v>
      </c>
      <c r="K4430" s="10" t="s">
        <v>14357</v>
      </c>
      <c r="L4430" s="10" t="s">
        <v>14358</v>
      </c>
      <c r="M4430" s="12" t="s">
        <v>13887</v>
      </c>
    </row>
    <row r="4431" s="4" customFormat="1" spans="1:13">
      <c r="A4431" s="8">
        <v>4429</v>
      </c>
      <c r="B4431" s="10" t="s">
        <v>14355</v>
      </c>
      <c r="C4431" s="10" t="s">
        <v>37</v>
      </c>
      <c r="D4431" s="10" t="s">
        <v>14361</v>
      </c>
      <c r="E4431" s="10" t="s">
        <v>19</v>
      </c>
      <c r="F4431" s="11">
        <v>2</v>
      </c>
      <c r="G4431" s="11" t="s">
        <v>633</v>
      </c>
      <c r="H4431" s="10" t="s">
        <v>19</v>
      </c>
      <c r="I4431" s="10" t="s">
        <v>14362</v>
      </c>
      <c r="J4431" s="10" t="s">
        <v>40</v>
      </c>
      <c r="K4431" s="10" t="s">
        <v>14357</v>
      </c>
      <c r="L4431" s="10" t="s">
        <v>14358</v>
      </c>
      <c r="M4431" s="12" t="s">
        <v>13887</v>
      </c>
    </row>
    <row r="4432" s="4" customFormat="1" spans="1:13">
      <c r="A4432" s="8">
        <v>4430</v>
      </c>
      <c r="B4432" s="10" t="s">
        <v>14363</v>
      </c>
      <c r="C4432" s="10" t="s">
        <v>66</v>
      </c>
      <c r="D4432" s="10" t="s">
        <v>4529</v>
      </c>
      <c r="E4432" s="10" t="s">
        <v>19</v>
      </c>
      <c r="F4432" s="11">
        <v>1</v>
      </c>
      <c r="G4432" s="11" t="s">
        <v>43</v>
      </c>
      <c r="H4432" s="10" t="s">
        <v>19</v>
      </c>
      <c r="I4432" s="10" t="s">
        <v>14111</v>
      </c>
      <c r="J4432" s="10" t="s">
        <v>40</v>
      </c>
      <c r="K4432" s="10" t="s">
        <v>14364</v>
      </c>
      <c r="L4432" s="10" t="s">
        <v>14365</v>
      </c>
      <c r="M4432" s="12" t="s">
        <v>13887</v>
      </c>
    </row>
    <row r="4433" s="4" customFormat="1" ht="27" spans="1:13">
      <c r="A4433" s="8">
        <v>4431</v>
      </c>
      <c r="B4433" s="9" t="s">
        <v>14366</v>
      </c>
      <c r="C4433" s="9" t="s">
        <v>37</v>
      </c>
      <c r="D4433" s="9" t="s">
        <v>14367</v>
      </c>
      <c r="E4433" s="9" t="s">
        <v>1176</v>
      </c>
      <c r="F4433" s="8">
        <v>1</v>
      </c>
      <c r="G4433" s="8" t="s">
        <v>18</v>
      </c>
      <c r="H4433" s="9" t="s">
        <v>19</v>
      </c>
      <c r="I4433" s="9" t="s">
        <v>14368</v>
      </c>
      <c r="J4433" s="9" t="s">
        <v>40</v>
      </c>
      <c r="K4433" s="9" t="s">
        <v>14369</v>
      </c>
      <c r="L4433" s="9" t="str">
        <f>"18242773763"</f>
        <v>18242773763</v>
      </c>
      <c r="M4433" s="12" t="s">
        <v>13887</v>
      </c>
    </row>
    <row r="4434" s="4" customFormat="1" ht="27" spans="1:13">
      <c r="A4434" s="8">
        <v>4432</v>
      </c>
      <c r="B4434" s="9" t="s">
        <v>14366</v>
      </c>
      <c r="C4434" s="9" t="s">
        <v>37</v>
      </c>
      <c r="D4434" s="9" t="s">
        <v>14370</v>
      </c>
      <c r="E4434" s="9" t="s">
        <v>1176</v>
      </c>
      <c r="F4434" s="8">
        <v>5</v>
      </c>
      <c r="G4434" s="8" t="s">
        <v>18</v>
      </c>
      <c r="H4434" s="9" t="s">
        <v>19</v>
      </c>
      <c r="I4434" s="9" t="s">
        <v>14368</v>
      </c>
      <c r="J4434" s="9" t="s">
        <v>40</v>
      </c>
      <c r="K4434" s="9" t="s">
        <v>14369</v>
      </c>
      <c r="L4434" s="9" t="str">
        <f>"18242773763"</f>
        <v>18242773763</v>
      </c>
      <c r="M4434" s="12" t="s">
        <v>13887</v>
      </c>
    </row>
    <row r="4435" s="4" customFormat="1" spans="1:13">
      <c r="A4435" s="8">
        <v>4433</v>
      </c>
      <c r="B4435" s="10" t="s">
        <v>14371</v>
      </c>
      <c r="C4435" s="10" t="s">
        <v>37</v>
      </c>
      <c r="D4435" s="10" t="s">
        <v>126</v>
      </c>
      <c r="E4435" s="10" t="s">
        <v>68</v>
      </c>
      <c r="F4435" s="11">
        <v>1</v>
      </c>
      <c r="G4435" s="11" t="s">
        <v>633</v>
      </c>
      <c r="H4435" s="10" t="s">
        <v>19</v>
      </c>
      <c r="I4435" s="10" t="s">
        <v>3448</v>
      </c>
      <c r="J4435" s="10" t="s">
        <v>591</v>
      </c>
      <c r="K4435" s="10" t="s">
        <v>14372</v>
      </c>
      <c r="L4435" s="10" t="s">
        <v>14373</v>
      </c>
      <c r="M4435" s="12" t="s">
        <v>13887</v>
      </c>
    </row>
    <row r="4436" s="4" customFormat="1" ht="27" spans="1:13">
      <c r="A4436" s="8">
        <v>4434</v>
      </c>
      <c r="B4436" s="9" t="s">
        <v>14371</v>
      </c>
      <c r="C4436" s="9" t="s">
        <v>1040</v>
      </c>
      <c r="D4436" s="9" t="s">
        <v>14374</v>
      </c>
      <c r="E4436" s="9" t="s">
        <v>3702</v>
      </c>
      <c r="F4436" s="8">
        <v>1</v>
      </c>
      <c r="G4436" s="8" t="s">
        <v>18</v>
      </c>
      <c r="H4436" s="9" t="s">
        <v>19</v>
      </c>
      <c r="I4436" s="9" t="s">
        <v>14221</v>
      </c>
      <c r="J4436" s="9" t="s">
        <v>34</v>
      </c>
      <c r="K4436" s="9" t="s">
        <v>14372</v>
      </c>
      <c r="L4436" s="9" t="s">
        <v>14373</v>
      </c>
      <c r="M4436" s="12" t="s">
        <v>13887</v>
      </c>
    </row>
    <row r="4437" s="4" customFormat="1" ht="27" spans="1:13">
      <c r="A4437" s="8">
        <v>4435</v>
      </c>
      <c r="B4437" s="9" t="s">
        <v>14371</v>
      </c>
      <c r="C4437" s="9" t="s">
        <v>66</v>
      </c>
      <c r="D4437" s="9" t="s">
        <v>14375</v>
      </c>
      <c r="E4437" s="9" t="s">
        <v>2638</v>
      </c>
      <c r="F4437" s="8">
        <v>1</v>
      </c>
      <c r="G4437" s="8" t="s">
        <v>18</v>
      </c>
      <c r="H4437" s="9" t="s">
        <v>19</v>
      </c>
      <c r="I4437" s="9" t="s">
        <v>14376</v>
      </c>
      <c r="J4437" s="9" t="s">
        <v>40</v>
      </c>
      <c r="K4437" s="9" t="s">
        <v>14372</v>
      </c>
      <c r="L4437" s="9" t="str">
        <f>"15140862926"</f>
        <v>15140862926</v>
      </c>
      <c r="M4437" s="12" t="s">
        <v>13887</v>
      </c>
    </row>
    <row r="4438" s="4" customFormat="1" spans="1:13">
      <c r="A4438" s="8">
        <v>4436</v>
      </c>
      <c r="B4438" s="9" t="s">
        <v>14371</v>
      </c>
      <c r="C4438" s="9" t="s">
        <v>37</v>
      </c>
      <c r="D4438" s="9" t="s">
        <v>14377</v>
      </c>
      <c r="E4438" s="9" t="s">
        <v>3702</v>
      </c>
      <c r="F4438" s="8">
        <v>2</v>
      </c>
      <c r="G4438" s="8" t="s">
        <v>18</v>
      </c>
      <c r="H4438" s="9" t="s">
        <v>19</v>
      </c>
      <c r="I4438" s="9" t="s">
        <v>14378</v>
      </c>
      <c r="J4438" s="9" t="s">
        <v>40</v>
      </c>
      <c r="K4438" s="9" t="s">
        <v>14372</v>
      </c>
      <c r="L4438" s="9" t="str">
        <f>"15140862926"</f>
        <v>15140862926</v>
      </c>
      <c r="M4438" s="12" t="s">
        <v>13887</v>
      </c>
    </row>
    <row r="4439" s="4" customFormat="1" spans="1:13">
      <c r="A4439" s="8">
        <v>4437</v>
      </c>
      <c r="B4439" s="10" t="s">
        <v>14379</v>
      </c>
      <c r="C4439" s="10" t="s">
        <v>66</v>
      </c>
      <c r="D4439" s="10" t="s">
        <v>14380</v>
      </c>
      <c r="E4439" s="10" t="s">
        <v>19</v>
      </c>
      <c r="F4439" s="11">
        <v>1</v>
      </c>
      <c r="G4439" s="11" t="s">
        <v>43</v>
      </c>
      <c r="H4439" s="10" t="s">
        <v>19</v>
      </c>
      <c r="I4439" s="10" t="s">
        <v>14111</v>
      </c>
      <c r="J4439" s="10" t="s">
        <v>40</v>
      </c>
      <c r="K4439" s="10" t="s">
        <v>14381</v>
      </c>
      <c r="L4439" s="10" t="s">
        <v>14382</v>
      </c>
      <c r="M4439" s="12" t="s">
        <v>13887</v>
      </c>
    </row>
    <row r="4440" s="4" customFormat="1" spans="1:13">
      <c r="A4440" s="8">
        <v>4438</v>
      </c>
      <c r="B4440" s="10" t="s">
        <v>14383</v>
      </c>
      <c r="C4440" s="10" t="s">
        <v>37</v>
      </c>
      <c r="D4440" s="10" t="s">
        <v>14384</v>
      </c>
      <c r="E4440" s="10" t="s">
        <v>1724</v>
      </c>
      <c r="F4440" s="11">
        <v>50</v>
      </c>
      <c r="G4440" s="11" t="s">
        <v>633</v>
      </c>
      <c r="H4440" s="10" t="s">
        <v>19</v>
      </c>
      <c r="I4440" s="10" t="s">
        <v>14385</v>
      </c>
      <c r="J4440" s="10" t="s">
        <v>591</v>
      </c>
      <c r="K4440" s="10" t="s">
        <v>14386</v>
      </c>
      <c r="L4440" s="10" t="s">
        <v>14387</v>
      </c>
      <c r="M4440" s="12" t="s">
        <v>13887</v>
      </c>
    </row>
    <row r="4441" s="4" customFormat="1" ht="27" spans="1:13">
      <c r="A4441" s="8">
        <v>4439</v>
      </c>
      <c r="B4441" s="9" t="s">
        <v>14388</v>
      </c>
      <c r="C4441" s="9" t="s">
        <v>37</v>
      </c>
      <c r="D4441" s="9" t="s">
        <v>14389</v>
      </c>
      <c r="E4441" s="9" t="s">
        <v>2850</v>
      </c>
      <c r="F4441" s="8">
        <v>5</v>
      </c>
      <c r="G4441" s="8" t="s">
        <v>18</v>
      </c>
      <c r="H4441" s="9" t="s">
        <v>19</v>
      </c>
      <c r="I4441" s="9" t="s">
        <v>14390</v>
      </c>
      <c r="J4441" s="9" t="s">
        <v>59</v>
      </c>
      <c r="K4441" s="9" t="s">
        <v>14391</v>
      </c>
      <c r="L4441" s="9" t="str">
        <f>"13358908818"</f>
        <v>13358908818</v>
      </c>
      <c r="M4441" s="12" t="s">
        <v>13887</v>
      </c>
    </row>
    <row r="4442" s="4" customFormat="1" ht="27" spans="1:13">
      <c r="A4442" s="8">
        <v>4440</v>
      </c>
      <c r="B4442" s="10" t="s">
        <v>14392</v>
      </c>
      <c r="C4442" s="10" t="s">
        <v>135</v>
      </c>
      <c r="D4442" s="10" t="s">
        <v>2573</v>
      </c>
      <c r="E4442" s="10" t="s">
        <v>137</v>
      </c>
      <c r="F4442" s="11">
        <v>1</v>
      </c>
      <c r="G4442" s="11" t="s">
        <v>43</v>
      </c>
      <c r="H4442" s="10" t="s">
        <v>19</v>
      </c>
      <c r="I4442" s="10" t="s">
        <v>14352</v>
      </c>
      <c r="J4442" s="10" t="s">
        <v>40</v>
      </c>
      <c r="K4442" s="10" t="s">
        <v>14393</v>
      </c>
      <c r="L4442" s="10" t="s">
        <v>14394</v>
      </c>
      <c r="M4442" s="12" t="s">
        <v>13887</v>
      </c>
    </row>
    <row r="4443" s="4" customFormat="1" ht="27" spans="1:13">
      <c r="A4443" s="8">
        <v>4441</v>
      </c>
      <c r="B4443" s="10" t="s">
        <v>14395</v>
      </c>
      <c r="C4443" s="10" t="s">
        <v>66</v>
      </c>
      <c r="D4443" s="10" t="s">
        <v>14396</v>
      </c>
      <c r="E4443" s="10" t="s">
        <v>19</v>
      </c>
      <c r="F4443" s="11">
        <v>1</v>
      </c>
      <c r="G4443" s="11" t="s">
        <v>39</v>
      </c>
      <c r="H4443" s="10" t="s">
        <v>19</v>
      </c>
      <c r="I4443" s="10" t="s">
        <v>14111</v>
      </c>
      <c r="J4443" s="10" t="s">
        <v>40</v>
      </c>
      <c r="K4443" s="10" t="s">
        <v>14397</v>
      </c>
      <c r="L4443" s="10" t="s">
        <v>14398</v>
      </c>
      <c r="M4443" s="12" t="s">
        <v>13887</v>
      </c>
    </row>
    <row r="4444" s="4" customFormat="1" ht="27" spans="1:13">
      <c r="A4444" s="8">
        <v>4442</v>
      </c>
      <c r="B4444" s="9" t="s">
        <v>14399</v>
      </c>
      <c r="C4444" s="9" t="s">
        <v>150</v>
      </c>
      <c r="D4444" s="9" t="s">
        <v>8930</v>
      </c>
      <c r="E4444" s="9" t="s">
        <v>32</v>
      </c>
      <c r="F4444" s="8">
        <v>3</v>
      </c>
      <c r="G4444" s="8" t="s">
        <v>18</v>
      </c>
      <c r="H4444" s="9" t="s">
        <v>19</v>
      </c>
      <c r="I4444" s="9" t="s">
        <v>14400</v>
      </c>
      <c r="J4444" s="9" t="s">
        <v>40</v>
      </c>
      <c r="K4444" s="9" t="s">
        <v>14401</v>
      </c>
      <c r="L4444" s="9" t="str">
        <f>"18242789090"</f>
        <v>18242789090</v>
      </c>
      <c r="M4444" s="12" t="s">
        <v>13887</v>
      </c>
    </row>
    <row r="4445" s="4" customFormat="1" spans="1:13">
      <c r="A4445" s="8">
        <v>4443</v>
      </c>
      <c r="B4445" s="10" t="s">
        <v>14402</v>
      </c>
      <c r="C4445" s="10" t="s">
        <v>37</v>
      </c>
      <c r="D4445" s="10" t="s">
        <v>1795</v>
      </c>
      <c r="E4445" s="10" t="s">
        <v>19</v>
      </c>
      <c r="F4445" s="11">
        <v>10</v>
      </c>
      <c r="G4445" s="11" t="s">
        <v>43</v>
      </c>
      <c r="H4445" s="10" t="s">
        <v>19</v>
      </c>
      <c r="I4445" s="10" t="s">
        <v>19</v>
      </c>
      <c r="J4445" s="10" t="s">
        <v>591</v>
      </c>
      <c r="K4445" s="10" t="s">
        <v>14403</v>
      </c>
      <c r="L4445" s="10" t="s">
        <v>14404</v>
      </c>
      <c r="M4445" s="12" t="s">
        <v>13887</v>
      </c>
    </row>
    <row r="4446" s="4" customFormat="1" spans="1:13">
      <c r="A4446" s="8">
        <v>4444</v>
      </c>
      <c r="B4446" s="10" t="s">
        <v>14405</v>
      </c>
      <c r="C4446" s="10" t="s">
        <v>37</v>
      </c>
      <c r="D4446" s="10" t="s">
        <v>14300</v>
      </c>
      <c r="E4446" s="10" t="s">
        <v>19</v>
      </c>
      <c r="F4446" s="11">
        <v>2</v>
      </c>
      <c r="G4446" s="11" t="s">
        <v>39</v>
      </c>
      <c r="H4446" s="10" t="s">
        <v>19</v>
      </c>
      <c r="I4446" s="10" t="s">
        <v>19</v>
      </c>
      <c r="J4446" s="10" t="s">
        <v>40</v>
      </c>
      <c r="K4446" s="10" t="s">
        <v>14406</v>
      </c>
      <c r="L4446" s="10" t="s">
        <v>14407</v>
      </c>
      <c r="M4446" s="12" t="s">
        <v>13887</v>
      </c>
    </row>
    <row r="4447" s="4" customFormat="1" spans="1:13">
      <c r="A4447" s="8">
        <v>4445</v>
      </c>
      <c r="B4447" s="10" t="s">
        <v>14408</v>
      </c>
      <c r="C4447" s="10" t="s">
        <v>30</v>
      </c>
      <c r="D4447" s="10" t="s">
        <v>14409</v>
      </c>
      <c r="E4447" s="10" t="s">
        <v>1408</v>
      </c>
      <c r="F4447" s="11">
        <v>3</v>
      </c>
      <c r="G4447" s="11" t="s">
        <v>43</v>
      </c>
      <c r="H4447" s="10" t="s">
        <v>19</v>
      </c>
      <c r="I4447" s="10" t="s">
        <v>14410</v>
      </c>
      <c r="J4447" s="10" t="s">
        <v>70</v>
      </c>
      <c r="K4447" s="10" t="s">
        <v>14411</v>
      </c>
      <c r="L4447" s="10" t="s">
        <v>14412</v>
      </c>
      <c r="M4447" s="12" t="s">
        <v>13887</v>
      </c>
    </row>
    <row r="4448" s="4" customFormat="1" ht="27" spans="1:13">
      <c r="A4448" s="8">
        <v>4446</v>
      </c>
      <c r="B4448" s="9" t="s">
        <v>14413</v>
      </c>
      <c r="C4448" s="9" t="s">
        <v>37</v>
      </c>
      <c r="D4448" s="9" t="s">
        <v>14414</v>
      </c>
      <c r="E4448" s="9" t="s">
        <v>1872</v>
      </c>
      <c r="F4448" s="8">
        <v>10</v>
      </c>
      <c r="G4448" s="8" t="s">
        <v>18</v>
      </c>
      <c r="H4448" s="9" t="s">
        <v>19</v>
      </c>
      <c r="I4448" s="9" t="s">
        <v>14415</v>
      </c>
      <c r="J4448" s="9" t="s">
        <v>34</v>
      </c>
      <c r="K4448" s="9" t="s">
        <v>6429</v>
      </c>
      <c r="L4448" s="9" t="s">
        <v>14416</v>
      </c>
      <c r="M4448" s="12" t="s">
        <v>13887</v>
      </c>
    </row>
    <row r="4449" s="4" customFormat="1" ht="27" spans="1:13">
      <c r="A4449" s="8">
        <v>4447</v>
      </c>
      <c r="B4449" s="9" t="s">
        <v>14413</v>
      </c>
      <c r="C4449" s="9" t="s">
        <v>37</v>
      </c>
      <c r="D4449" s="9" t="s">
        <v>14414</v>
      </c>
      <c r="E4449" s="9" t="s">
        <v>1872</v>
      </c>
      <c r="F4449" s="8">
        <v>20</v>
      </c>
      <c r="G4449" s="8" t="s">
        <v>18</v>
      </c>
      <c r="H4449" s="9" t="s">
        <v>19</v>
      </c>
      <c r="I4449" s="9" t="s">
        <v>14415</v>
      </c>
      <c r="J4449" s="9" t="s">
        <v>34</v>
      </c>
      <c r="K4449" s="9" t="s">
        <v>6429</v>
      </c>
      <c r="L4449" s="9" t="s">
        <v>14416</v>
      </c>
      <c r="M4449" s="12" t="s">
        <v>13887</v>
      </c>
    </row>
    <row r="4450" s="4" customFormat="1" ht="40.5" spans="1:13">
      <c r="A4450" s="8">
        <v>4448</v>
      </c>
      <c r="B4450" s="9" t="s">
        <v>14413</v>
      </c>
      <c r="C4450" s="9" t="s">
        <v>1302</v>
      </c>
      <c r="D4450" s="9" t="s">
        <v>14417</v>
      </c>
      <c r="E4450" s="9" t="s">
        <v>2638</v>
      </c>
      <c r="F4450" s="8">
        <v>20</v>
      </c>
      <c r="G4450" s="8" t="s">
        <v>18</v>
      </c>
      <c r="H4450" s="9" t="s">
        <v>19</v>
      </c>
      <c r="I4450" s="9" t="s">
        <v>14418</v>
      </c>
      <c r="J4450" s="9" t="s">
        <v>34</v>
      </c>
      <c r="K4450" s="9" t="s">
        <v>6429</v>
      </c>
      <c r="L4450" s="9" t="s">
        <v>14416</v>
      </c>
      <c r="M4450" s="12" t="s">
        <v>13887</v>
      </c>
    </row>
    <row r="4451" s="4" customFormat="1" ht="27" spans="1:13">
      <c r="A4451" s="8">
        <v>4449</v>
      </c>
      <c r="B4451" s="9" t="s">
        <v>14419</v>
      </c>
      <c r="C4451" s="9" t="s">
        <v>109</v>
      </c>
      <c r="D4451" s="9" t="s">
        <v>101</v>
      </c>
      <c r="E4451" s="9" t="s">
        <v>137</v>
      </c>
      <c r="F4451" s="8">
        <v>2</v>
      </c>
      <c r="G4451" s="8" t="s">
        <v>18</v>
      </c>
      <c r="H4451" s="9" t="s">
        <v>19</v>
      </c>
      <c r="I4451" s="9" t="s">
        <v>14420</v>
      </c>
      <c r="J4451" s="9" t="s">
        <v>40</v>
      </c>
      <c r="K4451" s="9" t="s">
        <v>14421</v>
      </c>
      <c r="L4451" s="9" t="str">
        <f>"15668733892"</f>
        <v>15668733892</v>
      </c>
      <c r="M4451" s="12" t="s">
        <v>13887</v>
      </c>
    </row>
    <row r="4452" s="4" customFormat="1" ht="27" spans="1:13">
      <c r="A4452" s="8">
        <v>4450</v>
      </c>
      <c r="B4452" s="10" t="s">
        <v>14422</v>
      </c>
      <c r="C4452" s="10" t="s">
        <v>1199</v>
      </c>
      <c r="D4452" s="10" t="s">
        <v>14115</v>
      </c>
      <c r="E4452" s="10" t="s">
        <v>19</v>
      </c>
      <c r="F4452" s="11">
        <v>1</v>
      </c>
      <c r="G4452" s="11" t="s">
        <v>43</v>
      </c>
      <c r="H4452" s="10" t="s">
        <v>19</v>
      </c>
      <c r="I4452" s="10" t="s">
        <v>19</v>
      </c>
      <c r="J4452" s="10" t="s">
        <v>40</v>
      </c>
      <c r="K4452" s="10" t="s">
        <v>14423</v>
      </c>
      <c r="L4452" s="10" t="s">
        <v>14424</v>
      </c>
      <c r="M4452" s="12" t="s">
        <v>13887</v>
      </c>
    </row>
    <row r="4453" s="4" customFormat="1" ht="54" spans="1:13">
      <c r="A4453" s="8">
        <v>4451</v>
      </c>
      <c r="B4453" s="9" t="s">
        <v>14425</v>
      </c>
      <c r="C4453" s="9" t="s">
        <v>135</v>
      </c>
      <c r="D4453" s="9" t="s">
        <v>118</v>
      </c>
      <c r="E4453" s="9" t="s">
        <v>119</v>
      </c>
      <c r="F4453" s="8">
        <v>1</v>
      </c>
      <c r="G4453" s="8" t="s">
        <v>18</v>
      </c>
      <c r="H4453" s="9" t="s">
        <v>19</v>
      </c>
      <c r="I4453" s="9" t="s">
        <v>4057</v>
      </c>
      <c r="J4453" s="9" t="s">
        <v>59</v>
      </c>
      <c r="K4453" s="9" t="s">
        <v>14426</v>
      </c>
      <c r="L4453" s="9" t="s">
        <v>14427</v>
      </c>
      <c r="M4453" s="12" t="s">
        <v>13887</v>
      </c>
    </row>
    <row r="4454" s="4" customFormat="1" ht="27" spans="1:13">
      <c r="A4454" s="8">
        <v>4452</v>
      </c>
      <c r="B4454" s="9" t="s">
        <v>14428</v>
      </c>
      <c r="C4454" s="9" t="s">
        <v>37</v>
      </c>
      <c r="D4454" s="9" t="s">
        <v>14429</v>
      </c>
      <c r="E4454" s="9" t="s">
        <v>251</v>
      </c>
      <c r="F4454" s="8">
        <v>5</v>
      </c>
      <c r="G4454" s="8" t="s">
        <v>18</v>
      </c>
      <c r="H4454" s="9" t="s">
        <v>19</v>
      </c>
      <c r="I4454" s="9" t="s">
        <v>14165</v>
      </c>
      <c r="J4454" s="9" t="s">
        <v>59</v>
      </c>
      <c r="K4454" s="9" t="s">
        <v>14430</v>
      </c>
      <c r="L4454" s="9" t="str">
        <f>"13342375018"</f>
        <v>13342375018</v>
      </c>
      <c r="M4454" s="12" t="s">
        <v>13887</v>
      </c>
    </row>
    <row r="4455" s="4" customFormat="1" ht="40.5" spans="1:13">
      <c r="A4455" s="8">
        <v>4453</v>
      </c>
      <c r="B4455" s="9" t="s">
        <v>14428</v>
      </c>
      <c r="C4455" s="9" t="s">
        <v>537</v>
      </c>
      <c r="D4455" s="9" t="s">
        <v>14431</v>
      </c>
      <c r="E4455" s="9" t="s">
        <v>251</v>
      </c>
      <c r="F4455" s="8">
        <v>1</v>
      </c>
      <c r="G4455" s="8" t="s">
        <v>18</v>
      </c>
      <c r="H4455" s="9" t="s">
        <v>19</v>
      </c>
      <c r="I4455" s="9" t="s">
        <v>14165</v>
      </c>
      <c r="J4455" s="9" t="s">
        <v>40</v>
      </c>
      <c r="K4455" s="9" t="s">
        <v>14430</v>
      </c>
      <c r="L4455" s="9" t="str">
        <f>"13342375018"</f>
        <v>13342375018</v>
      </c>
      <c r="M4455" s="12" t="s">
        <v>13887</v>
      </c>
    </row>
    <row r="4456" s="4" customFormat="1" ht="27" spans="1:13">
      <c r="A4456" s="8">
        <v>4454</v>
      </c>
      <c r="B4456" s="9" t="s">
        <v>14428</v>
      </c>
      <c r="C4456" s="9" t="s">
        <v>1763</v>
      </c>
      <c r="D4456" s="9" t="s">
        <v>2311</v>
      </c>
      <c r="E4456" s="9" t="s">
        <v>251</v>
      </c>
      <c r="F4456" s="8">
        <v>1</v>
      </c>
      <c r="G4456" s="8" t="s">
        <v>18</v>
      </c>
      <c r="H4456" s="9" t="s">
        <v>19</v>
      </c>
      <c r="I4456" s="9" t="s">
        <v>14165</v>
      </c>
      <c r="J4456" s="9" t="s">
        <v>40</v>
      </c>
      <c r="K4456" s="9" t="s">
        <v>14430</v>
      </c>
      <c r="L4456" s="9" t="str">
        <f>"13342375018"</f>
        <v>13342375018</v>
      </c>
      <c r="M4456" s="12" t="s">
        <v>13887</v>
      </c>
    </row>
    <row r="4457" s="4" customFormat="1" ht="27" spans="1:13">
      <c r="A4457" s="8">
        <v>4455</v>
      </c>
      <c r="B4457" s="9" t="s">
        <v>14428</v>
      </c>
      <c r="C4457" s="9" t="s">
        <v>150</v>
      </c>
      <c r="D4457" s="9" t="s">
        <v>14432</v>
      </c>
      <c r="E4457" s="9" t="s">
        <v>152</v>
      </c>
      <c r="F4457" s="8">
        <v>1</v>
      </c>
      <c r="G4457" s="8" t="s">
        <v>18</v>
      </c>
      <c r="H4457" s="9" t="s">
        <v>19</v>
      </c>
      <c r="I4457" s="9" t="s">
        <v>14165</v>
      </c>
      <c r="J4457" s="9" t="s">
        <v>40</v>
      </c>
      <c r="K4457" s="9" t="s">
        <v>14430</v>
      </c>
      <c r="L4457" s="9" t="str">
        <f>"13342375018"</f>
        <v>13342375018</v>
      </c>
      <c r="M4457" s="12" t="s">
        <v>13887</v>
      </c>
    </row>
    <row r="4458" s="4" customFormat="1" ht="27" spans="1:13">
      <c r="A4458" s="8">
        <v>4456</v>
      </c>
      <c r="B4458" s="9" t="s">
        <v>14428</v>
      </c>
      <c r="C4458" s="9" t="s">
        <v>150</v>
      </c>
      <c r="D4458" s="9" t="s">
        <v>4951</v>
      </c>
      <c r="E4458" s="9" t="s">
        <v>152</v>
      </c>
      <c r="F4458" s="8">
        <v>3</v>
      </c>
      <c r="G4458" s="8" t="s">
        <v>18</v>
      </c>
      <c r="H4458" s="9" t="s">
        <v>19</v>
      </c>
      <c r="I4458" s="9" t="s">
        <v>14165</v>
      </c>
      <c r="J4458" s="9" t="s">
        <v>40</v>
      </c>
      <c r="K4458" s="9" t="s">
        <v>14430</v>
      </c>
      <c r="L4458" s="9" t="str">
        <f>"13342375018"</f>
        <v>13342375018</v>
      </c>
      <c r="M4458" s="12" t="s">
        <v>13887</v>
      </c>
    </row>
    <row r="4459" s="4" customFormat="1" ht="67.5" spans="1:13">
      <c r="A4459" s="8">
        <v>4457</v>
      </c>
      <c r="B4459" s="10" t="s">
        <v>14433</v>
      </c>
      <c r="C4459" s="10" t="s">
        <v>37</v>
      </c>
      <c r="D4459" s="10" t="s">
        <v>14434</v>
      </c>
      <c r="E4459" s="10" t="s">
        <v>32</v>
      </c>
      <c r="F4459" s="11">
        <v>5</v>
      </c>
      <c r="G4459" s="11" t="s">
        <v>39</v>
      </c>
      <c r="H4459" s="10" t="s">
        <v>19</v>
      </c>
      <c r="I4459" s="10" t="s">
        <v>14435</v>
      </c>
      <c r="J4459" s="10" t="s">
        <v>40</v>
      </c>
      <c r="K4459" s="10" t="s">
        <v>14436</v>
      </c>
      <c r="L4459" s="10" t="s">
        <v>14437</v>
      </c>
      <c r="M4459" s="12" t="s">
        <v>13887</v>
      </c>
    </row>
    <row r="4460" s="4" customFormat="1" ht="54" spans="1:13">
      <c r="A4460" s="8">
        <v>4458</v>
      </c>
      <c r="B4460" s="10" t="s">
        <v>14433</v>
      </c>
      <c r="C4460" s="10" t="s">
        <v>37</v>
      </c>
      <c r="D4460" s="10" t="s">
        <v>14438</v>
      </c>
      <c r="E4460" s="10" t="s">
        <v>350</v>
      </c>
      <c r="F4460" s="11">
        <v>1</v>
      </c>
      <c r="G4460" s="11" t="s">
        <v>43</v>
      </c>
      <c r="H4460" s="10" t="s">
        <v>76</v>
      </c>
      <c r="I4460" s="10" t="s">
        <v>14439</v>
      </c>
      <c r="J4460" s="10" t="s">
        <v>34</v>
      </c>
      <c r="K4460" s="10" t="s">
        <v>14436</v>
      </c>
      <c r="L4460" s="10" t="s">
        <v>14437</v>
      </c>
      <c r="M4460" s="12" t="s">
        <v>13887</v>
      </c>
    </row>
    <row r="4461" s="4" customFormat="1" ht="27" spans="1:13">
      <c r="A4461" s="8">
        <v>4459</v>
      </c>
      <c r="B4461" s="9" t="s">
        <v>14440</v>
      </c>
      <c r="C4461" s="9" t="s">
        <v>37</v>
      </c>
      <c r="D4461" s="9" t="s">
        <v>14441</v>
      </c>
      <c r="E4461" s="9" t="s">
        <v>618</v>
      </c>
      <c r="F4461" s="8">
        <v>2</v>
      </c>
      <c r="G4461" s="8" t="s">
        <v>18</v>
      </c>
      <c r="H4461" s="9" t="s">
        <v>19</v>
      </c>
      <c r="I4461" s="9" t="s">
        <v>3448</v>
      </c>
      <c r="J4461" s="9" t="s">
        <v>40</v>
      </c>
      <c r="K4461" s="9" t="s">
        <v>14442</v>
      </c>
      <c r="L4461" s="9" t="s">
        <v>14443</v>
      </c>
      <c r="M4461" s="12" t="s">
        <v>13887</v>
      </c>
    </row>
    <row r="4462" s="4" customFormat="1" ht="27" spans="1:13">
      <c r="A4462" s="8">
        <v>4460</v>
      </c>
      <c r="B4462" s="9" t="s">
        <v>14440</v>
      </c>
      <c r="C4462" s="9" t="s">
        <v>37</v>
      </c>
      <c r="D4462" s="9" t="s">
        <v>14444</v>
      </c>
      <c r="E4462" s="9" t="s">
        <v>19</v>
      </c>
      <c r="F4462" s="8">
        <v>2</v>
      </c>
      <c r="G4462" s="8" t="s">
        <v>18</v>
      </c>
      <c r="H4462" s="9" t="s">
        <v>19</v>
      </c>
      <c r="I4462" s="9" t="s">
        <v>3448</v>
      </c>
      <c r="J4462" s="9" t="s">
        <v>40</v>
      </c>
      <c r="K4462" s="9" t="s">
        <v>14442</v>
      </c>
      <c r="L4462" s="9" t="s">
        <v>14443</v>
      </c>
      <c r="M4462" s="12" t="s">
        <v>13887</v>
      </c>
    </row>
    <row r="4463" s="4" customFormat="1" ht="27" spans="1:13">
      <c r="A4463" s="8">
        <v>4461</v>
      </c>
      <c r="B4463" s="9" t="s">
        <v>14440</v>
      </c>
      <c r="C4463" s="9" t="s">
        <v>37</v>
      </c>
      <c r="D4463" s="9" t="s">
        <v>14445</v>
      </c>
      <c r="E4463" s="9" t="s">
        <v>3702</v>
      </c>
      <c r="F4463" s="8">
        <v>10</v>
      </c>
      <c r="G4463" s="8" t="s">
        <v>18</v>
      </c>
      <c r="H4463" s="9" t="s">
        <v>19</v>
      </c>
      <c r="I4463" s="9" t="s">
        <v>14446</v>
      </c>
      <c r="J4463" s="9" t="s">
        <v>40</v>
      </c>
      <c r="K4463" s="9" t="s">
        <v>14442</v>
      </c>
      <c r="L4463" s="9" t="s">
        <v>14443</v>
      </c>
      <c r="M4463" s="12" t="s">
        <v>13887</v>
      </c>
    </row>
    <row r="4464" s="4" customFormat="1" ht="27" spans="1:13">
      <c r="A4464" s="8">
        <v>4462</v>
      </c>
      <c r="B4464" s="9" t="s">
        <v>14440</v>
      </c>
      <c r="C4464" s="9" t="s">
        <v>37</v>
      </c>
      <c r="D4464" s="9" t="s">
        <v>14447</v>
      </c>
      <c r="E4464" s="9" t="s">
        <v>2850</v>
      </c>
      <c r="F4464" s="8">
        <v>5</v>
      </c>
      <c r="G4464" s="8" t="s">
        <v>18</v>
      </c>
      <c r="H4464" s="9" t="s">
        <v>19</v>
      </c>
      <c r="I4464" s="9" t="s">
        <v>14446</v>
      </c>
      <c r="J4464" s="9" t="s">
        <v>40</v>
      </c>
      <c r="K4464" s="9" t="s">
        <v>14442</v>
      </c>
      <c r="L4464" s="9" t="s">
        <v>14443</v>
      </c>
      <c r="M4464" s="12" t="s">
        <v>13887</v>
      </c>
    </row>
    <row r="4465" s="4" customFormat="1" ht="27" spans="1:13">
      <c r="A4465" s="8">
        <v>4463</v>
      </c>
      <c r="B4465" s="9" t="s">
        <v>14448</v>
      </c>
      <c r="C4465" s="9" t="s">
        <v>37</v>
      </c>
      <c r="D4465" s="9" t="s">
        <v>14449</v>
      </c>
      <c r="E4465" s="9" t="s">
        <v>19</v>
      </c>
      <c r="F4465" s="8">
        <v>1</v>
      </c>
      <c r="G4465" s="8" t="s">
        <v>18</v>
      </c>
      <c r="H4465" s="9" t="s">
        <v>19</v>
      </c>
      <c r="I4465" s="9" t="s">
        <v>3448</v>
      </c>
      <c r="J4465" s="9" t="s">
        <v>59</v>
      </c>
      <c r="K4465" s="9" t="s">
        <v>14450</v>
      </c>
      <c r="L4465" s="9" t="s">
        <v>14451</v>
      </c>
      <c r="M4465" s="12" t="s">
        <v>13887</v>
      </c>
    </row>
    <row r="4466" s="4" customFormat="1" ht="27" spans="1:13">
      <c r="A4466" s="8">
        <v>4464</v>
      </c>
      <c r="B4466" s="9" t="s">
        <v>14448</v>
      </c>
      <c r="C4466" s="9" t="s">
        <v>256</v>
      </c>
      <c r="D4466" s="9" t="s">
        <v>14452</v>
      </c>
      <c r="E4466" s="9" t="s">
        <v>1872</v>
      </c>
      <c r="F4466" s="8">
        <v>3</v>
      </c>
      <c r="G4466" s="8" t="s">
        <v>18</v>
      </c>
      <c r="H4466" s="9" t="s">
        <v>19</v>
      </c>
      <c r="I4466" s="9" t="s">
        <v>3448</v>
      </c>
      <c r="J4466" s="9" t="s">
        <v>59</v>
      </c>
      <c r="K4466" s="9" t="s">
        <v>14450</v>
      </c>
      <c r="L4466" s="9" t="s">
        <v>14451</v>
      </c>
      <c r="M4466" s="12" t="s">
        <v>13887</v>
      </c>
    </row>
    <row r="4467" s="4" customFormat="1" ht="27" spans="1:13">
      <c r="A4467" s="8">
        <v>4465</v>
      </c>
      <c r="B4467" s="9" t="s">
        <v>14448</v>
      </c>
      <c r="C4467" s="9" t="s">
        <v>37</v>
      </c>
      <c r="D4467" s="9" t="s">
        <v>14453</v>
      </c>
      <c r="E4467" s="9" t="s">
        <v>19</v>
      </c>
      <c r="F4467" s="8">
        <v>2</v>
      </c>
      <c r="G4467" s="8" t="s">
        <v>18</v>
      </c>
      <c r="H4467" s="9" t="s">
        <v>19</v>
      </c>
      <c r="I4467" s="9" t="s">
        <v>3448</v>
      </c>
      <c r="J4467" s="9" t="s">
        <v>59</v>
      </c>
      <c r="K4467" s="9" t="s">
        <v>14450</v>
      </c>
      <c r="L4467" s="9" t="s">
        <v>14451</v>
      </c>
      <c r="M4467" s="12" t="s">
        <v>13887</v>
      </c>
    </row>
    <row r="4468" s="4" customFormat="1" ht="27" spans="1:13">
      <c r="A4468" s="8">
        <v>4466</v>
      </c>
      <c r="B4468" s="9" t="s">
        <v>14448</v>
      </c>
      <c r="C4468" s="9" t="s">
        <v>2770</v>
      </c>
      <c r="D4468" s="9" t="s">
        <v>14454</v>
      </c>
      <c r="E4468" s="9" t="s">
        <v>350</v>
      </c>
      <c r="F4468" s="8">
        <v>4</v>
      </c>
      <c r="G4468" s="8" t="s">
        <v>18</v>
      </c>
      <c r="H4468" s="9" t="s">
        <v>19</v>
      </c>
      <c r="I4468" s="9" t="s">
        <v>3448</v>
      </c>
      <c r="J4468" s="9" t="s">
        <v>59</v>
      </c>
      <c r="K4468" s="9" t="s">
        <v>14450</v>
      </c>
      <c r="L4468" s="9" t="s">
        <v>14451</v>
      </c>
      <c r="M4468" s="12" t="s">
        <v>13887</v>
      </c>
    </row>
    <row r="4469" s="4" customFormat="1" ht="27" spans="1:13">
      <c r="A4469" s="8">
        <v>4467</v>
      </c>
      <c r="B4469" s="9" t="s">
        <v>14448</v>
      </c>
      <c r="C4469" s="9" t="s">
        <v>2770</v>
      </c>
      <c r="D4469" s="9" t="s">
        <v>14455</v>
      </c>
      <c r="E4469" s="9" t="s">
        <v>350</v>
      </c>
      <c r="F4469" s="8">
        <v>8</v>
      </c>
      <c r="G4469" s="8" t="s">
        <v>18</v>
      </c>
      <c r="H4469" s="9" t="s">
        <v>19</v>
      </c>
      <c r="I4469" s="9" t="s">
        <v>3448</v>
      </c>
      <c r="J4469" s="9" t="s">
        <v>59</v>
      </c>
      <c r="K4469" s="9" t="s">
        <v>14450</v>
      </c>
      <c r="L4469" s="9" t="s">
        <v>14451</v>
      </c>
      <c r="M4469" s="12" t="s">
        <v>13887</v>
      </c>
    </row>
    <row r="4470" s="4" customFormat="1" ht="27" spans="1:13">
      <c r="A4470" s="8">
        <v>4468</v>
      </c>
      <c r="B4470" s="9" t="s">
        <v>14448</v>
      </c>
      <c r="C4470" s="9" t="s">
        <v>37</v>
      </c>
      <c r="D4470" s="9" t="s">
        <v>14453</v>
      </c>
      <c r="E4470" s="9" t="s">
        <v>19</v>
      </c>
      <c r="F4470" s="8">
        <v>2</v>
      </c>
      <c r="G4470" s="8" t="s">
        <v>18</v>
      </c>
      <c r="H4470" s="9" t="s">
        <v>19</v>
      </c>
      <c r="I4470" s="9" t="s">
        <v>3448</v>
      </c>
      <c r="J4470" s="9" t="s">
        <v>59</v>
      </c>
      <c r="K4470" s="9" t="s">
        <v>14450</v>
      </c>
      <c r="L4470" s="9" t="s">
        <v>14451</v>
      </c>
      <c r="M4470" s="12" t="s">
        <v>13887</v>
      </c>
    </row>
    <row r="4471" s="4" customFormat="1" ht="27" spans="1:13">
      <c r="A4471" s="8">
        <v>4469</v>
      </c>
      <c r="B4471" s="9" t="s">
        <v>14448</v>
      </c>
      <c r="C4471" s="9" t="s">
        <v>403</v>
      </c>
      <c r="D4471" s="9" t="s">
        <v>14456</v>
      </c>
      <c r="E4471" s="9" t="s">
        <v>3884</v>
      </c>
      <c r="F4471" s="8">
        <v>15</v>
      </c>
      <c r="G4471" s="8" t="s">
        <v>18</v>
      </c>
      <c r="H4471" s="9" t="s">
        <v>19</v>
      </c>
      <c r="I4471" s="9" t="s">
        <v>3448</v>
      </c>
      <c r="J4471" s="9" t="s">
        <v>59</v>
      </c>
      <c r="K4471" s="9" t="s">
        <v>14450</v>
      </c>
      <c r="L4471" s="9" t="s">
        <v>14451</v>
      </c>
      <c r="M4471" s="12" t="s">
        <v>13887</v>
      </c>
    </row>
    <row r="4472" s="4" customFormat="1" ht="40.5" spans="1:13">
      <c r="A4472" s="8">
        <v>4470</v>
      </c>
      <c r="B4472" s="10" t="s">
        <v>14457</v>
      </c>
      <c r="C4472" s="10" t="s">
        <v>628</v>
      </c>
      <c r="D4472" s="10" t="s">
        <v>14458</v>
      </c>
      <c r="E4472" s="10" t="s">
        <v>32</v>
      </c>
      <c r="F4472" s="11">
        <v>4</v>
      </c>
      <c r="G4472" s="11" t="s">
        <v>43</v>
      </c>
      <c r="H4472" s="10" t="s">
        <v>19</v>
      </c>
      <c r="I4472" s="10" t="s">
        <v>782</v>
      </c>
      <c r="J4472" s="10" t="s">
        <v>59</v>
      </c>
      <c r="K4472" s="10" t="s">
        <v>14459</v>
      </c>
      <c r="L4472" s="10" t="s">
        <v>14460</v>
      </c>
      <c r="M4472" s="12" t="s">
        <v>13887</v>
      </c>
    </row>
    <row r="4473" s="4" customFormat="1" ht="81" spans="1:13">
      <c r="A4473" s="8">
        <v>4471</v>
      </c>
      <c r="B4473" s="9" t="s">
        <v>14457</v>
      </c>
      <c r="C4473" s="9" t="s">
        <v>628</v>
      </c>
      <c r="D4473" s="9" t="s">
        <v>14461</v>
      </c>
      <c r="E4473" s="9" t="s">
        <v>3702</v>
      </c>
      <c r="F4473" s="8">
        <v>6</v>
      </c>
      <c r="G4473" s="8" t="s">
        <v>18</v>
      </c>
      <c r="H4473" s="9" t="s">
        <v>19</v>
      </c>
      <c r="I4473" s="9" t="s">
        <v>782</v>
      </c>
      <c r="J4473" s="9" t="s">
        <v>59</v>
      </c>
      <c r="K4473" s="9" t="s">
        <v>14459</v>
      </c>
      <c r="L4473" s="9" t="s">
        <v>14460</v>
      </c>
      <c r="M4473" s="12" t="s">
        <v>13887</v>
      </c>
    </row>
    <row r="4474" s="4" customFormat="1" ht="40.5" spans="1:13">
      <c r="A4474" s="8">
        <v>4472</v>
      </c>
      <c r="B4474" s="9" t="s">
        <v>14457</v>
      </c>
      <c r="C4474" s="9" t="s">
        <v>628</v>
      </c>
      <c r="D4474" s="9" t="s">
        <v>14458</v>
      </c>
      <c r="E4474" s="9" t="s">
        <v>81</v>
      </c>
      <c r="F4474" s="8">
        <v>4</v>
      </c>
      <c r="G4474" s="8" t="s">
        <v>18</v>
      </c>
      <c r="H4474" s="9" t="s">
        <v>19</v>
      </c>
      <c r="I4474" s="9" t="s">
        <v>782</v>
      </c>
      <c r="J4474" s="9" t="s">
        <v>59</v>
      </c>
      <c r="K4474" s="9" t="s">
        <v>14459</v>
      </c>
      <c r="L4474" s="9" t="s">
        <v>14460</v>
      </c>
      <c r="M4474" s="12" t="s">
        <v>13887</v>
      </c>
    </row>
    <row r="4475" s="4" customFormat="1" ht="40.5" spans="1:13">
      <c r="A4475" s="8">
        <v>4473</v>
      </c>
      <c r="B4475" s="9" t="s">
        <v>14457</v>
      </c>
      <c r="C4475" s="9" t="s">
        <v>628</v>
      </c>
      <c r="D4475" s="9" t="s">
        <v>14462</v>
      </c>
      <c r="E4475" s="9" t="s">
        <v>3447</v>
      </c>
      <c r="F4475" s="8">
        <v>14</v>
      </c>
      <c r="G4475" s="8" t="s">
        <v>18</v>
      </c>
      <c r="H4475" s="9" t="s">
        <v>19</v>
      </c>
      <c r="I4475" s="9" t="s">
        <v>782</v>
      </c>
      <c r="J4475" s="9" t="s">
        <v>59</v>
      </c>
      <c r="K4475" s="9" t="s">
        <v>14459</v>
      </c>
      <c r="L4475" s="9" t="s">
        <v>14460</v>
      </c>
      <c r="M4475" s="12" t="s">
        <v>13887</v>
      </c>
    </row>
    <row r="4476" s="4" customFormat="1" ht="67.5" spans="1:13">
      <c r="A4476" s="8">
        <v>4474</v>
      </c>
      <c r="B4476" s="10" t="s">
        <v>14463</v>
      </c>
      <c r="C4476" s="10" t="s">
        <v>45</v>
      </c>
      <c r="D4476" s="10" t="s">
        <v>14464</v>
      </c>
      <c r="E4476" s="10" t="s">
        <v>2793</v>
      </c>
      <c r="F4476" s="11">
        <v>1</v>
      </c>
      <c r="G4476" s="11" t="s">
        <v>43</v>
      </c>
      <c r="H4476" s="10" t="s">
        <v>19</v>
      </c>
      <c r="I4476" s="10" t="s">
        <v>14465</v>
      </c>
      <c r="J4476" s="10" t="s">
        <v>59</v>
      </c>
      <c r="K4476" s="10" t="s">
        <v>14466</v>
      </c>
      <c r="L4476" s="10" t="s">
        <v>14467</v>
      </c>
      <c r="M4476" s="12" t="s">
        <v>13887</v>
      </c>
    </row>
    <row r="4477" s="4" customFormat="1" ht="94.5" spans="1:13">
      <c r="A4477" s="8">
        <v>4475</v>
      </c>
      <c r="B4477" s="10" t="s">
        <v>14463</v>
      </c>
      <c r="C4477" s="10" t="s">
        <v>5212</v>
      </c>
      <c r="D4477" s="10" t="s">
        <v>14468</v>
      </c>
      <c r="E4477" s="10" t="s">
        <v>2793</v>
      </c>
      <c r="F4477" s="11">
        <v>1</v>
      </c>
      <c r="G4477" s="11" t="s">
        <v>43</v>
      </c>
      <c r="H4477" s="10" t="s">
        <v>76</v>
      </c>
      <c r="I4477" s="10" t="s">
        <v>14469</v>
      </c>
      <c r="J4477" s="10" t="s">
        <v>59</v>
      </c>
      <c r="K4477" s="10" t="s">
        <v>14466</v>
      </c>
      <c r="L4477" s="10" t="s">
        <v>14467</v>
      </c>
      <c r="M4477" s="12" t="s">
        <v>13887</v>
      </c>
    </row>
    <row r="4478" s="4" customFormat="1" ht="40.5" spans="1:13">
      <c r="A4478" s="8">
        <v>4476</v>
      </c>
      <c r="B4478" s="10" t="s">
        <v>14470</v>
      </c>
      <c r="C4478" s="10" t="s">
        <v>167</v>
      </c>
      <c r="D4478" s="10" t="s">
        <v>14471</v>
      </c>
      <c r="E4478" s="10" t="s">
        <v>32</v>
      </c>
      <c r="F4478" s="11">
        <v>2</v>
      </c>
      <c r="G4478" s="11" t="s">
        <v>43</v>
      </c>
      <c r="H4478" s="10" t="s">
        <v>76</v>
      </c>
      <c r="I4478" s="10" t="s">
        <v>14472</v>
      </c>
      <c r="J4478" s="10" t="s">
        <v>59</v>
      </c>
      <c r="K4478" s="10" t="s">
        <v>14473</v>
      </c>
      <c r="L4478" s="10" t="s">
        <v>14474</v>
      </c>
      <c r="M4478" s="12" t="s">
        <v>14475</v>
      </c>
    </row>
    <row r="4479" s="4" customFormat="1" ht="135" spans="1:13">
      <c r="A4479" s="8">
        <v>4477</v>
      </c>
      <c r="B4479" s="10" t="s">
        <v>14476</v>
      </c>
      <c r="C4479" s="10" t="s">
        <v>37</v>
      </c>
      <c r="D4479" s="10" t="s">
        <v>14477</v>
      </c>
      <c r="E4479" s="10" t="s">
        <v>3884</v>
      </c>
      <c r="F4479" s="11">
        <v>1</v>
      </c>
      <c r="G4479" s="11" t="s">
        <v>43</v>
      </c>
      <c r="H4479" s="10" t="s">
        <v>474</v>
      </c>
      <c r="I4479" s="10" t="s">
        <v>14478</v>
      </c>
      <c r="J4479" s="10" t="s">
        <v>34</v>
      </c>
      <c r="K4479" s="10" t="s">
        <v>14479</v>
      </c>
      <c r="L4479" s="10" t="s">
        <v>14480</v>
      </c>
      <c r="M4479" s="12" t="s">
        <v>14475</v>
      </c>
    </row>
    <row r="4480" s="4" customFormat="1" ht="27" spans="1:13">
      <c r="A4480" s="8">
        <v>4478</v>
      </c>
      <c r="B4480" s="10" t="s">
        <v>14481</v>
      </c>
      <c r="C4480" s="10" t="s">
        <v>141</v>
      </c>
      <c r="D4480" s="10" t="s">
        <v>1121</v>
      </c>
      <c r="E4480" s="10" t="s">
        <v>68</v>
      </c>
      <c r="F4480" s="11">
        <v>5</v>
      </c>
      <c r="G4480" s="11" t="s">
        <v>39</v>
      </c>
      <c r="H4480" s="10" t="s">
        <v>19</v>
      </c>
      <c r="I4480" s="10" t="s">
        <v>1429</v>
      </c>
      <c r="J4480" s="10" t="s">
        <v>40</v>
      </c>
      <c r="K4480" s="10" t="s">
        <v>2553</v>
      </c>
      <c r="L4480" s="10" t="s">
        <v>14482</v>
      </c>
      <c r="M4480" s="12" t="s">
        <v>14475</v>
      </c>
    </row>
    <row r="4481" s="4" customFormat="1" ht="27" spans="1:13">
      <c r="A4481" s="8">
        <v>4479</v>
      </c>
      <c r="B4481" s="9" t="s">
        <v>14483</v>
      </c>
      <c r="C4481" s="9" t="s">
        <v>135</v>
      </c>
      <c r="D4481" s="9" t="s">
        <v>14484</v>
      </c>
      <c r="E4481" s="9" t="s">
        <v>5207</v>
      </c>
      <c r="F4481" s="8">
        <v>1</v>
      </c>
      <c r="G4481" s="8" t="s">
        <v>18</v>
      </c>
      <c r="H4481" s="9" t="s">
        <v>19</v>
      </c>
      <c r="I4481" s="9" t="s">
        <v>14485</v>
      </c>
      <c r="J4481" s="9" t="s">
        <v>34</v>
      </c>
      <c r="K4481" s="9" t="s">
        <v>14486</v>
      </c>
      <c r="L4481" s="9" t="s">
        <v>14487</v>
      </c>
      <c r="M4481" s="12" t="s">
        <v>14475</v>
      </c>
    </row>
    <row r="4482" s="4" customFormat="1" ht="27" spans="1:13">
      <c r="A4482" s="8">
        <v>4480</v>
      </c>
      <c r="B4482" s="10" t="s">
        <v>14488</v>
      </c>
      <c r="C4482" s="10" t="s">
        <v>37</v>
      </c>
      <c r="D4482" s="10" t="s">
        <v>13169</v>
      </c>
      <c r="E4482" s="10" t="s">
        <v>364</v>
      </c>
      <c r="F4482" s="11">
        <v>3</v>
      </c>
      <c r="G4482" s="11" t="s">
        <v>633</v>
      </c>
      <c r="H4482" s="10" t="s">
        <v>19</v>
      </c>
      <c r="I4482" s="10" t="s">
        <v>14489</v>
      </c>
      <c r="J4482" s="10" t="s">
        <v>40</v>
      </c>
      <c r="K4482" s="10" t="s">
        <v>14490</v>
      </c>
      <c r="L4482" s="10" t="s">
        <v>14491</v>
      </c>
      <c r="M4482" s="12" t="s">
        <v>14475</v>
      </c>
    </row>
    <row r="4483" s="4" customFormat="1" ht="67.5" spans="1:13">
      <c r="A4483" s="8">
        <v>4481</v>
      </c>
      <c r="B4483" s="9" t="s">
        <v>14492</v>
      </c>
      <c r="C4483" s="9" t="s">
        <v>66</v>
      </c>
      <c r="D4483" s="9" t="s">
        <v>14493</v>
      </c>
      <c r="E4483" s="9" t="s">
        <v>119</v>
      </c>
      <c r="F4483" s="8">
        <v>3</v>
      </c>
      <c r="G4483" s="8" t="s">
        <v>18</v>
      </c>
      <c r="H4483" s="9" t="s">
        <v>19</v>
      </c>
      <c r="I4483" s="9" t="s">
        <v>14494</v>
      </c>
      <c r="J4483" s="9" t="s">
        <v>40</v>
      </c>
      <c r="K4483" s="9" t="s">
        <v>14495</v>
      </c>
      <c r="L4483" s="9" t="s">
        <v>14496</v>
      </c>
      <c r="M4483" s="12" t="s">
        <v>14475</v>
      </c>
    </row>
    <row r="4484" s="4" customFormat="1" ht="67.5" spans="1:13">
      <c r="A4484" s="8">
        <v>4482</v>
      </c>
      <c r="B4484" s="9" t="s">
        <v>14492</v>
      </c>
      <c r="C4484" s="9" t="s">
        <v>348</v>
      </c>
      <c r="D4484" s="9" t="s">
        <v>14497</v>
      </c>
      <c r="E4484" s="9" t="s">
        <v>350</v>
      </c>
      <c r="F4484" s="8">
        <v>2</v>
      </c>
      <c r="G4484" s="8" t="s">
        <v>18</v>
      </c>
      <c r="H4484" s="9" t="s">
        <v>19</v>
      </c>
      <c r="I4484" s="9" t="s">
        <v>14498</v>
      </c>
      <c r="J4484" s="9" t="s">
        <v>40</v>
      </c>
      <c r="K4484" s="9" t="s">
        <v>14495</v>
      </c>
      <c r="L4484" s="9" t="s">
        <v>14496</v>
      </c>
      <c r="M4484" s="12" t="s">
        <v>14475</v>
      </c>
    </row>
    <row r="4485" s="4" customFormat="1" ht="67.5" spans="1:13">
      <c r="A4485" s="8">
        <v>4483</v>
      </c>
      <c r="B4485" s="9" t="s">
        <v>14492</v>
      </c>
      <c r="C4485" s="9" t="s">
        <v>109</v>
      </c>
      <c r="D4485" s="9" t="s">
        <v>14499</v>
      </c>
      <c r="E4485" s="9" t="s">
        <v>119</v>
      </c>
      <c r="F4485" s="8">
        <v>3</v>
      </c>
      <c r="G4485" s="8" t="s">
        <v>18</v>
      </c>
      <c r="H4485" s="9" t="s">
        <v>19</v>
      </c>
      <c r="I4485" s="9" t="s">
        <v>14500</v>
      </c>
      <c r="J4485" s="9" t="s">
        <v>40</v>
      </c>
      <c r="K4485" s="9" t="s">
        <v>14495</v>
      </c>
      <c r="L4485" s="9" t="s">
        <v>14496</v>
      </c>
      <c r="M4485" s="12" t="s">
        <v>14475</v>
      </c>
    </row>
    <row r="4486" s="4" customFormat="1" ht="27" spans="1:13">
      <c r="A4486" s="8">
        <v>4484</v>
      </c>
      <c r="B4486" s="9" t="s">
        <v>14501</v>
      </c>
      <c r="C4486" s="9" t="s">
        <v>448</v>
      </c>
      <c r="D4486" s="9" t="s">
        <v>14502</v>
      </c>
      <c r="E4486" s="9" t="s">
        <v>32</v>
      </c>
      <c r="F4486" s="8">
        <v>5</v>
      </c>
      <c r="G4486" s="8" t="s">
        <v>18</v>
      </c>
      <c r="H4486" s="9" t="s">
        <v>19</v>
      </c>
      <c r="I4486" s="9" t="s">
        <v>14503</v>
      </c>
      <c r="J4486" s="9" t="s">
        <v>40</v>
      </c>
      <c r="K4486" s="9" t="s">
        <v>14504</v>
      </c>
      <c r="L4486" s="9" t="str">
        <f>"13842960308"</f>
        <v>13842960308</v>
      </c>
      <c r="M4486" s="12" t="s">
        <v>14475</v>
      </c>
    </row>
    <row r="4487" s="4" customFormat="1" ht="40.5" spans="1:13">
      <c r="A4487" s="8">
        <v>4485</v>
      </c>
      <c r="B4487" s="9" t="s">
        <v>14501</v>
      </c>
      <c r="C4487" s="9" t="s">
        <v>348</v>
      </c>
      <c r="D4487" s="9" t="s">
        <v>14505</v>
      </c>
      <c r="E4487" s="9" t="s">
        <v>350</v>
      </c>
      <c r="F4487" s="8">
        <v>1</v>
      </c>
      <c r="G4487" s="8" t="s">
        <v>18</v>
      </c>
      <c r="H4487" s="9" t="s">
        <v>76</v>
      </c>
      <c r="I4487" s="9" t="s">
        <v>14506</v>
      </c>
      <c r="J4487" s="9" t="s">
        <v>40</v>
      </c>
      <c r="K4487" s="9" t="s">
        <v>14504</v>
      </c>
      <c r="L4487" s="9" t="str">
        <f>"13842960308"</f>
        <v>13842960308</v>
      </c>
      <c r="M4487" s="12" t="s">
        <v>14475</v>
      </c>
    </row>
    <row r="4488" s="4" customFormat="1" ht="54" spans="1:13">
      <c r="A4488" s="8">
        <v>4486</v>
      </c>
      <c r="B4488" s="9" t="s">
        <v>14501</v>
      </c>
      <c r="C4488" s="9" t="s">
        <v>30</v>
      </c>
      <c r="D4488" s="9" t="s">
        <v>14507</v>
      </c>
      <c r="E4488" s="9" t="s">
        <v>119</v>
      </c>
      <c r="F4488" s="8">
        <v>4</v>
      </c>
      <c r="G4488" s="8" t="s">
        <v>18</v>
      </c>
      <c r="H4488" s="9" t="s">
        <v>19</v>
      </c>
      <c r="I4488" s="9" t="s">
        <v>14508</v>
      </c>
      <c r="J4488" s="9" t="s">
        <v>40</v>
      </c>
      <c r="K4488" s="9" t="s">
        <v>14504</v>
      </c>
      <c r="L4488" s="9" t="str">
        <f>"13842960308"</f>
        <v>13842960308</v>
      </c>
      <c r="M4488" s="12" t="s">
        <v>14475</v>
      </c>
    </row>
    <row r="4489" s="4" customFormat="1" ht="81" spans="1:13">
      <c r="A4489" s="8">
        <v>4487</v>
      </c>
      <c r="B4489" s="10" t="s">
        <v>14509</v>
      </c>
      <c r="C4489" s="10" t="s">
        <v>150</v>
      </c>
      <c r="D4489" s="10" t="s">
        <v>14510</v>
      </c>
      <c r="E4489" s="10" t="s">
        <v>19</v>
      </c>
      <c r="F4489" s="11">
        <v>2</v>
      </c>
      <c r="G4489" s="11" t="s">
        <v>43</v>
      </c>
      <c r="H4489" s="10" t="s">
        <v>19</v>
      </c>
      <c r="I4489" s="10" t="s">
        <v>14511</v>
      </c>
      <c r="J4489" s="10" t="s">
        <v>40</v>
      </c>
      <c r="K4489" s="10" t="s">
        <v>14512</v>
      </c>
      <c r="L4489" s="10" t="s">
        <v>14513</v>
      </c>
      <c r="M4489" s="12" t="s">
        <v>14475</v>
      </c>
    </row>
    <row r="4490" s="4" customFormat="1" ht="108" spans="1:13">
      <c r="A4490" s="8">
        <v>4488</v>
      </c>
      <c r="B4490" s="10" t="s">
        <v>14509</v>
      </c>
      <c r="C4490" s="10" t="s">
        <v>37</v>
      </c>
      <c r="D4490" s="10" t="s">
        <v>14514</v>
      </c>
      <c r="E4490" s="10" t="s">
        <v>19</v>
      </c>
      <c r="F4490" s="11">
        <v>2</v>
      </c>
      <c r="G4490" s="11" t="s">
        <v>43</v>
      </c>
      <c r="H4490" s="10" t="s">
        <v>19</v>
      </c>
      <c r="I4490" s="10" t="s">
        <v>14515</v>
      </c>
      <c r="J4490" s="10" t="s">
        <v>40</v>
      </c>
      <c r="K4490" s="10" t="s">
        <v>14512</v>
      </c>
      <c r="L4490" s="10" t="s">
        <v>14513</v>
      </c>
      <c r="M4490" s="12" t="s">
        <v>14475</v>
      </c>
    </row>
    <row r="4491" s="4" customFormat="1" ht="67.5" spans="1:13">
      <c r="A4491" s="8">
        <v>4489</v>
      </c>
      <c r="B4491" s="10" t="s">
        <v>14509</v>
      </c>
      <c r="C4491" s="10" t="s">
        <v>37</v>
      </c>
      <c r="D4491" s="10" t="s">
        <v>14516</v>
      </c>
      <c r="E4491" s="10" t="s">
        <v>19</v>
      </c>
      <c r="F4491" s="11">
        <v>2</v>
      </c>
      <c r="G4491" s="11" t="s">
        <v>39</v>
      </c>
      <c r="H4491" s="10" t="s">
        <v>19</v>
      </c>
      <c r="I4491" s="10" t="s">
        <v>14517</v>
      </c>
      <c r="J4491" s="10" t="s">
        <v>40</v>
      </c>
      <c r="K4491" s="10" t="s">
        <v>14512</v>
      </c>
      <c r="L4491" s="10" t="s">
        <v>14513</v>
      </c>
      <c r="M4491" s="12" t="s">
        <v>14475</v>
      </c>
    </row>
    <row r="4492" s="4" customFormat="1" ht="54" spans="1:13">
      <c r="A4492" s="8">
        <v>4490</v>
      </c>
      <c r="B4492" s="10" t="s">
        <v>14518</v>
      </c>
      <c r="C4492" s="10" t="s">
        <v>30</v>
      </c>
      <c r="D4492" s="10" t="s">
        <v>14519</v>
      </c>
      <c r="E4492" s="10" t="s">
        <v>1772</v>
      </c>
      <c r="F4492" s="11">
        <v>2</v>
      </c>
      <c r="G4492" s="11" t="s">
        <v>43</v>
      </c>
      <c r="H4492" s="10" t="s">
        <v>19</v>
      </c>
      <c r="I4492" s="10" t="s">
        <v>14520</v>
      </c>
      <c r="J4492" s="10" t="s">
        <v>40</v>
      </c>
      <c r="K4492" s="10" t="s">
        <v>14521</v>
      </c>
      <c r="L4492" s="10" t="s">
        <v>14522</v>
      </c>
      <c r="M4492" s="12" t="s">
        <v>14475</v>
      </c>
    </row>
    <row r="4493" s="4" customFormat="1" ht="40.5" spans="1:13">
      <c r="A4493" s="8">
        <v>4491</v>
      </c>
      <c r="B4493" s="10" t="s">
        <v>14523</v>
      </c>
      <c r="C4493" s="10" t="s">
        <v>37</v>
      </c>
      <c r="D4493" s="10" t="s">
        <v>14524</v>
      </c>
      <c r="E4493" s="10" t="s">
        <v>19</v>
      </c>
      <c r="F4493" s="11">
        <v>10</v>
      </c>
      <c r="G4493" s="11" t="s">
        <v>43</v>
      </c>
      <c r="H4493" s="10" t="s">
        <v>19</v>
      </c>
      <c r="I4493" s="10" t="s">
        <v>14525</v>
      </c>
      <c r="J4493" s="10" t="s">
        <v>40</v>
      </c>
      <c r="K4493" s="10" t="s">
        <v>14526</v>
      </c>
      <c r="L4493" s="10" t="s">
        <v>14527</v>
      </c>
      <c r="M4493" s="12" t="s">
        <v>14475</v>
      </c>
    </row>
    <row r="4494" s="4" customFormat="1" ht="27" spans="1:13">
      <c r="A4494" s="8">
        <v>4492</v>
      </c>
      <c r="B4494" s="9" t="s">
        <v>14523</v>
      </c>
      <c r="C4494" s="9" t="s">
        <v>37</v>
      </c>
      <c r="D4494" s="9" t="s">
        <v>14528</v>
      </c>
      <c r="E4494" s="9" t="s">
        <v>203</v>
      </c>
      <c r="F4494" s="8">
        <v>2</v>
      </c>
      <c r="G4494" s="8" t="s">
        <v>18</v>
      </c>
      <c r="H4494" s="9" t="s">
        <v>19</v>
      </c>
      <c r="I4494" s="9" t="s">
        <v>14529</v>
      </c>
      <c r="J4494" s="9" t="s">
        <v>40</v>
      </c>
      <c r="K4494" s="9" t="s">
        <v>14526</v>
      </c>
      <c r="L4494" s="9" t="str">
        <f>"18904024444"</f>
        <v>18904024444</v>
      </c>
      <c r="M4494" s="12" t="s">
        <v>14475</v>
      </c>
    </row>
    <row r="4495" s="4" customFormat="1" ht="40.5" spans="1:13">
      <c r="A4495" s="8">
        <v>4493</v>
      </c>
      <c r="B4495" s="9" t="s">
        <v>14523</v>
      </c>
      <c r="C4495" s="9" t="s">
        <v>37</v>
      </c>
      <c r="D4495" s="9" t="s">
        <v>14530</v>
      </c>
      <c r="E4495" s="9" t="s">
        <v>19</v>
      </c>
      <c r="F4495" s="8">
        <v>1</v>
      </c>
      <c r="G4495" s="8" t="s">
        <v>18</v>
      </c>
      <c r="H4495" s="9" t="s">
        <v>19</v>
      </c>
      <c r="I4495" s="9" t="s">
        <v>14525</v>
      </c>
      <c r="J4495" s="9" t="s">
        <v>40</v>
      </c>
      <c r="K4495" s="9" t="s">
        <v>14526</v>
      </c>
      <c r="L4495" s="9" t="str">
        <f>"18904024444"</f>
        <v>18904024444</v>
      </c>
      <c r="M4495" s="12" t="s">
        <v>14475</v>
      </c>
    </row>
    <row r="4496" s="4" customFormat="1" ht="27" spans="1:13">
      <c r="A4496" s="8">
        <v>4494</v>
      </c>
      <c r="B4496" s="9" t="s">
        <v>14523</v>
      </c>
      <c r="C4496" s="9" t="s">
        <v>37</v>
      </c>
      <c r="D4496" s="9" t="s">
        <v>14531</v>
      </c>
      <c r="E4496" s="9" t="s">
        <v>19</v>
      </c>
      <c r="F4496" s="8">
        <v>2</v>
      </c>
      <c r="G4496" s="8" t="s">
        <v>18</v>
      </c>
      <c r="H4496" s="9" t="s">
        <v>19</v>
      </c>
      <c r="I4496" s="9" t="s">
        <v>14529</v>
      </c>
      <c r="J4496" s="9" t="s">
        <v>40</v>
      </c>
      <c r="K4496" s="9" t="s">
        <v>14526</v>
      </c>
      <c r="L4496" s="9" t="str">
        <f>"18904024444"</f>
        <v>18904024444</v>
      </c>
      <c r="M4496" s="12" t="s">
        <v>14475</v>
      </c>
    </row>
    <row r="4497" s="4" customFormat="1" ht="40.5" spans="1:13">
      <c r="A4497" s="8">
        <v>4495</v>
      </c>
      <c r="B4497" s="9" t="s">
        <v>14523</v>
      </c>
      <c r="C4497" s="9" t="s">
        <v>109</v>
      </c>
      <c r="D4497" s="9" t="s">
        <v>14532</v>
      </c>
      <c r="E4497" s="9" t="s">
        <v>19</v>
      </c>
      <c r="F4497" s="8">
        <v>1</v>
      </c>
      <c r="G4497" s="8" t="s">
        <v>18</v>
      </c>
      <c r="H4497" s="9" t="s">
        <v>19</v>
      </c>
      <c r="I4497" s="9" t="s">
        <v>14525</v>
      </c>
      <c r="J4497" s="9" t="s">
        <v>40</v>
      </c>
      <c r="K4497" s="9" t="s">
        <v>14526</v>
      </c>
      <c r="L4497" s="9" t="str">
        <f>"18904024444"</f>
        <v>18904024444</v>
      </c>
      <c r="M4497" s="12" t="s">
        <v>14475</v>
      </c>
    </row>
    <row r="4498" s="4" customFormat="1" ht="40.5" spans="1:13">
      <c r="A4498" s="8">
        <v>4496</v>
      </c>
      <c r="B4498" s="9" t="s">
        <v>14523</v>
      </c>
      <c r="C4498" s="9" t="s">
        <v>37</v>
      </c>
      <c r="D4498" s="9" t="s">
        <v>14533</v>
      </c>
      <c r="E4498" s="9" t="s">
        <v>19</v>
      </c>
      <c r="F4498" s="8">
        <v>5</v>
      </c>
      <c r="G4498" s="8" t="s">
        <v>18</v>
      </c>
      <c r="H4498" s="9" t="s">
        <v>19</v>
      </c>
      <c r="I4498" s="9" t="s">
        <v>14525</v>
      </c>
      <c r="J4498" s="9" t="s">
        <v>40</v>
      </c>
      <c r="K4498" s="9" t="s">
        <v>14526</v>
      </c>
      <c r="L4498" s="9" t="str">
        <f>"18904024444"</f>
        <v>18904024444</v>
      </c>
      <c r="M4498" s="12" t="s">
        <v>14475</v>
      </c>
    </row>
    <row r="4499" s="4" customFormat="1" ht="27" spans="1:13">
      <c r="A4499" s="8">
        <v>4497</v>
      </c>
      <c r="B4499" s="9" t="s">
        <v>14534</v>
      </c>
      <c r="C4499" s="9" t="s">
        <v>37</v>
      </c>
      <c r="D4499" s="9" t="s">
        <v>14535</v>
      </c>
      <c r="E4499" s="9" t="s">
        <v>3939</v>
      </c>
      <c r="F4499" s="8">
        <v>5</v>
      </c>
      <c r="G4499" s="8" t="s">
        <v>18</v>
      </c>
      <c r="H4499" s="9" t="s">
        <v>474</v>
      </c>
      <c r="I4499" s="9" t="s">
        <v>14536</v>
      </c>
      <c r="J4499" s="9" t="s">
        <v>59</v>
      </c>
      <c r="K4499" s="9" t="s">
        <v>14537</v>
      </c>
      <c r="L4499" s="9" t="str">
        <f>"13704291028"</f>
        <v>13704291028</v>
      </c>
      <c r="M4499" s="12" t="s">
        <v>14475</v>
      </c>
    </row>
    <row r="4500" s="4" customFormat="1" ht="67.5" spans="1:13">
      <c r="A4500" s="8">
        <v>4498</v>
      </c>
      <c r="B4500" s="9" t="s">
        <v>14538</v>
      </c>
      <c r="C4500" s="9" t="s">
        <v>167</v>
      </c>
      <c r="D4500" s="9" t="s">
        <v>14539</v>
      </c>
      <c r="E4500" s="9" t="s">
        <v>81</v>
      </c>
      <c r="F4500" s="8">
        <v>1</v>
      </c>
      <c r="G4500" s="8" t="s">
        <v>18</v>
      </c>
      <c r="H4500" s="9" t="s">
        <v>76</v>
      </c>
      <c r="I4500" s="9" t="s">
        <v>14540</v>
      </c>
      <c r="J4500" s="9" t="s">
        <v>59</v>
      </c>
      <c r="K4500" s="9" t="s">
        <v>14541</v>
      </c>
      <c r="L4500" s="9" t="str">
        <f>"13933602515"</f>
        <v>13933602515</v>
      </c>
      <c r="M4500" s="12" t="s">
        <v>14475</v>
      </c>
    </row>
    <row r="4501" s="4" customFormat="1" ht="40.5" spans="1:13">
      <c r="A4501" s="8">
        <v>4499</v>
      </c>
      <c r="B4501" s="10" t="s">
        <v>14542</v>
      </c>
      <c r="C4501" s="10" t="s">
        <v>1628</v>
      </c>
      <c r="D4501" s="10" t="s">
        <v>14543</v>
      </c>
      <c r="E4501" s="10" t="s">
        <v>1241</v>
      </c>
      <c r="F4501" s="11">
        <v>1</v>
      </c>
      <c r="G4501" s="11" t="s">
        <v>43</v>
      </c>
      <c r="H4501" s="10" t="s">
        <v>19</v>
      </c>
      <c r="I4501" s="10" t="s">
        <v>14544</v>
      </c>
      <c r="J4501" s="10" t="s">
        <v>34</v>
      </c>
      <c r="K4501" s="10" t="s">
        <v>14545</v>
      </c>
      <c r="L4501" s="10" t="s">
        <v>14546</v>
      </c>
      <c r="M4501" s="12" t="s">
        <v>14475</v>
      </c>
    </row>
    <row r="4502" s="4" customFormat="1" ht="54" spans="1:13">
      <c r="A4502" s="8">
        <v>4500</v>
      </c>
      <c r="B4502" s="9" t="s">
        <v>14542</v>
      </c>
      <c r="C4502" s="9" t="s">
        <v>30</v>
      </c>
      <c r="D4502" s="9" t="s">
        <v>14547</v>
      </c>
      <c r="E4502" s="9" t="s">
        <v>119</v>
      </c>
      <c r="F4502" s="8">
        <v>2</v>
      </c>
      <c r="G4502" s="8" t="s">
        <v>18</v>
      </c>
      <c r="H4502" s="9" t="s">
        <v>19</v>
      </c>
      <c r="I4502" s="9" t="s">
        <v>14548</v>
      </c>
      <c r="J4502" s="9" t="s">
        <v>28</v>
      </c>
      <c r="K4502" s="9" t="s">
        <v>14545</v>
      </c>
      <c r="L4502" s="9" t="str">
        <f>"13583738055"</f>
        <v>13583738055</v>
      </c>
      <c r="M4502" s="12" t="s">
        <v>14475</v>
      </c>
    </row>
    <row r="4503" s="4" customFormat="1" ht="27" spans="1:13">
      <c r="A4503" s="8">
        <v>4501</v>
      </c>
      <c r="B4503" s="10" t="s">
        <v>14549</v>
      </c>
      <c r="C4503" s="10" t="s">
        <v>37</v>
      </c>
      <c r="D4503" s="10" t="s">
        <v>14550</v>
      </c>
      <c r="E4503" s="10" t="s">
        <v>37</v>
      </c>
      <c r="F4503" s="11">
        <v>1</v>
      </c>
      <c r="G4503" s="11" t="s">
        <v>39</v>
      </c>
      <c r="H4503" s="10" t="s">
        <v>19</v>
      </c>
      <c r="I4503" s="10" t="s">
        <v>14551</v>
      </c>
      <c r="J4503" s="10" t="s">
        <v>70</v>
      </c>
      <c r="K4503" s="10" t="s">
        <v>14552</v>
      </c>
      <c r="L4503" s="10" t="s">
        <v>14553</v>
      </c>
      <c r="M4503" s="12" t="s">
        <v>14475</v>
      </c>
    </row>
    <row r="4504" s="4" customFormat="1" ht="27" spans="1:13">
      <c r="A4504" s="8">
        <v>4502</v>
      </c>
      <c r="B4504" s="10" t="s">
        <v>14549</v>
      </c>
      <c r="C4504" s="10" t="s">
        <v>37</v>
      </c>
      <c r="D4504" s="10" t="s">
        <v>14554</v>
      </c>
      <c r="E4504" s="10" t="s">
        <v>37</v>
      </c>
      <c r="F4504" s="11">
        <v>1</v>
      </c>
      <c r="G4504" s="11" t="s">
        <v>39</v>
      </c>
      <c r="H4504" s="10" t="s">
        <v>19</v>
      </c>
      <c r="I4504" s="10" t="s">
        <v>14551</v>
      </c>
      <c r="J4504" s="10" t="s">
        <v>70</v>
      </c>
      <c r="K4504" s="10" t="s">
        <v>14552</v>
      </c>
      <c r="L4504" s="10" t="s">
        <v>14553</v>
      </c>
      <c r="M4504" s="12" t="s">
        <v>14475</v>
      </c>
    </row>
    <row r="4505" s="4" customFormat="1" ht="27" spans="1:13">
      <c r="A4505" s="8">
        <v>4503</v>
      </c>
      <c r="B4505" s="10" t="s">
        <v>14549</v>
      </c>
      <c r="C4505" s="10" t="s">
        <v>37</v>
      </c>
      <c r="D4505" s="10" t="s">
        <v>14555</v>
      </c>
      <c r="E4505" s="10" t="s">
        <v>37</v>
      </c>
      <c r="F4505" s="11">
        <v>1</v>
      </c>
      <c r="G4505" s="11" t="s">
        <v>39</v>
      </c>
      <c r="H4505" s="10" t="s">
        <v>19</v>
      </c>
      <c r="I4505" s="10" t="s">
        <v>14556</v>
      </c>
      <c r="J4505" s="10" t="s">
        <v>70</v>
      </c>
      <c r="K4505" s="10" t="s">
        <v>14552</v>
      </c>
      <c r="L4505" s="10" t="s">
        <v>14553</v>
      </c>
      <c r="M4505" s="12" t="s">
        <v>14475</v>
      </c>
    </row>
    <row r="4506" s="4" customFormat="1" ht="27" spans="1:13">
      <c r="A4506" s="8">
        <v>4504</v>
      </c>
      <c r="B4506" s="10" t="s">
        <v>14549</v>
      </c>
      <c r="C4506" s="10" t="s">
        <v>37</v>
      </c>
      <c r="D4506" s="10" t="s">
        <v>14557</v>
      </c>
      <c r="E4506" s="10" t="s">
        <v>37</v>
      </c>
      <c r="F4506" s="11">
        <v>1</v>
      </c>
      <c r="G4506" s="11" t="s">
        <v>39</v>
      </c>
      <c r="H4506" s="10" t="s">
        <v>19</v>
      </c>
      <c r="I4506" s="10" t="s">
        <v>14558</v>
      </c>
      <c r="J4506" s="10" t="s">
        <v>70</v>
      </c>
      <c r="K4506" s="10" t="s">
        <v>14552</v>
      </c>
      <c r="L4506" s="10" t="s">
        <v>14553</v>
      </c>
      <c r="M4506" s="12" t="s">
        <v>14475</v>
      </c>
    </row>
    <row r="4507" s="4" customFormat="1" ht="27" spans="1:13">
      <c r="A4507" s="8">
        <v>4505</v>
      </c>
      <c r="B4507" s="10" t="s">
        <v>14559</v>
      </c>
      <c r="C4507" s="10" t="s">
        <v>37</v>
      </c>
      <c r="D4507" s="10" t="s">
        <v>14560</v>
      </c>
      <c r="E4507" s="10" t="s">
        <v>5808</v>
      </c>
      <c r="F4507" s="11">
        <v>10</v>
      </c>
      <c r="G4507" s="11" t="s">
        <v>43</v>
      </c>
      <c r="H4507" s="10" t="s">
        <v>19</v>
      </c>
      <c r="I4507" s="10" t="s">
        <v>14561</v>
      </c>
      <c r="J4507" s="10" t="s">
        <v>40</v>
      </c>
      <c r="K4507" s="10" t="s">
        <v>14562</v>
      </c>
      <c r="L4507" s="10" t="s">
        <v>14563</v>
      </c>
      <c r="M4507" s="12" t="s">
        <v>14475</v>
      </c>
    </row>
    <row r="4508" s="4" customFormat="1" ht="27" spans="1:13">
      <c r="A4508" s="8">
        <v>4506</v>
      </c>
      <c r="B4508" s="9" t="s">
        <v>14564</v>
      </c>
      <c r="C4508" s="9" t="s">
        <v>37</v>
      </c>
      <c r="D4508" s="9" t="s">
        <v>14565</v>
      </c>
      <c r="E4508" s="9" t="s">
        <v>1241</v>
      </c>
      <c r="F4508" s="8">
        <v>2</v>
      </c>
      <c r="G4508" s="8" t="s">
        <v>18</v>
      </c>
      <c r="H4508" s="9" t="s">
        <v>19</v>
      </c>
      <c r="I4508" s="9" t="s">
        <v>14566</v>
      </c>
      <c r="J4508" s="9" t="s">
        <v>40</v>
      </c>
      <c r="K4508" s="9" t="s">
        <v>14567</v>
      </c>
      <c r="L4508" s="9" t="str">
        <f>"13390420770"</f>
        <v>13390420770</v>
      </c>
      <c r="M4508" s="12" t="s">
        <v>14475</v>
      </c>
    </row>
    <row r="4509" s="4" customFormat="1" ht="27" spans="1:13">
      <c r="A4509" s="8">
        <v>4507</v>
      </c>
      <c r="B4509" s="9" t="s">
        <v>14568</v>
      </c>
      <c r="C4509" s="9" t="s">
        <v>2791</v>
      </c>
      <c r="D4509" s="9" t="s">
        <v>14569</v>
      </c>
      <c r="E4509" s="9" t="s">
        <v>2664</v>
      </c>
      <c r="F4509" s="8">
        <v>1</v>
      </c>
      <c r="G4509" s="8" t="s">
        <v>18</v>
      </c>
      <c r="H4509" s="9" t="s">
        <v>19</v>
      </c>
      <c r="I4509" s="9" t="s">
        <v>14570</v>
      </c>
      <c r="J4509" s="9" t="s">
        <v>59</v>
      </c>
      <c r="K4509" s="9" t="s">
        <v>14571</v>
      </c>
      <c r="L4509" s="9" t="str">
        <f>"13898991316"</f>
        <v>13898991316</v>
      </c>
      <c r="M4509" s="12" t="s">
        <v>14475</v>
      </c>
    </row>
    <row r="4510" s="4" customFormat="1" ht="54" spans="1:13">
      <c r="A4510" s="8">
        <v>4508</v>
      </c>
      <c r="B4510" s="10" t="s">
        <v>14572</v>
      </c>
      <c r="C4510" s="10" t="s">
        <v>256</v>
      </c>
      <c r="D4510" s="10" t="s">
        <v>14573</v>
      </c>
      <c r="E4510" s="10" t="s">
        <v>9464</v>
      </c>
      <c r="F4510" s="11">
        <v>6</v>
      </c>
      <c r="G4510" s="11" t="s">
        <v>43</v>
      </c>
      <c r="H4510" s="10" t="s">
        <v>19</v>
      </c>
      <c r="I4510" s="10" t="s">
        <v>14574</v>
      </c>
      <c r="J4510" s="10" t="s">
        <v>40</v>
      </c>
      <c r="K4510" s="10" t="s">
        <v>14575</v>
      </c>
      <c r="L4510" s="10" t="s">
        <v>14576</v>
      </c>
      <c r="M4510" s="12" t="s">
        <v>14475</v>
      </c>
    </row>
    <row r="4511" s="4" customFormat="1" ht="27" spans="1:13">
      <c r="A4511" s="8">
        <v>4509</v>
      </c>
      <c r="B4511" s="10" t="s">
        <v>14577</v>
      </c>
      <c r="C4511" s="10" t="s">
        <v>66</v>
      </c>
      <c r="D4511" s="10" t="s">
        <v>14578</v>
      </c>
      <c r="E4511" s="10" t="s">
        <v>19</v>
      </c>
      <c r="F4511" s="11">
        <v>1</v>
      </c>
      <c r="G4511" s="11" t="s">
        <v>39</v>
      </c>
      <c r="H4511" s="10" t="s">
        <v>19</v>
      </c>
      <c r="I4511" s="10" t="s">
        <v>14579</v>
      </c>
      <c r="J4511" s="10" t="s">
        <v>59</v>
      </c>
      <c r="K4511" s="10" t="s">
        <v>14580</v>
      </c>
      <c r="L4511" s="10" t="s">
        <v>14581</v>
      </c>
      <c r="M4511" s="12" t="s">
        <v>14475</v>
      </c>
    </row>
    <row r="4512" s="4" customFormat="1" ht="40.5" spans="1:13">
      <c r="A4512" s="8">
        <v>4510</v>
      </c>
      <c r="B4512" s="9" t="s">
        <v>14582</v>
      </c>
      <c r="C4512" s="9" t="s">
        <v>37</v>
      </c>
      <c r="D4512" s="9" t="s">
        <v>14583</v>
      </c>
      <c r="E4512" s="9" t="s">
        <v>2793</v>
      </c>
      <c r="F4512" s="8">
        <v>1</v>
      </c>
      <c r="G4512" s="8" t="s">
        <v>18</v>
      </c>
      <c r="H4512" s="9" t="s">
        <v>19</v>
      </c>
      <c r="I4512" s="9" t="s">
        <v>14584</v>
      </c>
      <c r="J4512" s="9" t="s">
        <v>70</v>
      </c>
      <c r="K4512" s="9" t="s">
        <v>14585</v>
      </c>
      <c r="L4512" s="9" t="s">
        <v>14586</v>
      </c>
      <c r="M4512" s="12" t="s">
        <v>14475</v>
      </c>
    </row>
    <row r="4513" s="4" customFormat="1" ht="27" spans="1:13">
      <c r="A4513" s="8">
        <v>4511</v>
      </c>
      <c r="B4513" s="10" t="s">
        <v>14587</v>
      </c>
      <c r="C4513" s="10" t="s">
        <v>37</v>
      </c>
      <c r="D4513" s="10" t="s">
        <v>2247</v>
      </c>
      <c r="E4513" s="10" t="s">
        <v>37</v>
      </c>
      <c r="F4513" s="11">
        <v>3</v>
      </c>
      <c r="G4513" s="11" t="s">
        <v>39</v>
      </c>
      <c r="H4513" s="10" t="s">
        <v>19</v>
      </c>
      <c r="I4513" s="10" t="s">
        <v>14588</v>
      </c>
      <c r="J4513" s="10" t="s">
        <v>591</v>
      </c>
      <c r="K4513" s="10" t="s">
        <v>14589</v>
      </c>
      <c r="L4513" s="10" t="s">
        <v>14590</v>
      </c>
      <c r="M4513" s="12" t="s">
        <v>14475</v>
      </c>
    </row>
    <row r="4514" s="4" customFormat="1" ht="27" spans="1:13">
      <c r="A4514" s="8">
        <v>4512</v>
      </c>
      <c r="B4514" s="10" t="s">
        <v>14591</v>
      </c>
      <c r="C4514" s="10" t="s">
        <v>167</v>
      </c>
      <c r="D4514" s="10" t="s">
        <v>14592</v>
      </c>
      <c r="E4514" s="10" t="s">
        <v>258</v>
      </c>
      <c r="F4514" s="11">
        <v>3</v>
      </c>
      <c r="G4514" s="11" t="s">
        <v>43</v>
      </c>
      <c r="H4514" s="10" t="s">
        <v>19</v>
      </c>
      <c r="I4514" s="10" t="s">
        <v>14593</v>
      </c>
      <c r="J4514" s="10" t="s">
        <v>591</v>
      </c>
      <c r="K4514" s="10" t="s">
        <v>14594</v>
      </c>
      <c r="L4514" s="10" t="s">
        <v>14595</v>
      </c>
      <c r="M4514" s="12" t="s">
        <v>14475</v>
      </c>
    </row>
    <row r="4515" s="4" customFormat="1" ht="40.5" spans="1:13">
      <c r="A4515" s="8">
        <v>4513</v>
      </c>
      <c r="B4515" s="9" t="s">
        <v>14596</v>
      </c>
      <c r="C4515" s="9" t="s">
        <v>37</v>
      </c>
      <c r="D4515" s="9" t="s">
        <v>14597</v>
      </c>
      <c r="E4515" s="9" t="s">
        <v>10402</v>
      </c>
      <c r="F4515" s="8">
        <v>1</v>
      </c>
      <c r="G4515" s="8" t="s">
        <v>18</v>
      </c>
      <c r="H4515" s="9" t="s">
        <v>76</v>
      </c>
      <c r="I4515" s="9" t="s">
        <v>14181</v>
      </c>
      <c r="J4515" s="9" t="s">
        <v>40</v>
      </c>
      <c r="K4515" s="9" t="s">
        <v>14598</v>
      </c>
      <c r="L4515" s="9" t="str">
        <f>"15898202103"</f>
        <v>15898202103</v>
      </c>
      <c r="M4515" s="12" t="s">
        <v>14475</v>
      </c>
    </row>
    <row r="4516" s="4" customFormat="1" ht="54" spans="1:13">
      <c r="A4516" s="8">
        <v>4514</v>
      </c>
      <c r="B4516" s="10" t="s">
        <v>14599</v>
      </c>
      <c r="C4516" s="10" t="s">
        <v>1077</v>
      </c>
      <c r="D4516" s="10" t="s">
        <v>14600</v>
      </c>
      <c r="E4516" s="10" t="s">
        <v>119</v>
      </c>
      <c r="F4516" s="11">
        <v>2</v>
      </c>
      <c r="G4516" s="11" t="s">
        <v>43</v>
      </c>
      <c r="H4516" s="10" t="s">
        <v>76</v>
      </c>
      <c r="I4516" s="10" t="s">
        <v>14600</v>
      </c>
      <c r="J4516" s="10" t="s">
        <v>40</v>
      </c>
      <c r="K4516" s="10" t="s">
        <v>14601</v>
      </c>
      <c r="L4516" s="10" t="s">
        <v>14602</v>
      </c>
      <c r="M4516" s="12" t="s">
        <v>14475</v>
      </c>
    </row>
    <row r="4517" s="4" customFormat="1" ht="27" spans="1:13">
      <c r="A4517" s="8">
        <v>4515</v>
      </c>
      <c r="B4517" s="10" t="s">
        <v>14603</v>
      </c>
      <c r="C4517" s="10" t="s">
        <v>141</v>
      </c>
      <c r="D4517" s="10" t="s">
        <v>14604</v>
      </c>
      <c r="E4517" s="10" t="s">
        <v>137</v>
      </c>
      <c r="F4517" s="11">
        <v>1</v>
      </c>
      <c r="G4517" s="11" t="s">
        <v>43</v>
      </c>
      <c r="H4517" s="10" t="s">
        <v>19</v>
      </c>
      <c r="I4517" s="10" t="s">
        <v>14604</v>
      </c>
      <c r="J4517" s="10" t="s">
        <v>40</v>
      </c>
      <c r="K4517" s="10" t="s">
        <v>14605</v>
      </c>
      <c r="L4517" s="10" t="s">
        <v>14606</v>
      </c>
      <c r="M4517" s="12" t="s">
        <v>14475</v>
      </c>
    </row>
    <row r="4518" s="4" customFormat="1" ht="40.5" spans="1:13">
      <c r="A4518" s="8">
        <v>4516</v>
      </c>
      <c r="B4518" s="10" t="s">
        <v>14607</v>
      </c>
      <c r="C4518" s="10" t="s">
        <v>37</v>
      </c>
      <c r="D4518" s="10" t="s">
        <v>14608</v>
      </c>
      <c r="E4518" s="10" t="s">
        <v>19</v>
      </c>
      <c r="F4518" s="11">
        <v>2</v>
      </c>
      <c r="G4518" s="11" t="s">
        <v>39</v>
      </c>
      <c r="H4518" s="10" t="s">
        <v>76</v>
      </c>
      <c r="I4518" s="10" t="s">
        <v>14609</v>
      </c>
      <c r="J4518" s="10" t="s">
        <v>40</v>
      </c>
      <c r="K4518" s="10" t="s">
        <v>14610</v>
      </c>
      <c r="L4518" s="10" t="s">
        <v>14611</v>
      </c>
      <c r="M4518" s="12" t="s">
        <v>14475</v>
      </c>
    </row>
    <row r="4519" s="4" customFormat="1" ht="27" spans="1:13">
      <c r="A4519" s="8">
        <v>4517</v>
      </c>
      <c r="B4519" s="9" t="s">
        <v>14612</v>
      </c>
      <c r="C4519" s="9" t="s">
        <v>135</v>
      </c>
      <c r="D4519" s="9" t="s">
        <v>782</v>
      </c>
      <c r="E4519" s="9" t="s">
        <v>3939</v>
      </c>
      <c r="F4519" s="8">
        <v>2</v>
      </c>
      <c r="G4519" s="8" t="s">
        <v>18</v>
      </c>
      <c r="H4519" s="9" t="s">
        <v>474</v>
      </c>
      <c r="I4519" s="9" t="s">
        <v>782</v>
      </c>
      <c r="J4519" s="9" t="s">
        <v>59</v>
      </c>
      <c r="K4519" s="9" t="s">
        <v>14613</v>
      </c>
      <c r="L4519" s="9" t="str">
        <f>"15902430915"</f>
        <v>15902430915</v>
      </c>
      <c r="M4519" s="12" t="s">
        <v>14475</v>
      </c>
    </row>
    <row r="4520" s="4" customFormat="1" ht="27" spans="1:13">
      <c r="A4520" s="8">
        <v>4518</v>
      </c>
      <c r="B4520" s="10" t="s">
        <v>14614</v>
      </c>
      <c r="C4520" s="10" t="s">
        <v>37</v>
      </c>
      <c r="D4520" s="10" t="s">
        <v>14615</v>
      </c>
      <c r="E4520" s="10" t="s">
        <v>1241</v>
      </c>
      <c r="F4520" s="11">
        <v>10</v>
      </c>
      <c r="G4520" s="11" t="s">
        <v>43</v>
      </c>
      <c r="H4520" s="10" t="s">
        <v>19</v>
      </c>
      <c r="I4520" s="10" t="s">
        <v>14616</v>
      </c>
      <c r="J4520" s="10" t="s">
        <v>40</v>
      </c>
      <c r="K4520" s="10" t="s">
        <v>14617</v>
      </c>
      <c r="L4520" s="10" t="s">
        <v>14618</v>
      </c>
      <c r="M4520" s="12" t="s">
        <v>14475</v>
      </c>
    </row>
    <row r="4521" s="4" customFormat="1" ht="27" spans="1:13">
      <c r="A4521" s="8">
        <v>4519</v>
      </c>
      <c r="B4521" s="10" t="s">
        <v>14614</v>
      </c>
      <c r="C4521" s="10" t="s">
        <v>37</v>
      </c>
      <c r="D4521" s="10" t="s">
        <v>14619</v>
      </c>
      <c r="E4521" s="10" t="s">
        <v>1241</v>
      </c>
      <c r="F4521" s="11">
        <v>6</v>
      </c>
      <c r="G4521" s="11" t="s">
        <v>43</v>
      </c>
      <c r="H4521" s="10" t="s">
        <v>19</v>
      </c>
      <c r="I4521" s="10" t="s">
        <v>14620</v>
      </c>
      <c r="J4521" s="10" t="s">
        <v>59</v>
      </c>
      <c r="K4521" s="10" t="s">
        <v>14617</v>
      </c>
      <c r="L4521" s="10" t="s">
        <v>14618</v>
      </c>
      <c r="M4521" s="12" t="s">
        <v>14475</v>
      </c>
    </row>
    <row r="4522" s="4" customFormat="1" ht="27" spans="1:13">
      <c r="A4522" s="8">
        <v>4520</v>
      </c>
      <c r="B4522" s="9" t="s">
        <v>14614</v>
      </c>
      <c r="C4522" s="9" t="s">
        <v>37</v>
      </c>
      <c r="D4522" s="9" t="s">
        <v>14621</v>
      </c>
      <c r="E4522" s="9" t="s">
        <v>1241</v>
      </c>
      <c r="F4522" s="8">
        <v>3</v>
      </c>
      <c r="G4522" s="8" t="s">
        <v>18</v>
      </c>
      <c r="H4522" s="9" t="s">
        <v>19</v>
      </c>
      <c r="I4522" s="9" t="s">
        <v>14622</v>
      </c>
      <c r="J4522" s="9" t="s">
        <v>59</v>
      </c>
      <c r="K4522" s="9" t="s">
        <v>14617</v>
      </c>
      <c r="L4522" s="9" t="str">
        <f>"18142919776"</f>
        <v>18142919776</v>
      </c>
      <c r="M4522" s="12" t="s">
        <v>14475</v>
      </c>
    </row>
    <row r="4523" s="4" customFormat="1" ht="54" spans="1:13">
      <c r="A4523" s="8">
        <v>4521</v>
      </c>
      <c r="B4523" s="9" t="s">
        <v>14623</v>
      </c>
      <c r="C4523" s="9" t="s">
        <v>37</v>
      </c>
      <c r="D4523" s="9" t="s">
        <v>14624</v>
      </c>
      <c r="E4523" s="9" t="s">
        <v>7875</v>
      </c>
      <c r="F4523" s="8">
        <v>1</v>
      </c>
      <c r="G4523" s="8" t="s">
        <v>18</v>
      </c>
      <c r="H4523" s="9" t="s">
        <v>76</v>
      </c>
      <c r="I4523" s="9" t="s">
        <v>14625</v>
      </c>
      <c r="J4523" s="9" t="s">
        <v>40</v>
      </c>
      <c r="K4523" s="9" t="s">
        <v>14626</v>
      </c>
      <c r="L4523" s="9" t="str">
        <f>"18698950336"</f>
        <v>18698950336</v>
      </c>
      <c r="M4523" s="12" t="s">
        <v>14475</v>
      </c>
    </row>
    <row r="4524" s="4" customFormat="1" ht="67.5" spans="1:13">
      <c r="A4524" s="8">
        <v>4522</v>
      </c>
      <c r="B4524" s="9" t="s">
        <v>14623</v>
      </c>
      <c r="C4524" s="9" t="s">
        <v>4078</v>
      </c>
      <c r="D4524" s="9" t="s">
        <v>14627</v>
      </c>
      <c r="E4524" s="9" t="s">
        <v>1724</v>
      </c>
      <c r="F4524" s="8">
        <v>1</v>
      </c>
      <c r="G4524" s="8" t="s">
        <v>18</v>
      </c>
      <c r="H4524" s="9" t="s">
        <v>76</v>
      </c>
      <c r="I4524" s="9" t="s">
        <v>14628</v>
      </c>
      <c r="J4524" s="9" t="s">
        <v>40</v>
      </c>
      <c r="K4524" s="9" t="s">
        <v>14626</v>
      </c>
      <c r="L4524" s="9" t="str">
        <f>"18698950336"</f>
        <v>18698950336</v>
      </c>
      <c r="M4524" s="12" t="s">
        <v>14475</v>
      </c>
    </row>
    <row r="4525" s="4" customFormat="1" ht="40.5" spans="1:13">
      <c r="A4525" s="8">
        <v>4523</v>
      </c>
      <c r="B4525" s="10" t="s">
        <v>14629</v>
      </c>
      <c r="C4525" s="10" t="s">
        <v>740</v>
      </c>
      <c r="D4525" s="10" t="s">
        <v>14630</v>
      </c>
      <c r="E4525" s="10" t="s">
        <v>111</v>
      </c>
      <c r="F4525" s="11">
        <v>4</v>
      </c>
      <c r="G4525" s="11" t="s">
        <v>39</v>
      </c>
      <c r="H4525" s="10" t="s">
        <v>19</v>
      </c>
      <c r="I4525" s="10" t="s">
        <v>14631</v>
      </c>
      <c r="J4525" s="10" t="s">
        <v>591</v>
      </c>
      <c r="K4525" s="10" t="s">
        <v>14632</v>
      </c>
      <c r="L4525" s="10" t="s">
        <v>14633</v>
      </c>
      <c r="M4525" s="12" t="s">
        <v>14475</v>
      </c>
    </row>
    <row r="4526" s="4" customFormat="1" ht="40.5" spans="1:13">
      <c r="A4526" s="8">
        <v>4524</v>
      </c>
      <c r="B4526" s="9" t="s">
        <v>14629</v>
      </c>
      <c r="C4526" s="9" t="s">
        <v>607</v>
      </c>
      <c r="D4526" s="9" t="s">
        <v>14634</v>
      </c>
      <c r="E4526" s="9" t="s">
        <v>469</v>
      </c>
      <c r="F4526" s="8">
        <v>2</v>
      </c>
      <c r="G4526" s="8" t="s">
        <v>18</v>
      </c>
      <c r="H4526" s="9" t="s">
        <v>19</v>
      </c>
      <c r="I4526" s="9" t="s">
        <v>14635</v>
      </c>
      <c r="J4526" s="9" t="s">
        <v>40</v>
      </c>
      <c r="K4526" s="9" t="s">
        <v>14632</v>
      </c>
      <c r="L4526" s="9" t="str">
        <f>"13050993030"</f>
        <v>13050993030</v>
      </c>
      <c r="M4526" s="12" t="s">
        <v>14475</v>
      </c>
    </row>
    <row r="4527" s="4" customFormat="1" ht="27" spans="1:13">
      <c r="A4527" s="8">
        <v>4525</v>
      </c>
      <c r="B4527" s="10" t="s">
        <v>14636</v>
      </c>
      <c r="C4527" s="10" t="s">
        <v>508</v>
      </c>
      <c r="D4527" s="10" t="s">
        <v>14637</v>
      </c>
      <c r="E4527" s="10" t="s">
        <v>19</v>
      </c>
      <c r="F4527" s="11">
        <v>1</v>
      </c>
      <c r="G4527" s="11" t="s">
        <v>43</v>
      </c>
      <c r="H4527" s="10" t="s">
        <v>19</v>
      </c>
      <c r="I4527" s="10" t="s">
        <v>14638</v>
      </c>
      <c r="J4527" s="10" t="s">
        <v>40</v>
      </c>
      <c r="K4527" s="10" t="s">
        <v>14639</v>
      </c>
      <c r="L4527" s="10" t="s">
        <v>14640</v>
      </c>
      <c r="M4527" s="12" t="s">
        <v>14475</v>
      </c>
    </row>
    <row r="4528" s="4" customFormat="1" ht="27" spans="1:13">
      <c r="A4528" s="8">
        <v>4526</v>
      </c>
      <c r="B4528" s="9" t="s">
        <v>14641</v>
      </c>
      <c r="C4528" s="9" t="s">
        <v>37</v>
      </c>
      <c r="D4528" s="9" t="s">
        <v>14642</v>
      </c>
      <c r="E4528" s="9" t="s">
        <v>85</v>
      </c>
      <c r="F4528" s="8">
        <v>5</v>
      </c>
      <c r="G4528" s="8" t="s">
        <v>18</v>
      </c>
      <c r="H4528" s="9" t="s">
        <v>19</v>
      </c>
      <c r="I4528" s="9" t="s">
        <v>14643</v>
      </c>
      <c r="J4528" s="9" t="s">
        <v>70</v>
      </c>
      <c r="K4528" s="9" t="s">
        <v>5075</v>
      </c>
      <c r="L4528" s="9" t="s">
        <v>14644</v>
      </c>
      <c r="M4528" s="12" t="s">
        <v>14475</v>
      </c>
    </row>
    <row r="4529" s="4" customFormat="1" ht="27" spans="1:13">
      <c r="A4529" s="8">
        <v>4527</v>
      </c>
      <c r="B4529" s="9" t="s">
        <v>14641</v>
      </c>
      <c r="C4529" s="9" t="s">
        <v>37</v>
      </c>
      <c r="D4529" s="9" t="s">
        <v>14645</v>
      </c>
      <c r="E4529" s="9" t="s">
        <v>85</v>
      </c>
      <c r="F4529" s="8">
        <v>3</v>
      </c>
      <c r="G4529" s="8" t="s">
        <v>18</v>
      </c>
      <c r="H4529" s="9" t="s">
        <v>19</v>
      </c>
      <c r="I4529" s="9" t="s">
        <v>14643</v>
      </c>
      <c r="J4529" s="9" t="s">
        <v>70</v>
      </c>
      <c r="K4529" s="9" t="s">
        <v>5075</v>
      </c>
      <c r="L4529" s="9" t="s">
        <v>14644</v>
      </c>
      <c r="M4529" s="12" t="s">
        <v>14475</v>
      </c>
    </row>
    <row r="4530" s="4" customFormat="1" ht="27" spans="1:13">
      <c r="A4530" s="8">
        <v>4528</v>
      </c>
      <c r="B4530" s="9" t="s">
        <v>14641</v>
      </c>
      <c r="C4530" s="9" t="s">
        <v>37</v>
      </c>
      <c r="D4530" s="9" t="s">
        <v>14646</v>
      </c>
      <c r="E4530" s="9" t="s">
        <v>85</v>
      </c>
      <c r="F4530" s="8">
        <v>3</v>
      </c>
      <c r="G4530" s="8" t="s">
        <v>18</v>
      </c>
      <c r="H4530" s="9" t="s">
        <v>19</v>
      </c>
      <c r="I4530" s="9" t="s">
        <v>14643</v>
      </c>
      <c r="J4530" s="9" t="s">
        <v>70</v>
      </c>
      <c r="K4530" s="9" t="s">
        <v>5075</v>
      </c>
      <c r="L4530" s="9" t="s">
        <v>14644</v>
      </c>
      <c r="M4530" s="12" t="s">
        <v>14475</v>
      </c>
    </row>
    <row r="4531" s="4" customFormat="1" ht="27" spans="1:13">
      <c r="A4531" s="8">
        <v>4529</v>
      </c>
      <c r="B4531" s="10" t="s">
        <v>14647</v>
      </c>
      <c r="C4531" s="10" t="s">
        <v>83</v>
      </c>
      <c r="D4531" s="10" t="s">
        <v>14648</v>
      </c>
      <c r="E4531" s="10" t="s">
        <v>19</v>
      </c>
      <c r="F4531" s="11">
        <v>10</v>
      </c>
      <c r="G4531" s="11" t="s">
        <v>633</v>
      </c>
      <c r="H4531" s="10" t="s">
        <v>19</v>
      </c>
      <c r="I4531" s="10" t="s">
        <v>14649</v>
      </c>
      <c r="J4531" s="10" t="s">
        <v>70</v>
      </c>
      <c r="K4531" s="10" t="s">
        <v>553</v>
      </c>
      <c r="L4531" s="10" t="s">
        <v>14650</v>
      </c>
      <c r="M4531" s="12" t="s">
        <v>14475</v>
      </c>
    </row>
    <row r="4532" s="4" customFormat="1" ht="108" spans="1:13">
      <c r="A4532" s="8">
        <v>4530</v>
      </c>
      <c r="B4532" s="9" t="s">
        <v>14651</v>
      </c>
      <c r="C4532" s="9" t="s">
        <v>150</v>
      </c>
      <c r="D4532" s="9" t="s">
        <v>14652</v>
      </c>
      <c r="E4532" s="9" t="s">
        <v>32</v>
      </c>
      <c r="F4532" s="8">
        <v>2</v>
      </c>
      <c r="G4532" s="8" t="s">
        <v>18</v>
      </c>
      <c r="H4532" s="9" t="s">
        <v>19</v>
      </c>
      <c r="I4532" s="9" t="s">
        <v>14653</v>
      </c>
      <c r="J4532" s="9" t="s">
        <v>34</v>
      </c>
      <c r="K4532" s="9" t="s">
        <v>14654</v>
      </c>
      <c r="L4532" s="9" t="s">
        <v>14655</v>
      </c>
      <c r="M4532" s="12" t="s">
        <v>14475</v>
      </c>
    </row>
    <row r="4533" s="4" customFormat="1" ht="81" spans="1:13">
      <c r="A4533" s="8">
        <v>4531</v>
      </c>
      <c r="B4533" s="9" t="s">
        <v>14651</v>
      </c>
      <c r="C4533" s="9" t="s">
        <v>448</v>
      </c>
      <c r="D4533" s="9" t="s">
        <v>14656</v>
      </c>
      <c r="E4533" s="9" t="s">
        <v>1872</v>
      </c>
      <c r="F4533" s="8">
        <v>5</v>
      </c>
      <c r="G4533" s="8" t="s">
        <v>18</v>
      </c>
      <c r="H4533" s="9" t="s">
        <v>19</v>
      </c>
      <c r="I4533" s="9" t="s">
        <v>14657</v>
      </c>
      <c r="J4533" s="9" t="s">
        <v>59</v>
      </c>
      <c r="K4533" s="9" t="s">
        <v>14654</v>
      </c>
      <c r="L4533" s="9" t="str">
        <f>"13238923635"</f>
        <v>13238923635</v>
      </c>
      <c r="M4533" s="12" t="s">
        <v>14475</v>
      </c>
    </row>
    <row r="4534" s="4" customFormat="1" ht="94.5" spans="1:13">
      <c r="A4534" s="8">
        <v>4532</v>
      </c>
      <c r="B4534" s="9" t="s">
        <v>14651</v>
      </c>
      <c r="C4534" s="9" t="s">
        <v>150</v>
      </c>
      <c r="D4534" s="9" t="s">
        <v>14658</v>
      </c>
      <c r="E4534" s="9" t="s">
        <v>32</v>
      </c>
      <c r="F4534" s="8">
        <v>5</v>
      </c>
      <c r="G4534" s="8" t="s">
        <v>18</v>
      </c>
      <c r="H4534" s="9" t="s">
        <v>19</v>
      </c>
      <c r="I4534" s="9" t="s">
        <v>14659</v>
      </c>
      <c r="J4534" s="9" t="s">
        <v>59</v>
      </c>
      <c r="K4534" s="9" t="s">
        <v>14654</v>
      </c>
      <c r="L4534" s="9" t="str">
        <f>"13238923635"</f>
        <v>13238923635</v>
      </c>
      <c r="M4534" s="12" t="s">
        <v>14475</v>
      </c>
    </row>
    <row r="4535" s="4" customFormat="1" ht="27" spans="1:13">
      <c r="A4535" s="8">
        <v>4533</v>
      </c>
      <c r="B4535" s="9" t="s">
        <v>14660</v>
      </c>
      <c r="C4535" s="9" t="s">
        <v>167</v>
      </c>
      <c r="D4535" s="9" t="s">
        <v>14661</v>
      </c>
      <c r="E4535" s="9" t="s">
        <v>81</v>
      </c>
      <c r="F4535" s="8">
        <v>1</v>
      </c>
      <c r="G4535" s="8" t="s">
        <v>18</v>
      </c>
      <c r="H4535" s="9" t="s">
        <v>19</v>
      </c>
      <c r="I4535" s="9" t="s">
        <v>14662</v>
      </c>
      <c r="J4535" s="9" t="s">
        <v>70</v>
      </c>
      <c r="K4535" s="9" t="s">
        <v>14663</v>
      </c>
      <c r="L4535" s="9" t="s">
        <v>14664</v>
      </c>
      <c r="M4535" s="12" t="s">
        <v>14475</v>
      </c>
    </row>
    <row r="4536" s="4" customFormat="1" ht="27" spans="1:13">
      <c r="A4536" s="8">
        <v>4534</v>
      </c>
      <c r="B4536" s="9" t="s">
        <v>14660</v>
      </c>
      <c r="C4536" s="9" t="s">
        <v>150</v>
      </c>
      <c r="D4536" s="9" t="s">
        <v>14665</v>
      </c>
      <c r="E4536" s="9" t="s">
        <v>32</v>
      </c>
      <c r="F4536" s="8">
        <v>1</v>
      </c>
      <c r="G4536" s="8" t="s">
        <v>18</v>
      </c>
      <c r="H4536" s="9" t="s">
        <v>19</v>
      </c>
      <c r="I4536" s="9" t="s">
        <v>14666</v>
      </c>
      <c r="J4536" s="9" t="s">
        <v>70</v>
      </c>
      <c r="K4536" s="9" t="s">
        <v>14663</v>
      </c>
      <c r="L4536" s="9" t="s">
        <v>14664</v>
      </c>
      <c r="M4536" s="12" t="s">
        <v>14475</v>
      </c>
    </row>
    <row r="4537" s="4" customFormat="1" ht="27" spans="1:13">
      <c r="A4537" s="8">
        <v>4535</v>
      </c>
      <c r="B4537" s="10" t="s">
        <v>14667</v>
      </c>
      <c r="C4537" s="10" t="s">
        <v>37</v>
      </c>
      <c r="D4537" s="10" t="s">
        <v>14668</v>
      </c>
      <c r="E4537" s="10" t="s">
        <v>19</v>
      </c>
      <c r="F4537" s="11">
        <v>2</v>
      </c>
      <c r="G4537" s="11" t="s">
        <v>633</v>
      </c>
      <c r="H4537" s="10" t="s">
        <v>19</v>
      </c>
      <c r="I4537" s="10" t="s">
        <v>14669</v>
      </c>
      <c r="J4537" s="10" t="s">
        <v>40</v>
      </c>
      <c r="K4537" s="10" t="s">
        <v>14670</v>
      </c>
      <c r="L4537" s="10" t="s">
        <v>14671</v>
      </c>
      <c r="M4537" s="12" t="s">
        <v>14475</v>
      </c>
    </row>
    <row r="4538" s="4" customFormat="1" ht="81" spans="1:13">
      <c r="A4538" s="8">
        <v>4536</v>
      </c>
      <c r="B4538" s="10" t="s">
        <v>14672</v>
      </c>
      <c r="C4538" s="10" t="s">
        <v>51</v>
      </c>
      <c r="D4538" s="10" t="s">
        <v>14673</v>
      </c>
      <c r="E4538" s="10" t="s">
        <v>119</v>
      </c>
      <c r="F4538" s="11">
        <v>1</v>
      </c>
      <c r="G4538" s="11" t="s">
        <v>43</v>
      </c>
      <c r="H4538" s="10" t="s">
        <v>19</v>
      </c>
      <c r="I4538" s="10" t="s">
        <v>14674</v>
      </c>
      <c r="J4538" s="10" t="s">
        <v>40</v>
      </c>
      <c r="K4538" s="10" t="s">
        <v>14675</v>
      </c>
      <c r="L4538" s="10" t="s">
        <v>14676</v>
      </c>
      <c r="M4538" s="12" t="s">
        <v>14475</v>
      </c>
    </row>
    <row r="4539" s="4" customFormat="1" ht="67.5" spans="1:13">
      <c r="A4539" s="8">
        <v>4537</v>
      </c>
      <c r="B4539" s="10" t="s">
        <v>14677</v>
      </c>
      <c r="C4539" s="10" t="s">
        <v>1302</v>
      </c>
      <c r="D4539" s="10" t="s">
        <v>14678</v>
      </c>
      <c r="E4539" s="10" t="s">
        <v>1724</v>
      </c>
      <c r="F4539" s="11">
        <v>5</v>
      </c>
      <c r="G4539" s="11" t="s">
        <v>43</v>
      </c>
      <c r="H4539" s="10" t="s">
        <v>19</v>
      </c>
      <c r="I4539" s="10" t="s">
        <v>14679</v>
      </c>
      <c r="J4539" s="10" t="s">
        <v>40</v>
      </c>
      <c r="K4539" s="10" t="s">
        <v>14680</v>
      </c>
      <c r="L4539" s="10" t="s">
        <v>14681</v>
      </c>
      <c r="M4539" s="12" t="s">
        <v>14475</v>
      </c>
    </row>
    <row r="4540" s="4" customFormat="1" ht="121.5" spans="1:13">
      <c r="A4540" s="8">
        <v>4538</v>
      </c>
      <c r="B4540" s="10" t="s">
        <v>14677</v>
      </c>
      <c r="C4540" s="10" t="s">
        <v>4550</v>
      </c>
      <c r="D4540" s="10" t="s">
        <v>14682</v>
      </c>
      <c r="E4540" s="10" t="s">
        <v>1724</v>
      </c>
      <c r="F4540" s="11">
        <v>20</v>
      </c>
      <c r="G4540" s="11" t="s">
        <v>43</v>
      </c>
      <c r="H4540" s="10" t="s">
        <v>19</v>
      </c>
      <c r="I4540" s="10" t="s">
        <v>14683</v>
      </c>
      <c r="J4540" s="10" t="s">
        <v>40</v>
      </c>
      <c r="K4540" s="10" t="s">
        <v>14680</v>
      </c>
      <c r="L4540" s="10" t="s">
        <v>14681</v>
      </c>
      <c r="M4540" s="12" t="s">
        <v>14475</v>
      </c>
    </row>
    <row r="4541" s="4" customFormat="1" ht="135" spans="1:13">
      <c r="A4541" s="8">
        <v>4539</v>
      </c>
      <c r="B4541" s="10" t="s">
        <v>14677</v>
      </c>
      <c r="C4541" s="10" t="s">
        <v>4550</v>
      </c>
      <c r="D4541" s="10" t="s">
        <v>14684</v>
      </c>
      <c r="E4541" s="10" t="s">
        <v>1724</v>
      </c>
      <c r="F4541" s="11">
        <v>10</v>
      </c>
      <c r="G4541" s="11" t="s">
        <v>43</v>
      </c>
      <c r="H4541" s="10" t="s">
        <v>19</v>
      </c>
      <c r="I4541" s="10" t="s">
        <v>14685</v>
      </c>
      <c r="J4541" s="10" t="s">
        <v>40</v>
      </c>
      <c r="K4541" s="10" t="s">
        <v>14680</v>
      </c>
      <c r="L4541" s="10" t="s">
        <v>14681</v>
      </c>
      <c r="M4541" s="12" t="s">
        <v>14475</v>
      </c>
    </row>
    <row r="4542" s="4" customFormat="1" ht="27" spans="1:13">
      <c r="A4542" s="8">
        <v>4540</v>
      </c>
      <c r="B4542" s="10" t="s">
        <v>14686</v>
      </c>
      <c r="C4542" s="10" t="s">
        <v>37</v>
      </c>
      <c r="D4542" s="10" t="s">
        <v>14687</v>
      </c>
      <c r="E4542" s="10" t="s">
        <v>37</v>
      </c>
      <c r="F4542" s="11">
        <v>5</v>
      </c>
      <c r="G4542" s="11" t="s">
        <v>39</v>
      </c>
      <c r="H4542" s="10" t="s">
        <v>19</v>
      </c>
      <c r="I4542" s="10" t="s">
        <v>14688</v>
      </c>
      <c r="J4542" s="10" t="s">
        <v>70</v>
      </c>
      <c r="K4542" s="10" t="s">
        <v>9182</v>
      </c>
      <c r="L4542" s="10" t="s">
        <v>14689</v>
      </c>
      <c r="M4542" s="12" t="s">
        <v>14475</v>
      </c>
    </row>
    <row r="4543" s="4" customFormat="1" ht="27" spans="1:13">
      <c r="A4543" s="8">
        <v>4541</v>
      </c>
      <c r="B4543" s="9" t="s">
        <v>14690</v>
      </c>
      <c r="C4543" s="9" t="s">
        <v>37</v>
      </c>
      <c r="D4543" s="9" t="s">
        <v>14691</v>
      </c>
      <c r="E4543" s="9" t="s">
        <v>649</v>
      </c>
      <c r="F4543" s="8">
        <v>3</v>
      </c>
      <c r="G4543" s="8" t="s">
        <v>18</v>
      </c>
      <c r="H4543" s="9" t="s">
        <v>19</v>
      </c>
      <c r="I4543" s="9" t="s">
        <v>14692</v>
      </c>
      <c r="J4543" s="9" t="s">
        <v>40</v>
      </c>
      <c r="K4543" s="9" t="s">
        <v>14693</v>
      </c>
      <c r="L4543" s="9" t="s">
        <v>14694</v>
      </c>
      <c r="M4543" s="12" t="s">
        <v>14475</v>
      </c>
    </row>
    <row r="4544" s="4" customFormat="1" ht="27" spans="1:13">
      <c r="A4544" s="8">
        <v>4542</v>
      </c>
      <c r="B4544" s="9" t="s">
        <v>14690</v>
      </c>
      <c r="C4544" s="9" t="s">
        <v>37</v>
      </c>
      <c r="D4544" s="9" t="s">
        <v>14695</v>
      </c>
      <c r="E4544" s="9" t="s">
        <v>7878</v>
      </c>
      <c r="F4544" s="8">
        <v>3</v>
      </c>
      <c r="G4544" s="8" t="s">
        <v>18</v>
      </c>
      <c r="H4544" s="9" t="s">
        <v>19</v>
      </c>
      <c r="I4544" s="9" t="s">
        <v>14692</v>
      </c>
      <c r="J4544" s="9" t="s">
        <v>40</v>
      </c>
      <c r="K4544" s="9" t="s">
        <v>14693</v>
      </c>
      <c r="L4544" s="9" t="s">
        <v>14694</v>
      </c>
      <c r="M4544" s="12" t="s">
        <v>14475</v>
      </c>
    </row>
    <row r="4545" s="4" customFormat="1" ht="27" spans="1:13">
      <c r="A4545" s="8">
        <v>4543</v>
      </c>
      <c r="B4545" s="9" t="s">
        <v>14690</v>
      </c>
      <c r="C4545" s="9" t="s">
        <v>37</v>
      </c>
      <c r="D4545" s="9" t="s">
        <v>10432</v>
      </c>
      <c r="E4545" s="9" t="s">
        <v>10402</v>
      </c>
      <c r="F4545" s="8">
        <v>3</v>
      </c>
      <c r="G4545" s="8" t="s">
        <v>18</v>
      </c>
      <c r="H4545" s="9" t="s">
        <v>19</v>
      </c>
      <c r="I4545" s="9" t="s">
        <v>14692</v>
      </c>
      <c r="J4545" s="9" t="s">
        <v>40</v>
      </c>
      <c r="K4545" s="9" t="s">
        <v>14693</v>
      </c>
      <c r="L4545" s="9" t="s">
        <v>14694</v>
      </c>
      <c r="M4545" s="12" t="s">
        <v>14475</v>
      </c>
    </row>
    <row r="4546" s="4" customFormat="1" ht="27" spans="1:13">
      <c r="A4546" s="8">
        <v>4544</v>
      </c>
      <c r="B4546" s="9" t="s">
        <v>14690</v>
      </c>
      <c r="C4546" s="9" t="s">
        <v>51</v>
      </c>
      <c r="D4546" s="9" t="s">
        <v>14696</v>
      </c>
      <c r="E4546" s="9" t="s">
        <v>137</v>
      </c>
      <c r="F4546" s="8">
        <v>3</v>
      </c>
      <c r="G4546" s="8" t="s">
        <v>18</v>
      </c>
      <c r="H4546" s="9" t="s">
        <v>19</v>
      </c>
      <c r="I4546" s="9" t="s">
        <v>782</v>
      </c>
      <c r="J4546" s="9" t="s">
        <v>40</v>
      </c>
      <c r="K4546" s="9" t="s">
        <v>14693</v>
      </c>
      <c r="L4546" s="9" t="s">
        <v>14694</v>
      </c>
      <c r="M4546" s="12" t="s">
        <v>14475</v>
      </c>
    </row>
    <row r="4547" s="4" customFormat="1" ht="27" spans="1:13">
      <c r="A4547" s="8">
        <v>4545</v>
      </c>
      <c r="B4547" s="9" t="s">
        <v>14690</v>
      </c>
      <c r="C4547" s="9" t="s">
        <v>348</v>
      </c>
      <c r="D4547" s="9" t="s">
        <v>14697</v>
      </c>
      <c r="E4547" s="9" t="s">
        <v>350</v>
      </c>
      <c r="F4547" s="8">
        <v>3</v>
      </c>
      <c r="G4547" s="8" t="s">
        <v>18</v>
      </c>
      <c r="H4547" s="9" t="s">
        <v>19</v>
      </c>
      <c r="I4547" s="9" t="s">
        <v>782</v>
      </c>
      <c r="J4547" s="9" t="s">
        <v>40</v>
      </c>
      <c r="K4547" s="9" t="s">
        <v>14693</v>
      </c>
      <c r="L4547" s="9" t="s">
        <v>14694</v>
      </c>
      <c r="M4547" s="12" t="s">
        <v>14475</v>
      </c>
    </row>
    <row r="4548" s="4" customFormat="1" ht="27" spans="1:13">
      <c r="A4548" s="8">
        <v>4546</v>
      </c>
      <c r="B4548" s="10" t="s">
        <v>14698</v>
      </c>
      <c r="C4548" s="10" t="s">
        <v>14699</v>
      </c>
      <c r="D4548" s="10" t="s">
        <v>14700</v>
      </c>
      <c r="E4548" s="10" t="s">
        <v>147</v>
      </c>
      <c r="F4548" s="11">
        <v>1</v>
      </c>
      <c r="G4548" s="11" t="s">
        <v>43</v>
      </c>
      <c r="H4548" s="10" t="s">
        <v>19</v>
      </c>
      <c r="I4548" s="10" t="s">
        <v>14701</v>
      </c>
      <c r="J4548" s="10" t="s">
        <v>70</v>
      </c>
      <c r="K4548" s="10" t="s">
        <v>14702</v>
      </c>
      <c r="L4548" s="10" t="s">
        <v>14703</v>
      </c>
      <c r="M4548" s="12" t="s">
        <v>14475</v>
      </c>
    </row>
    <row r="4549" s="4" customFormat="1" ht="27" spans="1:13">
      <c r="A4549" s="8">
        <v>4547</v>
      </c>
      <c r="B4549" s="9" t="s">
        <v>14698</v>
      </c>
      <c r="C4549" s="9" t="s">
        <v>14699</v>
      </c>
      <c r="D4549" s="9" t="s">
        <v>14704</v>
      </c>
      <c r="E4549" s="9" t="s">
        <v>147</v>
      </c>
      <c r="F4549" s="8">
        <v>1</v>
      </c>
      <c r="G4549" s="8" t="s">
        <v>18</v>
      </c>
      <c r="H4549" s="9" t="s">
        <v>19</v>
      </c>
      <c r="I4549" s="9" t="s">
        <v>14705</v>
      </c>
      <c r="J4549" s="9" t="s">
        <v>70</v>
      </c>
      <c r="K4549" s="9" t="s">
        <v>14702</v>
      </c>
      <c r="L4549" s="9" t="s">
        <v>14703</v>
      </c>
      <c r="M4549" s="12" t="s">
        <v>14475</v>
      </c>
    </row>
    <row r="4550" s="4" customFormat="1" ht="40.5" spans="1:13">
      <c r="A4550" s="8">
        <v>4548</v>
      </c>
      <c r="B4550" s="10" t="s">
        <v>14706</v>
      </c>
      <c r="C4550" s="10" t="s">
        <v>348</v>
      </c>
      <c r="D4550" s="10" t="s">
        <v>14707</v>
      </c>
      <c r="E4550" s="10" t="s">
        <v>350</v>
      </c>
      <c r="F4550" s="11">
        <v>2</v>
      </c>
      <c r="G4550" s="11" t="s">
        <v>43</v>
      </c>
      <c r="H4550" s="10" t="s">
        <v>19</v>
      </c>
      <c r="I4550" s="10" t="s">
        <v>14708</v>
      </c>
      <c r="J4550" s="10" t="s">
        <v>40</v>
      </c>
      <c r="K4550" s="10" t="s">
        <v>14709</v>
      </c>
      <c r="L4550" s="10" t="s">
        <v>14710</v>
      </c>
      <c r="M4550" s="12" t="s">
        <v>14475</v>
      </c>
    </row>
    <row r="4551" s="4" customFormat="1" ht="27" spans="1:13">
      <c r="A4551" s="8">
        <v>4549</v>
      </c>
      <c r="B4551" s="10" t="s">
        <v>14711</v>
      </c>
      <c r="C4551" s="10" t="s">
        <v>167</v>
      </c>
      <c r="D4551" s="10" t="s">
        <v>41</v>
      </c>
      <c r="E4551" s="10" t="s">
        <v>19</v>
      </c>
      <c r="F4551" s="11">
        <v>2</v>
      </c>
      <c r="G4551" s="11" t="s">
        <v>43</v>
      </c>
      <c r="H4551" s="10" t="s">
        <v>19</v>
      </c>
      <c r="I4551" s="10" t="s">
        <v>3859</v>
      </c>
      <c r="J4551" s="10" t="s">
        <v>40</v>
      </c>
      <c r="K4551" s="10" t="s">
        <v>14712</v>
      </c>
      <c r="L4551" s="10" t="s">
        <v>14713</v>
      </c>
      <c r="M4551" s="12" t="s">
        <v>14475</v>
      </c>
    </row>
    <row r="4552" s="4" customFormat="1" ht="27" spans="1:13">
      <c r="A4552" s="8">
        <v>4550</v>
      </c>
      <c r="B4552" s="10" t="s">
        <v>14714</v>
      </c>
      <c r="C4552" s="10" t="s">
        <v>37</v>
      </c>
      <c r="D4552" s="10" t="s">
        <v>14715</v>
      </c>
      <c r="E4552" s="10" t="s">
        <v>5740</v>
      </c>
      <c r="F4552" s="11">
        <v>3</v>
      </c>
      <c r="G4552" s="11" t="s">
        <v>43</v>
      </c>
      <c r="H4552" s="10" t="s">
        <v>19</v>
      </c>
      <c r="I4552" s="10" t="s">
        <v>14716</v>
      </c>
      <c r="J4552" s="10" t="s">
        <v>40</v>
      </c>
      <c r="K4552" s="10" t="s">
        <v>14717</v>
      </c>
      <c r="L4552" s="10" t="s">
        <v>14718</v>
      </c>
      <c r="M4552" s="12" t="s">
        <v>14475</v>
      </c>
    </row>
    <row r="4553" s="4" customFormat="1" ht="27" spans="1:13">
      <c r="A4553" s="8">
        <v>4551</v>
      </c>
      <c r="B4553" s="10" t="s">
        <v>14714</v>
      </c>
      <c r="C4553" s="10" t="s">
        <v>37</v>
      </c>
      <c r="D4553" s="10" t="s">
        <v>14719</v>
      </c>
      <c r="E4553" s="10" t="s">
        <v>2793</v>
      </c>
      <c r="F4553" s="11">
        <v>8</v>
      </c>
      <c r="G4553" s="11" t="s">
        <v>43</v>
      </c>
      <c r="H4553" s="10" t="s">
        <v>19</v>
      </c>
      <c r="I4553" s="10" t="s">
        <v>14720</v>
      </c>
      <c r="J4553" s="10" t="s">
        <v>40</v>
      </c>
      <c r="K4553" s="10" t="s">
        <v>14717</v>
      </c>
      <c r="L4553" s="10" t="s">
        <v>14718</v>
      </c>
      <c r="M4553" s="12" t="s">
        <v>14475</v>
      </c>
    </row>
    <row r="4554" s="4" customFormat="1" ht="40.5" spans="1:13">
      <c r="A4554" s="8">
        <v>4552</v>
      </c>
      <c r="B4554" s="10" t="s">
        <v>14714</v>
      </c>
      <c r="C4554" s="10" t="s">
        <v>37</v>
      </c>
      <c r="D4554" s="10" t="s">
        <v>14721</v>
      </c>
      <c r="E4554" s="10" t="s">
        <v>1009</v>
      </c>
      <c r="F4554" s="11">
        <v>100</v>
      </c>
      <c r="G4554" s="11" t="s">
        <v>43</v>
      </c>
      <c r="H4554" s="10" t="s">
        <v>19</v>
      </c>
      <c r="I4554" s="10" t="s">
        <v>14722</v>
      </c>
      <c r="J4554" s="10" t="s">
        <v>40</v>
      </c>
      <c r="K4554" s="10" t="s">
        <v>14717</v>
      </c>
      <c r="L4554" s="10" t="s">
        <v>14718</v>
      </c>
      <c r="M4554" s="12" t="s">
        <v>14475</v>
      </c>
    </row>
    <row r="4555" s="4" customFormat="1" ht="27" spans="1:13">
      <c r="A4555" s="8">
        <v>4553</v>
      </c>
      <c r="B4555" s="9" t="s">
        <v>14714</v>
      </c>
      <c r="C4555" s="9" t="s">
        <v>37</v>
      </c>
      <c r="D4555" s="9" t="s">
        <v>14723</v>
      </c>
      <c r="E4555" s="9" t="s">
        <v>1872</v>
      </c>
      <c r="F4555" s="8">
        <v>2</v>
      </c>
      <c r="G4555" s="8" t="s">
        <v>18</v>
      </c>
      <c r="H4555" s="9" t="s">
        <v>19</v>
      </c>
      <c r="I4555" s="9" t="s">
        <v>14724</v>
      </c>
      <c r="J4555" s="9" t="s">
        <v>40</v>
      </c>
      <c r="K4555" s="9" t="s">
        <v>14717</v>
      </c>
      <c r="L4555" s="9" t="s">
        <v>14718</v>
      </c>
      <c r="M4555" s="12" t="s">
        <v>14475</v>
      </c>
    </row>
    <row r="4556" s="4" customFormat="1" ht="27" spans="1:13">
      <c r="A4556" s="8">
        <v>4554</v>
      </c>
      <c r="B4556" s="10" t="s">
        <v>14725</v>
      </c>
      <c r="C4556" s="10" t="s">
        <v>508</v>
      </c>
      <c r="D4556" s="10" t="s">
        <v>14726</v>
      </c>
      <c r="E4556" s="10" t="s">
        <v>19</v>
      </c>
      <c r="F4556" s="11">
        <v>1</v>
      </c>
      <c r="G4556" s="11" t="s">
        <v>43</v>
      </c>
      <c r="H4556" s="10" t="s">
        <v>19</v>
      </c>
      <c r="I4556" s="10" t="s">
        <v>14638</v>
      </c>
      <c r="J4556" s="10" t="s">
        <v>40</v>
      </c>
      <c r="K4556" s="10" t="s">
        <v>14639</v>
      </c>
      <c r="L4556" s="10" t="s">
        <v>14640</v>
      </c>
      <c r="M4556" s="12" t="s">
        <v>14475</v>
      </c>
    </row>
    <row r="4557" s="4" customFormat="1" ht="54" spans="1:13">
      <c r="A4557" s="8">
        <v>4555</v>
      </c>
      <c r="B4557" s="9" t="s">
        <v>14727</v>
      </c>
      <c r="C4557" s="9" t="s">
        <v>109</v>
      </c>
      <c r="D4557" s="9" t="s">
        <v>14728</v>
      </c>
      <c r="E4557" s="9" t="s">
        <v>119</v>
      </c>
      <c r="F4557" s="8">
        <v>1</v>
      </c>
      <c r="G4557" s="8" t="s">
        <v>18</v>
      </c>
      <c r="H4557" s="9" t="s">
        <v>19</v>
      </c>
      <c r="I4557" s="9" t="s">
        <v>14729</v>
      </c>
      <c r="J4557" s="9" t="s">
        <v>59</v>
      </c>
      <c r="K4557" s="9" t="s">
        <v>14730</v>
      </c>
      <c r="L4557" s="9" t="str">
        <f>"13898984392"</f>
        <v>13898984392</v>
      </c>
      <c r="M4557" s="12" t="s">
        <v>14475</v>
      </c>
    </row>
    <row r="4558" s="4" customFormat="1" ht="27" spans="1:13">
      <c r="A4558" s="8">
        <v>4556</v>
      </c>
      <c r="B4558" s="9" t="s">
        <v>14727</v>
      </c>
      <c r="C4558" s="9" t="s">
        <v>842</v>
      </c>
      <c r="D4558" s="9" t="s">
        <v>14731</v>
      </c>
      <c r="E4558" s="9" t="s">
        <v>350</v>
      </c>
      <c r="F4558" s="8">
        <v>1</v>
      </c>
      <c r="G4558" s="8" t="s">
        <v>18</v>
      </c>
      <c r="H4558" s="9" t="s">
        <v>19</v>
      </c>
      <c r="I4558" s="9" t="s">
        <v>14732</v>
      </c>
      <c r="J4558" s="9" t="s">
        <v>70</v>
      </c>
      <c r="K4558" s="9" t="s">
        <v>14730</v>
      </c>
      <c r="L4558" s="9" t="s">
        <v>14733</v>
      </c>
      <c r="M4558" s="12" t="s">
        <v>14475</v>
      </c>
    </row>
    <row r="4559" s="4" customFormat="1" ht="40.5" spans="1:13">
      <c r="A4559" s="8">
        <v>4557</v>
      </c>
      <c r="B4559" s="9" t="s">
        <v>14727</v>
      </c>
      <c r="C4559" s="9" t="s">
        <v>2349</v>
      </c>
      <c r="D4559" s="9" t="s">
        <v>14734</v>
      </c>
      <c r="E4559" s="9" t="s">
        <v>19</v>
      </c>
      <c r="F4559" s="8">
        <v>1</v>
      </c>
      <c r="G4559" s="8" t="s">
        <v>18</v>
      </c>
      <c r="H4559" s="9" t="s">
        <v>19</v>
      </c>
      <c r="I4559" s="9" t="s">
        <v>14735</v>
      </c>
      <c r="J4559" s="9" t="s">
        <v>70</v>
      </c>
      <c r="K4559" s="9" t="s">
        <v>14730</v>
      </c>
      <c r="L4559" s="9" t="s">
        <v>14733</v>
      </c>
      <c r="M4559" s="12" t="s">
        <v>14475</v>
      </c>
    </row>
    <row r="4560" s="4" customFormat="1" ht="27" spans="1:13">
      <c r="A4560" s="8">
        <v>4558</v>
      </c>
      <c r="B4560" s="10" t="s">
        <v>14736</v>
      </c>
      <c r="C4560" s="10" t="s">
        <v>66</v>
      </c>
      <c r="D4560" s="10" t="s">
        <v>14737</v>
      </c>
      <c r="E4560" s="10" t="s">
        <v>1408</v>
      </c>
      <c r="F4560" s="11">
        <v>5</v>
      </c>
      <c r="G4560" s="11" t="s">
        <v>43</v>
      </c>
      <c r="H4560" s="10" t="s">
        <v>19</v>
      </c>
      <c r="I4560" s="10" t="s">
        <v>14738</v>
      </c>
      <c r="J4560" s="10" t="s">
        <v>70</v>
      </c>
      <c r="K4560" s="10" t="s">
        <v>14739</v>
      </c>
      <c r="L4560" s="10" t="s">
        <v>14740</v>
      </c>
      <c r="M4560" s="12" t="s">
        <v>14475</v>
      </c>
    </row>
    <row r="4561" s="4" customFormat="1" ht="27" spans="1:13">
      <c r="A4561" s="8">
        <v>4559</v>
      </c>
      <c r="B4561" s="9" t="s">
        <v>14741</v>
      </c>
      <c r="C4561" s="9" t="s">
        <v>607</v>
      </c>
      <c r="D4561" s="9" t="s">
        <v>14742</v>
      </c>
      <c r="E4561" s="9" t="s">
        <v>1127</v>
      </c>
      <c r="F4561" s="8">
        <v>1</v>
      </c>
      <c r="G4561" s="8" t="s">
        <v>18</v>
      </c>
      <c r="H4561" s="9" t="s">
        <v>19</v>
      </c>
      <c r="I4561" s="9" t="s">
        <v>14743</v>
      </c>
      <c r="J4561" s="9" t="s">
        <v>40</v>
      </c>
      <c r="K4561" s="9" t="s">
        <v>14744</v>
      </c>
      <c r="L4561" s="9" t="str">
        <f>"18941898889"</f>
        <v>18941898889</v>
      </c>
      <c r="M4561" s="12" t="s">
        <v>14475</v>
      </c>
    </row>
    <row r="4562" s="4" customFormat="1" ht="54" spans="1:13">
      <c r="A4562" s="8">
        <v>4560</v>
      </c>
      <c r="B4562" s="9" t="s">
        <v>14745</v>
      </c>
      <c r="C4562" s="9" t="s">
        <v>256</v>
      </c>
      <c r="D4562" s="9" t="s">
        <v>14746</v>
      </c>
      <c r="E4562" s="9" t="s">
        <v>258</v>
      </c>
      <c r="F4562" s="8">
        <v>3</v>
      </c>
      <c r="G4562" s="8" t="s">
        <v>18</v>
      </c>
      <c r="H4562" s="9" t="s">
        <v>19</v>
      </c>
      <c r="I4562" s="9" t="s">
        <v>14747</v>
      </c>
      <c r="J4562" s="9" t="s">
        <v>40</v>
      </c>
      <c r="K4562" s="9" t="s">
        <v>14748</v>
      </c>
      <c r="L4562" s="9" t="str">
        <f>"13842988388"</f>
        <v>13842988388</v>
      </c>
      <c r="M4562" s="12" t="s">
        <v>14475</v>
      </c>
    </row>
    <row r="4563" s="4" customFormat="1" ht="81" spans="1:13">
      <c r="A4563" s="8">
        <v>4561</v>
      </c>
      <c r="B4563" s="9" t="s">
        <v>14745</v>
      </c>
      <c r="C4563" s="9" t="s">
        <v>150</v>
      </c>
      <c r="D4563" s="9" t="s">
        <v>14749</v>
      </c>
      <c r="E4563" s="9" t="s">
        <v>32</v>
      </c>
      <c r="F4563" s="8">
        <v>5</v>
      </c>
      <c r="G4563" s="8" t="s">
        <v>18</v>
      </c>
      <c r="H4563" s="9" t="s">
        <v>19</v>
      </c>
      <c r="I4563" s="9" t="s">
        <v>14750</v>
      </c>
      <c r="J4563" s="9" t="s">
        <v>40</v>
      </c>
      <c r="K4563" s="9" t="s">
        <v>14748</v>
      </c>
      <c r="L4563" s="9" t="str">
        <f>"13842988388"</f>
        <v>13842988388</v>
      </c>
      <c r="M4563" s="12" t="s">
        <v>14475</v>
      </c>
    </row>
    <row r="4564" s="4" customFormat="1" ht="27" spans="1:13">
      <c r="A4564" s="8">
        <v>4562</v>
      </c>
      <c r="B4564" s="9" t="s">
        <v>14751</v>
      </c>
      <c r="C4564" s="9" t="s">
        <v>30</v>
      </c>
      <c r="D4564" s="9" t="s">
        <v>14752</v>
      </c>
      <c r="E4564" s="9" t="s">
        <v>1714</v>
      </c>
      <c r="F4564" s="8">
        <v>3</v>
      </c>
      <c r="G4564" s="8" t="s">
        <v>18</v>
      </c>
      <c r="H4564" s="9" t="s">
        <v>19</v>
      </c>
      <c r="I4564" s="9" t="s">
        <v>14753</v>
      </c>
      <c r="J4564" s="9" t="s">
        <v>59</v>
      </c>
      <c r="K4564" s="9" t="s">
        <v>14754</v>
      </c>
      <c r="L4564" s="9" t="s">
        <v>14755</v>
      </c>
      <c r="M4564" s="12" t="s">
        <v>14475</v>
      </c>
    </row>
    <row r="4565" s="4" customFormat="1" ht="40.5" spans="1:13">
      <c r="A4565" s="8">
        <v>4563</v>
      </c>
      <c r="B4565" s="10" t="s">
        <v>14756</v>
      </c>
      <c r="C4565" s="10" t="s">
        <v>150</v>
      </c>
      <c r="D4565" s="10" t="s">
        <v>14757</v>
      </c>
      <c r="E4565" s="10" t="s">
        <v>32</v>
      </c>
      <c r="F4565" s="11">
        <v>2</v>
      </c>
      <c r="G4565" s="11" t="s">
        <v>43</v>
      </c>
      <c r="H4565" s="10" t="s">
        <v>76</v>
      </c>
      <c r="I4565" s="10" t="s">
        <v>14758</v>
      </c>
      <c r="J4565" s="10" t="s">
        <v>40</v>
      </c>
      <c r="K4565" s="10" t="s">
        <v>14759</v>
      </c>
      <c r="L4565" s="10" t="s">
        <v>14760</v>
      </c>
      <c r="M4565" s="12" t="s">
        <v>14475</v>
      </c>
    </row>
    <row r="4566" s="4" customFormat="1" ht="54" spans="1:13">
      <c r="A4566" s="8">
        <v>4564</v>
      </c>
      <c r="B4566" s="9" t="s">
        <v>14761</v>
      </c>
      <c r="C4566" s="9" t="s">
        <v>141</v>
      </c>
      <c r="D4566" s="9" t="s">
        <v>14762</v>
      </c>
      <c r="E4566" s="9" t="s">
        <v>119</v>
      </c>
      <c r="F4566" s="8">
        <v>2</v>
      </c>
      <c r="G4566" s="8" t="s">
        <v>18</v>
      </c>
      <c r="H4566" s="9" t="s">
        <v>19</v>
      </c>
      <c r="I4566" s="9" t="s">
        <v>14763</v>
      </c>
      <c r="J4566" s="9" t="s">
        <v>34</v>
      </c>
      <c r="K4566" s="9" t="s">
        <v>14764</v>
      </c>
      <c r="L4566" s="9" t="s">
        <v>14765</v>
      </c>
      <c r="M4566" s="12" t="s">
        <v>14475</v>
      </c>
    </row>
    <row r="4567" s="4" customFormat="1" ht="54" spans="1:13">
      <c r="A4567" s="8">
        <v>4565</v>
      </c>
      <c r="B4567" s="9" t="s">
        <v>14761</v>
      </c>
      <c r="C4567" s="9" t="s">
        <v>2349</v>
      </c>
      <c r="D4567" s="9" t="s">
        <v>14766</v>
      </c>
      <c r="E4567" s="9" t="s">
        <v>32</v>
      </c>
      <c r="F4567" s="8">
        <v>1</v>
      </c>
      <c r="G4567" s="8" t="s">
        <v>18</v>
      </c>
      <c r="H4567" s="9" t="s">
        <v>474</v>
      </c>
      <c r="I4567" s="9" t="s">
        <v>14767</v>
      </c>
      <c r="J4567" s="9" t="s">
        <v>59</v>
      </c>
      <c r="K4567" s="9" t="s">
        <v>14764</v>
      </c>
      <c r="L4567" s="9" t="str">
        <f>"13898992170"</f>
        <v>13898992170</v>
      </c>
      <c r="M4567" s="12" t="s">
        <v>14475</v>
      </c>
    </row>
    <row r="4568" s="4" customFormat="1" ht="54" spans="1:13">
      <c r="A4568" s="8">
        <v>4566</v>
      </c>
      <c r="B4568" s="9" t="s">
        <v>14761</v>
      </c>
      <c r="C4568" s="9" t="s">
        <v>5323</v>
      </c>
      <c r="D4568" s="9" t="s">
        <v>14768</v>
      </c>
      <c r="E4568" s="9" t="s">
        <v>119</v>
      </c>
      <c r="F4568" s="8">
        <v>1</v>
      </c>
      <c r="G4568" s="8" t="s">
        <v>18</v>
      </c>
      <c r="H4568" s="9" t="s">
        <v>76</v>
      </c>
      <c r="I4568" s="9" t="s">
        <v>14769</v>
      </c>
      <c r="J4568" s="9" t="s">
        <v>40</v>
      </c>
      <c r="K4568" s="9" t="s">
        <v>14764</v>
      </c>
      <c r="L4568" s="9" t="str">
        <f>"13898992170"</f>
        <v>13898992170</v>
      </c>
      <c r="M4568" s="12" t="s">
        <v>14475</v>
      </c>
    </row>
    <row r="4569" s="4" customFormat="1" ht="40.5" spans="1:13">
      <c r="A4569" s="8">
        <v>4567</v>
      </c>
      <c r="B4569" s="9" t="s">
        <v>14761</v>
      </c>
      <c r="C4569" s="9" t="s">
        <v>150</v>
      </c>
      <c r="D4569" s="9" t="s">
        <v>14770</v>
      </c>
      <c r="E4569" s="9" t="s">
        <v>32</v>
      </c>
      <c r="F4569" s="8">
        <v>2</v>
      </c>
      <c r="G4569" s="8" t="s">
        <v>18</v>
      </c>
      <c r="H4569" s="9" t="s">
        <v>76</v>
      </c>
      <c r="I4569" s="9" t="s">
        <v>14771</v>
      </c>
      <c r="J4569" s="9" t="s">
        <v>40</v>
      </c>
      <c r="K4569" s="9" t="s">
        <v>14764</v>
      </c>
      <c r="L4569" s="9" t="str">
        <f>"13898992170"</f>
        <v>13898992170</v>
      </c>
      <c r="M4569" s="12" t="s">
        <v>14475</v>
      </c>
    </row>
    <row r="4570" s="4" customFormat="1" ht="67.5" spans="1:13">
      <c r="A4570" s="8">
        <v>4568</v>
      </c>
      <c r="B4570" s="9" t="s">
        <v>14772</v>
      </c>
      <c r="C4570" s="9" t="s">
        <v>135</v>
      </c>
      <c r="D4570" s="9" t="s">
        <v>14773</v>
      </c>
      <c r="E4570" s="9" t="s">
        <v>1241</v>
      </c>
      <c r="F4570" s="8">
        <v>2</v>
      </c>
      <c r="G4570" s="8" t="s">
        <v>18</v>
      </c>
      <c r="H4570" s="9" t="s">
        <v>19</v>
      </c>
      <c r="I4570" s="9" t="s">
        <v>14774</v>
      </c>
      <c r="J4570" s="9" t="s">
        <v>59</v>
      </c>
      <c r="K4570" s="9" t="s">
        <v>14775</v>
      </c>
      <c r="L4570" s="9" t="str">
        <f>"15642827708"</f>
        <v>15642827708</v>
      </c>
      <c r="M4570" s="12" t="s">
        <v>14475</v>
      </c>
    </row>
    <row r="4571" s="4" customFormat="1" ht="40.5" spans="1:13">
      <c r="A4571" s="8">
        <v>4569</v>
      </c>
      <c r="B4571" s="10" t="s">
        <v>14776</v>
      </c>
      <c r="C4571" s="10" t="s">
        <v>2406</v>
      </c>
      <c r="D4571" s="10" t="s">
        <v>14777</v>
      </c>
      <c r="E4571" s="10" t="s">
        <v>1241</v>
      </c>
      <c r="F4571" s="11">
        <v>2</v>
      </c>
      <c r="G4571" s="11" t="s">
        <v>43</v>
      </c>
      <c r="H4571" s="10" t="s">
        <v>76</v>
      </c>
      <c r="I4571" s="10" t="s">
        <v>14111</v>
      </c>
      <c r="J4571" s="10" t="s">
        <v>59</v>
      </c>
      <c r="K4571" s="10" t="s">
        <v>14778</v>
      </c>
      <c r="L4571" s="10" t="s">
        <v>14779</v>
      </c>
      <c r="M4571" s="12" t="s">
        <v>14475</v>
      </c>
    </row>
    <row r="4572" s="4" customFormat="1" ht="27" spans="1:13">
      <c r="A4572" s="8">
        <v>4570</v>
      </c>
      <c r="B4572" s="9" t="s">
        <v>14780</v>
      </c>
      <c r="C4572" s="9" t="s">
        <v>135</v>
      </c>
      <c r="D4572" s="9" t="s">
        <v>14781</v>
      </c>
      <c r="E4572" s="9" t="s">
        <v>137</v>
      </c>
      <c r="F4572" s="8">
        <v>1</v>
      </c>
      <c r="G4572" s="8" t="s">
        <v>18</v>
      </c>
      <c r="H4572" s="9" t="s">
        <v>19</v>
      </c>
      <c r="I4572" s="9" t="s">
        <v>14782</v>
      </c>
      <c r="J4572" s="9" t="s">
        <v>40</v>
      </c>
      <c r="K4572" s="9" t="s">
        <v>14783</v>
      </c>
      <c r="L4572" s="9" t="s">
        <v>14784</v>
      </c>
      <c r="M4572" s="12" t="s">
        <v>14475</v>
      </c>
    </row>
    <row r="4573" s="4" customFormat="1" ht="27" spans="1:13">
      <c r="A4573" s="8">
        <v>4571</v>
      </c>
      <c r="B4573" s="10" t="s">
        <v>14785</v>
      </c>
      <c r="C4573" s="10" t="s">
        <v>66</v>
      </c>
      <c r="D4573" s="10" t="s">
        <v>14786</v>
      </c>
      <c r="E4573" s="10" t="s">
        <v>19</v>
      </c>
      <c r="F4573" s="11">
        <v>1</v>
      </c>
      <c r="G4573" s="11" t="s">
        <v>43</v>
      </c>
      <c r="H4573" s="10" t="s">
        <v>19</v>
      </c>
      <c r="I4573" s="10" t="s">
        <v>14787</v>
      </c>
      <c r="J4573" s="10" t="s">
        <v>40</v>
      </c>
      <c r="K4573" s="10" t="s">
        <v>14788</v>
      </c>
      <c r="L4573" s="10" t="s">
        <v>14789</v>
      </c>
      <c r="M4573" s="12" t="s">
        <v>14475</v>
      </c>
    </row>
    <row r="4574" s="4" customFormat="1" ht="27" spans="1:13">
      <c r="A4574" s="8">
        <v>4572</v>
      </c>
      <c r="B4574" s="9" t="s">
        <v>14790</v>
      </c>
      <c r="C4574" s="9" t="s">
        <v>135</v>
      </c>
      <c r="D4574" s="9" t="s">
        <v>14454</v>
      </c>
      <c r="E4574" s="9" t="s">
        <v>350</v>
      </c>
      <c r="F4574" s="8">
        <v>1</v>
      </c>
      <c r="G4574" s="8" t="s">
        <v>18</v>
      </c>
      <c r="H4574" s="9" t="s">
        <v>19</v>
      </c>
      <c r="I4574" s="9" t="s">
        <v>14791</v>
      </c>
      <c r="J4574" s="9" t="s">
        <v>40</v>
      </c>
      <c r="K4574" s="9" t="s">
        <v>14792</v>
      </c>
      <c r="L4574" s="9" t="str">
        <f>"13052688787"</f>
        <v>13052688787</v>
      </c>
      <c r="M4574" s="12" t="s">
        <v>14475</v>
      </c>
    </row>
    <row r="4575" s="4" customFormat="1" ht="94.5" spans="1:13">
      <c r="A4575" s="8">
        <v>4573</v>
      </c>
      <c r="B4575" s="9" t="s">
        <v>14793</v>
      </c>
      <c r="C4575" s="9" t="s">
        <v>37</v>
      </c>
      <c r="D4575" s="9" t="s">
        <v>14794</v>
      </c>
      <c r="E4575" s="9" t="s">
        <v>8033</v>
      </c>
      <c r="F4575" s="8">
        <v>5</v>
      </c>
      <c r="G4575" s="8" t="s">
        <v>18</v>
      </c>
      <c r="H4575" s="9" t="s">
        <v>76</v>
      </c>
      <c r="I4575" s="9" t="s">
        <v>14795</v>
      </c>
      <c r="J4575" s="9" t="s">
        <v>40</v>
      </c>
      <c r="K4575" s="9" t="s">
        <v>14796</v>
      </c>
      <c r="L4575" s="9" t="str">
        <f>"15541893869"</f>
        <v>15541893869</v>
      </c>
      <c r="M4575" s="12" t="s">
        <v>14475</v>
      </c>
    </row>
    <row r="4576" s="4" customFormat="1" ht="40.5" spans="1:13">
      <c r="A4576" s="8">
        <v>4574</v>
      </c>
      <c r="B4576" s="10" t="s">
        <v>14797</v>
      </c>
      <c r="C4576" s="10" t="s">
        <v>167</v>
      </c>
      <c r="D4576" s="10" t="s">
        <v>14798</v>
      </c>
      <c r="E4576" s="10" t="s">
        <v>81</v>
      </c>
      <c r="F4576" s="11">
        <v>1</v>
      </c>
      <c r="G4576" s="11" t="s">
        <v>43</v>
      </c>
      <c r="H4576" s="10" t="s">
        <v>19</v>
      </c>
      <c r="I4576" s="10" t="s">
        <v>14799</v>
      </c>
      <c r="J4576" s="10" t="s">
        <v>70</v>
      </c>
      <c r="K4576" s="10" t="s">
        <v>14800</v>
      </c>
      <c r="L4576" s="10" t="s">
        <v>14801</v>
      </c>
      <c r="M4576" s="12" t="s">
        <v>14475</v>
      </c>
    </row>
    <row r="4577" s="4" customFormat="1" ht="135" spans="1:13">
      <c r="A4577" s="8">
        <v>4575</v>
      </c>
      <c r="B4577" s="10" t="s">
        <v>14802</v>
      </c>
      <c r="C4577" s="10" t="s">
        <v>37</v>
      </c>
      <c r="D4577" s="10" t="s">
        <v>14803</v>
      </c>
      <c r="E4577" s="10" t="s">
        <v>32</v>
      </c>
      <c r="F4577" s="11">
        <v>10</v>
      </c>
      <c r="G4577" s="11" t="s">
        <v>39</v>
      </c>
      <c r="H4577" s="10" t="s">
        <v>19</v>
      </c>
      <c r="I4577" s="10" t="s">
        <v>14804</v>
      </c>
      <c r="J4577" s="10" t="s">
        <v>40</v>
      </c>
      <c r="K4577" s="10" t="s">
        <v>14805</v>
      </c>
      <c r="L4577" s="10" t="s">
        <v>14806</v>
      </c>
      <c r="M4577" s="12" t="s">
        <v>14475</v>
      </c>
    </row>
    <row r="4578" s="4" customFormat="1" ht="67.5" spans="1:13">
      <c r="A4578" s="8">
        <v>4576</v>
      </c>
      <c r="B4578" s="10" t="s">
        <v>14802</v>
      </c>
      <c r="C4578" s="10" t="s">
        <v>30</v>
      </c>
      <c r="D4578" s="10" t="s">
        <v>14807</v>
      </c>
      <c r="E4578" s="10" t="s">
        <v>32</v>
      </c>
      <c r="F4578" s="11">
        <v>5</v>
      </c>
      <c r="G4578" s="11" t="s">
        <v>43</v>
      </c>
      <c r="H4578" s="10" t="s">
        <v>76</v>
      </c>
      <c r="I4578" s="10" t="s">
        <v>14808</v>
      </c>
      <c r="J4578" s="10" t="s">
        <v>59</v>
      </c>
      <c r="K4578" s="10" t="s">
        <v>14805</v>
      </c>
      <c r="L4578" s="10" t="s">
        <v>14806</v>
      </c>
      <c r="M4578" s="12" t="s">
        <v>14475</v>
      </c>
    </row>
    <row r="4579" s="4" customFormat="1" ht="54" spans="1:13">
      <c r="A4579" s="8">
        <v>4577</v>
      </c>
      <c r="B4579" s="9" t="s">
        <v>14809</v>
      </c>
      <c r="C4579" s="9" t="s">
        <v>1526</v>
      </c>
      <c r="D4579" s="9" t="s">
        <v>14810</v>
      </c>
      <c r="E4579" s="9" t="s">
        <v>3361</v>
      </c>
      <c r="F4579" s="8">
        <v>1</v>
      </c>
      <c r="G4579" s="8" t="s">
        <v>18</v>
      </c>
      <c r="H4579" s="9" t="s">
        <v>76</v>
      </c>
      <c r="I4579" s="9" t="s">
        <v>14811</v>
      </c>
      <c r="J4579" s="9" t="s">
        <v>70</v>
      </c>
      <c r="K4579" s="9" t="s">
        <v>14812</v>
      </c>
      <c r="L4579" s="9" t="s">
        <v>14813</v>
      </c>
      <c r="M4579" s="12" t="s">
        <v>14475</v>
      </c>
    </row>
    <row r="4580" s="4" customFormat="1" ht="40.5" spans="1:13">
      <c r="A4580" s="8">
        <v>4578</v>
      </c>
      <c r="B4580" s="9" t="s">
        <v>14809</v>
      </c>
      <c r="C4580" s="9" t="s">
        <v>11834</v>
      </c>
      <c r="D4580" s="9" t="s">
        <v>14814</v>
      </c>
      <c r="E4580" s="9" t="s">
        <v>350</v>
      </c>
      <c r="F4580" s="8">
        <v>1</v>
      </c>
      <c r="G4580" s="8" t="s">
        <v>18</v>
      </c>
      <c r="H4580" s="9" t="s">
        <v>76</v>
      </c>
      <c r="I4580" s="9" t="s">
        <v>14815</v>
      </c>
      <c r="J4580" s="9" t="s">
        <v>70</v>
      </c>
      <c r="K4580" s="9" t="s">
        <v>14812</v>
      </c>
      <c r="L4580" s="9" t="s">
        <v>14813</v>
      </c>
      <c r="M4580" s="12" t="s">
        <v>14475</v>
      </c>
    </row>
    <row r="4581" s="4" customFormat="1" ht="27" spans="1:13">
      <c r="A4581" s="8">
        <v>4579</v>
      </c>
      <c r="B4581" s="10" t="s">
        <v>14816</v>
      </c>
      <c r="C4581" s="10" t="s">
        <v>1199</v>
      </c>
      <c r="D4581" s="10" t="s">
        <v>14817</v>
      </c>
      <c r="E4581" s="10" t="s">
        <v>19</v>
      </c>
      <c r="F4581" s="11">
        <v>50</v>
      </c>
      <c r="G4581" s="11" t="s">
        <v>43</v>
      </c>
      <c r="H4581" s="10" t="s">
        <v>19</v>
      </c>
      <c r="I4581" s="10" t="s">
        <v>14818</v>
      </c>
      <c r="J4581" s="10" t="s">
        <v>59</v>
      </c>
      <c r="K4581" s="10" t="s">
        <v>14819</v>
      </c>
      <c r="L4581" s="10" t="s">
        <v>14820</v>
      </c>
      <c r="M4581" s="12" t="s">
        <v>14475</v>
      </c>
    </row>
    <row r="4582" s="4" customFormat="1" ht="27" spans="1:13">
      <c r="A4582" s="8">
        <v>4580</v>
      </c>
      <c r="B4582" s="10" t="s">
        <v>14821</v>
      </c>
      <c r="C4582" s="10" t="s">
        <v>37</v>
      </c>
      <c r="D4582" s="10" t="s">
        <v>14822</v>
      </c>
      <c r="E4582" s="10" t="s">
        <v>1241</v>
      </c>
      <c r="F4582" s="11">
        <v>10</v>
      </c>
      <c r="G4582" s="11" t="s">
        <v>633</v>
      </c>
      <c r="H4582" s="10" t="s">
        <v>19</v>
      </c>
      <c r="I4582" s="10" t="s">
        <v>14823</v>
      </c>
      <c r="J4582" s="10" t="s">
        <v>40</v>
      </c>
      <c r="K4582" s="10" t="s">
        <v>14824</v>
      </c>
      <c r="L4582" s="10" t="s">
        <v>14825</v>
      </c>
      <c r="M4582" s="12" t="s">
        <v>14475</v>
      </c>
    </row>
    <row r="4583" s="4" customFormat="1" ht="27" spans="1:13">
      <c r="A4583" s="8">
        <v>4581</v>
      </c>
      <c r="B4583" s="10" t="s">
        <v>14826</v>
      </c>
      <c r="C4583" s="10" t="s">
        <v>37</v>
      </c>
      <c r="D4583" s="10" t="s">
        <v>14827</v>
      </c>
      <c r="E4583" s="10" t="s">
        <v>5207</v>
      </c>
      <c r="F4583" s="11">
        <v>2</v>
      </c>
      <c r="G4583" s="11" t="s">
        <v>43</v>
      </c>
      <c r="H4583" s="10" t="s">
        <v>19</v>
      </c>
      <c r="I4583" s="10" t="s">
        <v>14828</v>
      </c>
      <c r="J4583" s="10" t="s">
        <v>34</v>
      </c>
      <c r="K4583" s="10" t="s">
        <v>14829</v>
      </c>
      <c r="L4583" s="10" t="s">
        <v>14830</v>
      </c>
      <c r="M4583" s="12" t="s">
        <v>14475</v>
      </c>
    </row>
    <row r="4584" s="4" customFormat="1" ht="81" spans="1:13">
      <c r="A4584" s="8">
        <v>4582</v>
      </c>
      <c r="B4584" s="9" t="s">
        <v>14831</v>
      </c>
      <c r="C4584" s="9" t="s">
        <v>37</v>
      </c>
      <c r="D4584" s="9" t="s">
        <v>14832</v>
      </c>
      <c r="E4584" s="9" t="s">
        <v>19</v>
      </c>
      <c r="F4584" s="8">
        <v>2</v>
      </c>
      <c r="G4584" s="8" t="s">
        <v>18</v>
      </c>
      <c r="H4584" s="9" t="s">
        <v>19</v>
      </c>
      <c r="I4584" s="9" t="s">
        <v>14833</v>
      </c>
      <c r="J4584" s="9" t="s">
        <v>28</v>
      </c>
      <c r="K4584" s="9" t="s">
        <v>14834</v>
      </c>
      <c r="L4584" s="9" t="s">
        <v>14835</v>
      </c>
      <c r="M4584" s="12" t="s">
        <v>14836</v>
      </c>
    </row>
    <row r="4585" s="4" customFormat="1" ht="67.5" spans="1:13">
      <c r="A4585" s="8">
        <v>4583</v>
      </c>
      <c r="B4585" s="9" t="s">
        <v>14831</v>
      </c>
      <c r="C4585" s="9" t="s">
        <v>1526</v>
      </c>
      <c r="D4585" s="9" t="s">
        <v>14837</v>
      </c>
      <c r="E4585" s="9" t="s">
        <v>32</v>
      </c>
      <c r="F4585" s="8">
        <v>1</v>
      </c>
      <c r="G4585" s="8" t="s">
        <v>18</v>
      </c>
      <c r="H4585" s="9" t="s">
        <v>19</v>
      </c>
      <c r="I4585" s="9" t="s">
        <v>14838</v>
      </c>
      <c r="J4585" s="9" t="s">
        <v>34</v>
      </c>
      <c r="K4585" s="9" t="s">
        <v>14834</v>
      </c>
      <c r="L4585" s="9" t="s">
        <v>14835</v>
      </c>
      <c r="M4585" s="12" t="s">
        <v>14836</v>
      </c>
    </row>
    <row r="4586" s="4" customFormat="1" ht="108" spans="1:13">
      <c r="A4586" s="8">
        <v>4584</v>
      </c>
      <c r="B4586" s="9" t="s">
        <v>14831</v>
      </c>
      <c r="C4586" s="9" t="s">
        <v>37</v>
      </c>
      <c r="D4586" s="9" t="s">
        <v>14839</v>
      </c>
      <c r="E4586" s="9" t="s">
        <v>19</v>
      </c>
      <c r="F4586" s="8">
        <v>1</v>
      </c>
      <c r="G4586" s="8" t="s">
        <v>18</v>
      </c>
      <c r="H4586" s="9" t="s">
        <v>19</v>
      </c>
      <c r="I4586" s="9" t="s">
        <v>14840</v>
      </c>
      <c r="J4586" s="9" t="s">
        <v>34</v>
      </c>
      <c r="K4586" s="9" t="s">
        <v>14834</v>
      </c>
      <c r="L4586" s="9" t="s">
        <v>14835</v>
      </c>
      <c r="M4586" s="12" t="s">
        <v>14836</v>
      </c>
    </row>
    <row r="4587" s="4" customFormat="1" ht="27" spans="1:13">
      <c r="A4587" s="8">
        <v>4585</v>
      </c>
      <c r="B4587" s="10" t="s">
        <v>14841</v>
      </c>
      <c r="C4587" s="10" t="s">
        <v>37</v>
      </c>
      <c r="D4587" s="10" t="s">
        <v>14842</v>
      </c>
      <c r="E4587" s="10" t="s">
        <v>2053</v>
      </c>
      <c r="F4587" s="11">
        <v>1</v>
      </c>
      <c r="G4587" s="11" t="s">
        <v>43</v>
      </c>
      <c r="H4587" s="10" t="s">
        <v>19</v>
      </c>
      <c r="I4587" s="10" t="s">
        <v>14843</v>
      </c>
      <c r="J4587" s="10" t="s">
        <v>70</v>
      </c>
      <c r="K4587" s="10" t="s">
        <v>14844</v>
      </c>
      <c r="L4587" s="10" t="s">
        <v>14845</v>
      </c>
      <c r="M4587" s="12" t="s">
        <v>14836</v>
      </c>
    </row>
    <row r="4588" s="4" customFormat="1" ht="81" spans="1:13">
      <c r="A4588" s="8">
        <v>4586</v>
      </c>
      <c r="B4588" s="9" t="s">
        <v>14846</v>
      </c>
      <c r="C4588" s="9" t="s">
        <v>37</v>
      </c>
      <c r="D4588" s="9" t="s">
        <v>14847</v>
      </c>
      <c r="E4588" s="9" t="s">
        <v>32</v>
      </c>
      <c r="F4588" s="8">
        <v>2</v>
      </c>
      <c r="G4588" s="8" t="s">
        <v>18</v>
      </c>
      <c r="H4588" s="9" t="s">
        <v>19</v>
      </c>
      <c r="I4588" s="9" t="s">
        <v>14848</v>
      </c>
      <c r="J4588" s="9" t="s">
        <v>40</v>
      </c>
      <c r="K4588" s="9" t="s">
        <v>14849</v>
      </c>
      <c r="L4588" s="9" t="s">
        <v>14850</v>
      </c>
      <c r="M4588" s="12" t="s">
        <v>14836</v>
      </c>
    </row>
    <row r="4589" s="4" customFormat="1" ht="108" spans="1:13">
      <c r="A4589" s="8">
        <v>4587</v>
      </c>
      <c r="B4589" s="9" t="s">
        <v>14846</v>
      </c>
      <c r="C4589" s="9" t="s">
        <v>150</v>
      </c>
      <c r="D4589" s="9" t="s">
        <v>14851</v>
      </c>
      <c r="E4589" s="9" t="s">
        <v>152</v>
      </c>
      <c r="F4589" s="8">
        <v>5</v>
      </c>
      <c r="G4589" s="8" t="s">
        <v>18</v>
      </c>
      <c r="H4589" s="9" t="s">
        <v>19</v>
      </c>
      <c r="I4589" s="9" t="s">
        <v>14852</v>
      </c>
      <c r="J4589" s="9" t="s">
        <v>40</v>
      </c>
      <c r="K4589" s="9" t="s">
        <v>14849</v>
      </c>
      <c r="L4589" s="9" t="s">
        <v>14850</v>
      </c>
      <c r="M4589" s="12" t="s">
        <v>14836</v>
      </c>
    </row>
    <row r="4590" s="4" customFormat="1" ht="135" spans="1:13">
      <c r="A4590" s="8">
        <v>4588</v>
      </c>
      <c r="B4590" s="9" t="s">
        <v>14846</v>
      </c>
      <c r="C4590" s="9" t="s">
        <v>30</v>
      </c>
      <c r="D4590" s="9" t="s">
        <v>14853</v>
      </c>
      <c r="E4590" s="9" t="s">
        <v>19</v>
      </c>
      <c r="F4590" s="8">
        <v>2</v>
      </c>
      <c r="G4590" s="8" t="s">
        <v>18</v>
      </c>
      <c r="H4590" s="9" t="s">
        <v>19</v>
      </c>
      <c r="I4590" s="9" t="s">
        <v>14854</v>
      </c>
      <c r="J4590" s="9" t="s">
        <v>40</v>
      </c>
      <c r="K4590" s="9" t="s">
        <v>14849</v>
      </c>
      <c r="L4590" s="9" t="s">
        <v>14850</v>
      </c>
      <c r="M4590" s="12" t="s">
        <v>14836</v>
      </c>
    </row>
    <row r="4591" s="4" customFormat="1" ht="27" spans="1:13">
      <c r="A4591" s="8">
        <v>4589</v>
      </c>
      <c r="B4591" s="9" t="s">
        <v>14855</v>
      </c>
      <c r="C4591" s="9" t="s">
        <v>37</v>
      </c>
      <c r="D4591" s="9" t="s">
        <v>14856</v>
      </c>
      <c r="E4591" s="9" t="s">
        <v>8974</v>
      </c>
      <c r="F4591" s="8">
        <v>5</v>
      </c>
      <c r="G4591" s="8" t="s">
        <v>18</v>
      </c>
      <c r="H4591" s="9" t="s">
        <v>19</v>
      </c>
      <c r="I4591" s="9" t="s">
        <v>14857</v>
      </c>
      <c r="J4591" s="9" t="s">
        <v>59</v>
      </c>
      <c r="K4591" s="9" t="s">
        <v>14858</v>
      </c>
      <c r="L4591" s="9" t="s">
        <v>14859</v>
      </c>
      <c r="M4591" s="12" t="s">
        <v>14836</v>
      </c>
    </row>
    <row r="4592" s="4" customFormat="1" ht="94.5" spans="1:13">
      <c r="A4592" s="8">
        <v>4590</v>
      </c>
      <c r="B4592" s="9" t="s">
        <v>14860</v>
      </c>
      <c r="C4592" s="9" t="s">
        <v>167</v>
      </c>
      <c r="D4592" s="9" t="s">
        <v>14861</v>
      </c>
      <c r="E4592" s="9" t="s">
        <v>81</v>
      </c>
      <c r="F4592" s="8">
        <v>2</v>
      </c>
      <c r="G4592" s="8" t="s">
        <v>18</v>
      </c>
      <c r="H4592" s="9" t="s">
        <v>76</v>
      </c>
      <c r="I4592" s="9" t="s">
        <v>14862</v>
      </c>
      <c r="J4592" s="9" t="s">
        <v>40</v>
      </c>
      <c r="K4592" s="9" t="s">
        <v>14863</v>
      </c>
      <c r="L4592" s="9" t="s">
        <v>14864</v>
      </c>
      <c r="M4592" s="12" t="s">
        <v>14836</v>
      </c>
    </row>
    <row r="4593" s="4" customFormat="1" ht="121.5" spans="1:13">
      <c r="A4593" s="8">
        <v>4591</v>
      </c>
      <c r="B4593" s="9" t="s">
        <v>14860</v>
      </c>
      <c r="C4593" s="9" t="s">
        <v>150</v>
      </c>
      <c r="D4593" s="9" t="s">
        <v>14865</v>
      </c>
      <c r="E4593" s="9" t="s">
        <v>32</v>
      </c>
      <c r="F4593" s="8">
        <v>2</v>
      </c>
      <c r="G4593" s="8" t="s">
        <v>18</v>
      </c>
      <c r="H4593" s="9" t="s">
        <v>76</v>
      </c>
      <c r="I4593" s="9" t="s">
        <v>14866</v>
      </c>
      <c r="J4593" s="9" t="s">
        <v>40</v>
      </c>
      <c r="K4593" s="9" t="s">
        <v>14863</v>
      </c>
      <c r="L4593" s="9" t="s">
        <v>14864</v>
      </c>
      <c r="M4593" s="12" t="s">
        <v>14836</v>
      </c>
    </row>
    <row r="4594" s="4" customFormat="1" ht="27" spans="1:13">
      <c r="A4594" s="8">
        <v>4592</v>
      </c>
      <c r="B4594" s="10" t="s">
        <v>14867</v>
      </c>
      <c r="C4594" s="10" t="s">
        <v>167</v>
      </c>
      <c r="D4594" s="10" t="s">
        <v>14868</v>
      </c>
      <c r="E4594" s="10" t="s">
        <v>81</v>
      </c>
      <c r="F4594" s="11">
        <v>1</v>
      </c>
      <c r="G4594" s="11" t="s">
        <v>43</v>
      </c>
      <c r="H4594" s="10" t="s">
        <v>19</v>
      </c>
      <c r="I4594" s="10" t="s">
        <v>8051</v>
      </c>
      <c r="J4594" s="10" t="s">
        <v>40</v>
      </c>
      <c r="K4594" s="10" t="s">
        <v>14869</v>
      </c>
      <c r="L4594" s="10" t="s">
        <v>14870</v>
      </c>
      <c r="M4594" s="12" t="s">
        <v>14836</v>
      </c>
    </row>
    <row r="4595" s="4" customFormat="1" ht="54" spans="1:13">
      <c r="A4595" s="8">
        <v>4593</v>
      </c>
      <c r="B4595" s="10" t="s">
        <v>14871</v>
      </c>
      <c r="C4595" s="10" t="s">
        <v>37</v>
      </c>
      <c r="D4595" s="10" t="s">
        <v>14872</v>
      </c>
      <c r="E4595" s="10" t="s">
        <v>19</v>
      </c>
      <c r="F4595" s="11">
        <v>2</v>
      </c>
      <c r="G4595" s="11" t="s">
        <v>43</v>
      </c>
      <c r="H4595" s="10" t="s">
        <v>19</v>
      </c>
      <c r="I4595" s="10" t="s">
        <v>14872</v>
      </c>
      <c r="J4595" s="10" t="s">
        <v>70</v>
      </c>
      <c r="K4595" s="10" t="s">
        <v>14873</v>
      </c>
      <c r="L4595" s="10" t="s">
        <v>14874</v>
      </c>
      <c r="M4595" s="12" t="s">
        <v>14836</v>
      </c>
    </row>
    <row r="4596" s="4" customFormat="1" ht="54" spans="1:13">
      <c r="A4596" s="8">
        <v>4594</v>
      </c>
      <c r="B4596" s="10" t="s">
        <v>14871</v>
      </c>
      <c r="C4596" s="10" t="s">
        <v>37</v>
      </c>
      <c r="D4596" s="10" t="s">
        <v>14875</v>
      </c>
      <c r="E4596" s="10" t="s">
        <v>19</v>
      </c>
      <c r="F4596" s="11">
        <v>2</v>
      </c>
      <c r="G4596" s="11" t="s">
        <v>43</v>
      </c>
      <c r="H4596" s="10" t="s">
        <v>19</v>
      </c>
      <c r="I4596" s="10" t="s">
        <v>14875</v>
      </c>
      <c r="J4596" s="10" t="s">
        <v>70</v>
      </c>
      <c r="K4596" s="10" t="s">
        <v>14873</v>
      </c>
      <c r="L4596" s="10" t="s">
        <v>14874</v>
      </c>
      <c r="M4596" s="12" t="s">
        <v>14836</v>
      </c>
    </row>
    <row r="4597" s="4" customFormat="1" ht="81" spans="1:13">
      <c r="A4597" s="8">
        <v>4595</v>
      </c>
      <c r="B4597" s="10" t="s">
        <v>14871</v>
      </c>
      <c r="C4597" s="10" t="s">
        <v>37</v>
      </c>
      <c r="D4597" s="10" t="s">
        <v>14876</v>
      </c>
      <c r="E4597" s="10" t="s">
        <v>32</v>
      </c>
      <c r="F4597" s="11">
        <v>2</v>
      </c>
      <c r="G4597" s="11" t="s">
        <v>43</v>
      </c>
      <c r="H4597" s="10" t="s">
        <v>19</v>
      </c>
      <c r="I4597" s="10" t="s">
        <v>14876</v>
      </c>
      <c r="J4597" s="10" t="s">
        <v>70</v>
      </c>
      <c r="K4597" s="10" t="s">
        <v>14873</v>
      </c>
      <c r="L4597" s="10" t="s">
        <v>14874</v>
      </c>
      <c r="M4597" s="12" t="s">
        <v>14836</v>
      </c>
    </row>
    <row r="4598" s="4" customFormat="1" spans="1:13">
      <c r="A4598" s="8">
        <v>4596</v>
      </c>
      <c r="B4598" s="10" t="s">
        <v>14877</v>
      </c>
      <c r="C4598" s="10" t="s">
        <v>37</v>
      </c>
      <c r="D4598" s="10" t="s">
        <v>14878</v>
      </c>
      <c r="E4598" s="10" t="s">
        <v>2664</v>
      </c>
      <c r="F4598" s="11">
        <v>5</v>
      </c>
      <c r="G4598" s="11" t="s">
        <v>633</v>
      </c>
      <c r="H4598" s="10" t="s">
        <v>19</v>
      </c>
      <c r="I4598" s="10" t="s">
        <v>12212</v>
      </c>
      <c r="J4598" s="10" t="s">
        <v>40</v>
      </c>
      <c r="K4598" s="10" t="s">
        <v>14879</v>
      </c>
      <c r="L4598" s="10" t="s">
        <v>14880</v>
      </c>
      <c r="M4598" s="12" t="s">
        <v>14836</v>
      </c>
    </row>
    <row r="4599" s="4" customFormat="1" ht="94.5" spans="1:13">
      <c r="A4599" s="8">
        <v>4597</v>
      </c>
      <c r="B4599" s="10" t="s">
        <v>14881</v>
      </c>
      <c r="C4599" s="10" t="s">
        <v>37</v>
      </c>
      <c r="D4599" s="10" t="s">
        <v>14882</v>
      </c>
      <c r="E4599" s="10" t="s">
        <v>19</v>
      </c>
      <c r="F4599" s="11">
        <v>2</v>
      </c>
      <c r="G4599" s="11" t="s">
        <v>43</v>
      </c>
      <c r="H4599" s="10" t="s">
        <v>19</v>
      </c>
      <c r="I4599" s="10" t="s">
        <v>14883</v>
      </c>
      <c r="J4599" s="10" t="s">
        <v>40</v>
      </c>
      <c r="K4599" s="10" t="s">
        <v>11915</v>
      </c>
      <c r="L4599" s="10" t="s">
        <v>14884</v>
      </c>
      <c r="M4599" s="12" t="s">
        <v>14836</v>
      </c>
    </row>
    <row r="4600" s="4" customFormat="1" ht="27" spans="1:13">
      <c r="A4600" s="8">
        <v>4598</v>
      </c>
      <c r="B4600" s="9" t="s">
        <v>14885</v>
      </c>
      <c r="C4600" s="9" t="s">
        <v>37</v>
      </c>
      <c r="D4600" s="9" t="s">
        <v>14886</v>
      </c>
      <c r="E4600" s="9" t="s">
        <v>5198</v>
      </c>
      <c r="F4600" s="8">
        <v>1</v>
      </c>
      <c r="G4600" s="8" t="s">
        <v>18</v>
      </c>
      <c r="H4600" s="9" t="s">
        <v>19</v>
      </c>
      <c r="I4600" s="9" t="s">
        <v>14887</v>
      </c>
      <c r="J4600" s="9" t="s">
        <v>40</v>
      </c>
      <c r="K4600" s="9" t="s">
        <v>14888</v>
      </c>
      <c r="L4600" s="9" t="str">
        <f>"18242357733"</f>
        <v>18242357733</v>
      </c>
      <c r="M4600" s="12" t="s">
        <v>14836</v>
      </c>
    </row>
    <row r="4601" s="4" customFormat="1" spans="1:13">
      <c r="A4601" s="8">
        <v>4599</v>
      </c>
      <c r="B4601" s="9" t="s">
        <v>14889</v>
      </c>
      <c r="C4601" s="9" t="s">
        <v>37</v>
      </c>
      <c r="D4601" s="9" t="s">
        <v>14890</v>
      </c>
      <c r="E4601" s="9" t="s">
        <v>19</v>
      </c>
      <c r="F4601" s="8">
        <v>2</v>
      </c>
      <c r="G4601" s="8" t="s">
        <v>18</v>
      </c>
      <c r="H4601" s="9" t="s">
        <v>19</v>
      </c>
      <c r="I4601" s="9" t="s">
        <v>14890</v>
      </c>
      <c r="J4601" s="9" t="s">
        <v>70</v>
      </c>
      <c r="K4601" s="9" t="s">
        <v>14891</v>
      </c>
      <c r="L4601" s="9" t="s">
        <v>14892</v>
      </c>
      <c r="M4601" s="12" t="s">
        <v>14836</v>
      </c>
    </row>
    <row r="4602" s="4" customFormat="1" ht="81" spans="1:13">
      <c r="A4602" s="8">
        <v>4600</v>
      </c>
      <c r="B4602" s="9" t="s">
        <v>14893</v>
      </c>
      <c r="C4602" s="9" t="s">
        <v>37</v>
      </c>
      <c r="D4602" s="9" t="s">
        <v>14894</v>
      </c>
      <c r="E4602" s="9" t="s">
        <v>32</v>
      </c>
      <c r="F4602" s="8">
        <v>3</v>
      </c>
      <c r="G4602" s="8" t="s">
        <v>18</v>
      </c>
      <c r="H4602" s="9" t="s">
        <v>19</v>
      </c>
      <c r="I4602" s="9" t="s">
        <v>14895</v>
      </c>
      <c r="J4602" s="9" t="s">
        <v>59</v>
      </c>
      <c r="K4602" s="9" t="s">
        <v>14896</v>
      </c>
      <c r="L4602" s="9" t="s">
        <v>14897</v>
      </c>
      <c r="M4602" s="12" t="s">
        <v>14836</v>
      </c>
    </row>
    <row r="4603" s="4" customFormat="1" ht="27" spans="1:13">
      <c r="A4603" s="8">
        <v>4601</v>
      </c>
      <c r="B4603" s="9" t="s">
        <v>14898</v>
      </c>
      <c r="C4603" s="9" t="s">
        <v>37</v>
      </c>
      <c r="D4603" s="9" t="s">
        <v>14899</v>
      </c>
      <c r="E4603" s="9" t="s">
        <v>3150</v>
      </c>
      <c r="F4603" s="8">
        <v>2</v>
      </c>
      <c r="G4603" s="8" t="s">
        <v>18</v>
      </c>
      <c r="H4603" s="9" t="s">
        <v>19</v>
      </c>
      <c r="I4603" s="9" t="s">
        <v>14900</v>
      </c>
      <c r="J4603" s="9" t="s">
        <v>34</v>
      </c>
      <c r="K4603" s="9" t="s">
        <v>14901</v>
      </c>
      <c r="L4603" s="9" t="s">
        <v>14902</v>
      </c>
      <c r="M4603" s="12" t="s">
        <v>14836</v>
      </c>
    </row>
    <row r="4604" s="4" customFormat="1" ht="27" spans="1:13">
      <c r="A4604" s="8">
        <v>4602</v>
      </c>
      <c r="B4604" s="9" t="s">
        <v>14903</v>
      </c>
      <c r="C4604" s="9" t="s">
        <v>150</v>
      </c>
      <c r="D4604" s="9" t="s">
        <v>14904</v>
      </c>
      <c r="E4604" s="9" t="s">
        <v>32</v>
      </c>
      <c r="F4604" s="8">
        <v>7</v>
      </c>
      <c r="G4604" s="8" t="s">
        <v>18</v>
      </c>
      <c r="H4604" s="9" t="s">
        <v>19</v>
      </c>
      <c r="I4604" s="9" t="s">
        <v>14904</v>
      </c>
      <c r="J4604" s="9" t="s">
        <v>59</v>
      </c>
      <c r="K4604" s="9" t="s">
        <v>14905</v>
      </c>
      <c r="L4604" s="9" t="s">
        <v>14906</v>
      </c>
      <c r="M4604" s="12" t="s">
        <v>14836</v>
      </c>
    </row>
    <row r="4605" s="4" customFormat="1" ht="27" spans="1:13">
      <c r="A4605" s="8">
        <v>4603</v>
      </c>
      <c r="B4605" s="10" t="s">
        <v>14907</v>
      </c>
      <c r="C4605" s="10" t="s">
        <v>37</v>
      </c>
      <c r="D4605" s="10" t="s">
        <v>14908</v>
      </c>
      <c r="E4605" s="10" t="s">
        <v>3051</v>
      </c>
      <c r="F4605" s="11">
        <v>10</v>
      </c>
      <c r="G4605" s="11" t="s">
        <v>633</v>
      </c>
      <c r="H4605" s="10" t="s">
        <v>19</v>
      </c>
      <c r="I4605" s="10" t="s">
        <v>1429</v>
      </c>
      <c r="J4605" s="10" t="s">
        <v>40</v>
      </c>
      <c r="K4605" s="10" t="s">
        <v>14909</v>
      </c>
      <c r="L4605" s="10" t="s">
        <v>14910</v>
      </c>
      <c r="M4605" s="12" t="s">
        <v>14836</v>
      </c>
    </row>
    <row r="4606" s="4" customFormat="1" ht="67.5" spans="1:13">
      <c r="A4606" s="8">
        <v>4604</v>
      </c>
      <c r="B4606" s="10" t="s">
        <v>14911</v>
      </c>
      <c r="C4606" s="10" t="s">
        <v>711</v>
      </c>
      <c r="D4606" s="10" t="s">
        <v>14912</v>
      </c>
      <c r="E4606" s="10" t="s">
        <v>1772</v>
      </c>
      <c r="F4606" s="11">
        <v>1</v>
      </c>
      <c r="G4606" s="11" t="s">
        <v>43</v>
      </c>
      <c r="H4606" s="10" t="s">
        <v>19</v>
      </c>
      <c r="I4606" s="10" t="s">
        <v>14913</v>
      </c>
      <c r="J4606" s="10" t="s">
        <v>59</v>
      </c>
      <c r="K4606" s="10" t="s">
        <v>14914</v>
      </c>
      <c r="L4606" s="10" t="s">
        <v>14915</v>
      </c>
      <c r="M4606" s="12" t="s">
        <v>14836</v>
      </c>
    </row>
    <row r="4607" s="4" customFormat="1" ht="27" spans="1:13">
      <c r="A4607" s="8">
        <v>4605</v>
      </c>
      <c r="B4607" s="10" t="s">
        <v>14916</v>
      </c>
      <c r="C4607" s="10" t="s">
        <v>37</v>
      </c>
      <c r="D4607" s="10" t="s">
        <v>14917</v>
      </c>
      <c r="E4607" s="10" t="s">
        <v>19</v>
      </c>
      <c r="F4607" s="11">
        <v>2</v>
      </c>
      <c r="G4607" s="11" t="s">
        <v>633</v>
      </c>
      <c r="H4607" s="10" t="s">
        <v>19</v>
      </c>
      <c r="I4607" s="10" t="s">
        <v>14918</v>
      </c>
      <c r="J4607" s="10" t="s">
        <v>40</v>
      </c>
      <c r="K4607" s="10" t="s">
        <v>14919</v>
      </c>
      <c r="L4607" s="10" t="s">
        <v>14920</v>
      </c>
      <c r="M4607" s="12" t="s">
        <v>14836</v>
      </c>
    </row>
    <row r="4608" s="4" customFormat="1" ht="27" spans="1:13">
      <c r="A4608" s="8">
        <v>4606</v>
      </c>
      <c r="B4608" s="10" t="s">
        <v>14916</v>
      </c>
      <c r="C4608" s="10" t="s">
        <v>37</v>
      </c>
      <c r="D4608" s="10" t="s">
        <v>14921</v>
      </c>
      <c r="E4608" s="10" t="s">
        <v>19</v>
      </c>
      <c r="F4608" s="11">
        <v>1</v>
      </c>
      <c r="G4608" s="11" t="s">
        <v>633</v>
      </c>
      <c r="H4608" s="10" t="s">
        <v>19</v>
      </c>
      <c r="I4608" s="10" t="s">
        <v>14922</v>
      </c>
      <c r="J4608" s="10" t="s">
        <v>40</v>
      </c>
      <c r="K4608" s="10" t="s">
        <v>14919</v>
      </c>
      <c r="L4608" s="10" t="s">
        <v>14920</v>
      </c>
      <c r="M4608" s="12" t="s">
        <v>14836</v>
      </c>
    </row>
    <row r="4609" s="4" customFormat="1" ht="94.5" spans="1:13">
      <c r="A4609" s="8">
        <v>4607</v>
      </c>
      <c r="B4609" s="9" t="s">
        <v>14923</v>
      </c>
      <c r="C4609" s="9" t="s">
        <v>150</v>
      </c>
      <c r="D4609" s="9" t="s">
        <v>14924</v>
      </c>
      <c r="E4609" s="9" t="s">
        <v>32</v>
      </c>
      <c r="F4609" s="8">
        <v>10</v>
      </c>
      <c r="G4609" s="8" t="s">
        <v>18</v>
      </c>
      <c r="H4609" s="9" t="s">
        <v>19</v>
      </c>
      <c r="I4609" s="9" t="s">
        <v>14925</v>
      </c>
      <c r="J4609" s="9" t="s">
        <v>34</v>
      </c>
      <c r="K4609" s="9" t="s">
        <v>14926</v>
      </c>
      <c r="L4609" s="9" t="s">
        <v>14927</v>
      </c>
      <c r="M4609" s="12" t="s">
        <v>14836</v>
      </c>
    </row>
    <row r="4610" s="4" customFormat="1" ht="27" spans="1:13">
      <c r="A4610" s="8">
        <v>4608</v>
      </c>
      <c r="B4610" s="10" t="s">
        <v>14928</v>
      </c>
      <c r="C4610" s="10" t="s">
        <v>66</v>
      </c>
      <c r="D4610" s="10" t="s">
        <v>14929</v>
      </c>
      <c r="E4610" s="10" t="s">
        <v>47</v>
      </c>
      <c r="F4610" s="11">
        <v>5</v>
      </c>
      <c r="G4610" s="11" t="s">
        <v>43</v>
      </c>
      <c r="H4610" s="10" t="s">
        <v>19</v>
      </c>
      <c r="I4610" s="10" t="s">
        <v>14930</v>
      </c>
      <c r="J4610" s="10" t="s">
        <v>59</v>
      </c>
      <c r="K4610" s="10" t="s">
        <v>12669</v>
      </c>
      <c r="L4610" s="10" t="s">
        <v>14931</v>
      </c>
      <c r="M4610" s="12" t="s">
        <v>14836</v>
      </c>
    </row>
    <row r="4611" s="4" customFormat="1" ht="67.5" spans="1:13">
      <c r="A4611" s="8">
        <v>4609</v>
      </c>
      <c r="B4611" s="9" t="s">
        <v>14928</v>
      </c>
      <c r="C4611" s="9" t="s">
        <v>711</v>
      </c>
      <c r="D4611" s="9" t="s">
        <v>14932</v>
      </c>
      <c r="E4611" s="9" t="s">
        <v>3702</v>
      </c>
      <c r="F4611" s="8">
        <v>2</v>
      </c>
      <c r="G4611" s="8" t="s">
        <v>18</v>
      </c>
      <c r="H4611" s="9" t="s">
        <v>19</v>
      </c>
      <c r="I4611" s="9" t="s">
        <v>14933</v>
      </c>
      <c r="J4611" s="9" t="s">
        <v>40</v>
      </c>
      <c r="K4611" s="9" t="s">
        <v>12669</v>
      </c>
      <c r="L4611" s="9" t="s">
        <v>14931</v>
      </c>
      <c r="M4611" s="12" t="s">
        <v>14836</v>
      </c>
    </row>
    <row r="4612" s="4" customFormat="1" ht="27" spans="1:13">
      <c r="A4612" s="8">
        <v>4610</v>
      </c>
      <c r="B4612" s="9" t="s">
        <v>14934</v>
      </c>
      <c r="C4612" s="9" t="s">
        <v>150</v>
      </c>
      <c r="D4612" s="9" t="s">
        <v>6966</v>
      </c>
      <c r="E4612" s="9" t="s">
        <v>32</v>
      </c>
      <c r="F4612" s="8">
        <v>3</v>
      </c>
      <c r="G4612" s="8" t="s">
        <v>18</v>
      </c>
      <c r="H4612" s="9" t="s">
        <v>19</v>
      </c>
      <c r="I4612" s="9" t="s">
        <v>14935</v>
      </c>
      <c r="J4612" s="9" t="s">
        <v>40</v>
      </c>
      <c r="K4612" s="9" t="s">
        <v>14936</v>
      </c>
      <c r="L4612" s="9" t="str">
        <f>"18624233217"</f>
        <v>18624233217</v>
      </c>
      <c r="M4612" s="12" t="s">
        <v>14836</v>
      </c>
    </row>
    <row r="4613" s="4" customFormat="1" ht="67.5" spans="1:13">
      <c r="A4613" s="8">
        <v>4611</v>
      </c>
      <c r="B4613" s="10" t="s">
        <v>14937</v>
      </c>
      <c r="C4613" s="10" t="s">
        <v>448</v>
      </c>
      <c r="D4613" s="10" t="s">
        <v>14938</v>
      </c>
      <c r="E4613" s="10" t="s">
        <v>32</v>
      </c>
      <c r="F4613" s="11">
        <v>1</v>
      </c>
      <c r="G4613" s="11" t="s">
        <v>43</v>
      </c>
      <c r="H4613" s="10" t="s">
        <v>19</v>
      </c>
      <c r="I4613" s="10" t="s">
        <v>14939</v>
      </c>
      <c r="J4613" s="10" t="s">
        <v>34</v>
      </c>
      <c r="K4613" s="10" t="s">
        <v>14940</v>
      </c>
      <c r="L4613" s="10" t="s">
        <v>14941</v>
      </c>
      <c r="M4613" s="12" t="s">
        <v>14836</v>
      </c>
    </row>
    <row r="4614" s="4" customFormat="1" ht="27" spans="1:13">
      <c r="A4614" s="8">
        <v>4612</v>
      </c>
      <c r="B4614" s="10" t="s">
        <v>14942</v>
      </c>
      <c r="C4614" s="10" t="s">
        <v>37</v>
      </c>
      <c r="D4614" s="10" t="s">
        <v>14943</v>
      </c>
      <c r="E4614" s="10" t="s">
        <v>32</v>
      </c>
      <c r="F4614" s="11">
        <v>1</v>
      </c>
      <c r="G4614" s="11" t="s">
        <v>43</v>
      </c>
      <c r="H4614" s="10" t="s">
        <v>19</v>
      </c>
      <c r="I4614" s="10" t="s">
        <v>8464</v>
      </c>
      <c r="J4614" s="10" t="s">
        <v>59</v>
      </c>
      <c r="K4614" s="10" t="s">
        <v>14944</v>
      </c>
      <c r="L4614" s="10" t="s">
        <v>14945</v>
      </c>
      <c r="M4614" s="12" t="s">
        <v>14836</v>
      </c>
    </row>
    <row r="4615" s="4" customFormat="1" ht="54" spans="1:13">
      <c r="A4615" s="8">
        <v>4613</v>
      </c>
      <c r="B4615" s="9" t="s">
        <v>14946</v>
      </c>
      <c r="C4615" s="9" t="s">
        <v>66</v>
      </c>
      <c r="D4615" s="9" t="s">
        <v>14947</v>
      </c>
      <c r="E4615" s="9" t="s">
        <v>119</v>
      </c>
      <c r="F4615" s="8">
        <v>3</v>
      </c>
      <c r="G4615" s="8" t="s">
        <v>18</v>
      </c>
      <c r="H4615" s="9" t="s">
        <v>19</v>
      </c>
      <c r="I4615" s="9" t="s">
        <v>14948</v>
      </c>
      <c r="J4615" s="9" t="s">
        <v>40</v>
      </c>
      <c r="K4615" s="9" t="s">
        <v>14949</v>
      </c>
      <c r="L4615" s="9" t="str">
        <f>"18186861141"</f>
        <v>18186861141</v>
      </c>
      <c r="M4615" s="12" t="s">
        <v>14836</v>
      </c>
    </row>
    <row r="4616" s="4" customFormat="1" ht="108" spans="1:13">
      <c r="A4616" s="8">
        <v>4614</v>
      </c>
      <c r="B4616" s="9" t="s">
        <v>14950</v>
      </c>
      <c r="C4616" s="9" t="s">
        <v>348</v>
      </c>
      <c r="D4616" s="9" t="s">
        <v>14951</v>
      </c>
      <c r="E4616" s="9" t="s">
        <v>350</v>
      </c>
      <c r="F4616" s="8">
        <v>5</v>
      </c>
      <c r="G4616" s="8" t="s">
        <v>18</v>
      </c>
      <c r="H4616" s="9" t="s">
        <v>76</v>
      </c>
      <c r="I4616" s="9" t="s">
        <v>14952</v>
      </c>
      <c r="J4616" s="9" t="s">
        <v>70</v>
      </c>
      <c r="K4616" s="9" t="s">
        <v>14953</v>
      </c>
      <c r="L4616" s="9" t="s">
        <v>14954</v>
      </c>
      <c r="M4616" s="12" t="s">
        <v>14836</v>
      </c>
    </row>
    <row r="4617" s="4" customFormat="1" ht="27" spans="1:13">
      <c r="A4617" s="8">
        <v>4615</v>
      </c>
      <c r="B4617" s="10" t="s">
        <v>14955</v>
      </c>
      <c r="C4617" s="10" t="s">
        <v>37</v>
      </c>
      <c r="D4617" s="10" t="s">
        <v>14956</v>
      </c>
      <c r="E4617" s="10" t="s">
        <v>37</v>
      </c>
      <c r="F4617" s="11">
        <v>2</v>
      </c>
      <c r="G4617" s="11" t="s">
        <v>43</v>
      </c>
      <c r="H4617" s="10" t="s">
        <v>19</v>
      </c>
      <c r="I4617" s="10" t="s">
        <v>14957</v>
      </c>
      <c r="J4617" s="10" t="s">
        <v>40</v>
      </c>
      <c r="K4617" s="10" t="s">
        <v>14958</v>
      </c>
      <c r="L4617" s="10" t="s">
        <v>14959</v>
      </c>
      <c r="M4617" s="12" t="s">
        <v>14836</v>
      </c>
    </row>
    <row r="4618" s="4" customFormat="1" ht="27" spans="1:13">
      <c r="A4618" s="8">
        <v>4616</v>
      </c>
      <c r="B4618" s="10" t="s">
        <v>14955</v>
      </c>
      <c r="C4618" s="10" t="s">
        <v>37</v>
      </c>
      <c r="D4618" s="10" t="s">
        <v>14960</v>
      </c>
      <c r="E4618" s="10" t="s">
        <v>37</v>
      </c>
      <c r="F4618" s="11">
        <v>2</v>
      </c>
      <c r="G4618" s="11" t="s">
        <v>43</v>
      </c>
      <c r="H4618" s="10" t="s">
        <v>19</v>
      </c>
      <c r="I4618" s="10" t="s">
        <v>14961</v>
      </c>
      <c r="J4618" s="10" t="s">
        <v>40</v>
      </c>
      <c r="K4618" s="10" t="s">
        <v>14958</v>
      </c>
      <c r="L4618" s="10" t="s">
        <v>14959</v>
      </c>
      <c r="M4618" s="12" t="s">
        <v>14836</v>
      </c>
    </row>
    <row r="4619" s="4" customFormat="1" ht="54" spans="1:13">
      <c r="A4619" s="8">
        <v>4617</v>
      </c>
      <c r="B4619" s="9" t="s">
        <v>14955</v>
      </c>
      <c r="C4619" s="9" t="s">
        <v>37</v>
      </c>
      <c r="D4619" s="9" t="s">
        <v>14962</v>
      </c>
      <c r="E4619" s="9" t="s">
        <v>37</v>
      </c>
      <c r="F4619" s="8">
        <v>2</v>
      </c>
      <c r="G4619" s="8" t="s">
        <v>18</v>
      </c>
      <c r="H4619" s="9" t="s">
        <v>19</v>
      </c>
      <c r="I4619" s="9" t="s">
        <v>14963</v>
      </c>
      <c r="J4619" s="9" t="s">
        <v>40</v>
      </c>
      <c r="K4619" s="9" t="s">
        <v>14958</v>
      </c>
      <c r="L4619" s="9" t="str">
        <f>"15898358955"</f>
        <v>15898358955</v>
      </c>
      <c r="M4619" s="12" t="s">
        <v>14836</v>
      </c>
    </row>
    <row r="4620" s="4" customFormat="1" ht="54" spans="1:13">
      <c r="A4620" s="8">
        <v>4618</v>
      </c>
      <c r="B4620" s="9" t="s">
        <v>14955</v>
      </c>
      <c r="C4620" s="9" t="s">
        <v>37</v>
      </c>
      <c r="D4620" s="9" t="s">
        <v>14964</v>
      </c>
      <c r="E4620" s="9" t="s">
        <v>19</v>
      </c>
      <c r="F4620" s="8">
        <v>2</v>
      </c>
      <c r="G4620" s="8" t="s">
        <v>18</v>
      </c>
      <c r="H4620" s="9" t="s">
        <v>19</v>
      </c>
      <c r="I4620" s="9" t="s">
        <v>14965</v>
      </c>
      <c r="J4620" s="9" t="s">
        <v>59</v>
      </c>
      <c r="K4620" s="9" t="s">
        <v>14958</v>
      </c>
      <c r="L4620" s="9" t="str">
        <f>"15898358955"</f>
        <v>15898358955</v>
      </c>
      <c r="M4620" s="12" t="s">
        <v>14836</v>
      </c>
    </row>
    <row r="4621" s="4" customFormat="1" ht="40.5" spans="1:13">
      <c r="A4621" s="8">
        <v>4619</v>
      </c>
      <c r="B4621" s="9" t="s">
        <v>14955</v>
      </c>
      <c r="C4621" s="9" t="s">
        <v>37</v>
      </c>
      <c r="D4621" s="9" t="s">
        <v>14966</v>
      </c>
      <c r="E4621" s="9" t="s">
        <v>19</v>
      </c>
      <c r="F4621" s="8">
        <v>2</v>
      </c>
      <c r="G4621" s="8" t="s">
        <v>18</v>
      </c>
      <c r="H4621" s="9" t="s">
        <v>19</v>
      </c>
      <c r="I4621" s="9" t="s">
        <v>14967</v>
      </c>
      <c r="J4621" s="9" t="s">
        <v>59</v>
      </c>
      <c r="K4621" s="9" t="s">
        <v>14958</v>
      </c>
      <c r="L4621" s="9" t="str">
        <f>"15898358955"</f>
        <v>15898358955</v>
      </c>
      <c r="M4621" s="12" t="s">
        <v>14836</v>
      </c>
    </row>
    <row r="4622" s="4" customFormat="1" ht="40.5" spans="1:13">
      <c r="A4622" s="8">
        <v>4620</v>
      </c>
      <c r="B4622" s="9" t="s">
        <v>14955</v>
      </c>
      <c r="C4622" s="9" t="s">
        <v>150</v>
      </c>
      <c r="D4622" s="9" t="s">
        <v>14968</v>
      </c>
      <c r="E4622" s="9" t="s">
        <v>32</v>
      </c>
      <c r="F4622" s="8">
        <v>2</v>
      </c>
      <c r="G4622" s="8" t="s">
        <v>18</v>
      </c>
      <c r="H4622" s="9" t="s">
        <v>19</v>
      </c>
      <c r="I4622" s="9" t="s">
        <v>14969</v>
      </c>
      <c r="J4622" s="9" t="s">
        <v>59</v>
      </c>
      <c r="K4622" s="9" t="s">
        <v>14958</v>
      </c>
      <c r="L4622" s="9" t="str">
        <f>"15898358955"</f>
        <v>15898358955</v>
      </c>
      <c r="M4622" s="12" t="s">
        <v>14836</v>
      </c>
    </row>
    <row r="4623" s="4" customFormat="1" ht="27" spans="1:13">
      <c r="A4623" s="8">
        <v>4621</v>
      </c>
      <c r="B4623" s="10" t="s">
        <v>14970</v>
      </c>
      <c r="C4623" s="10" t="s">
        <v>37</v>
      </c>
      <c r="D4623" s="10" t="s">
        <v>13555</v>
      </c>
      <c r="E4623" s="10" t="s">
        <v>32</v>
      </c>
      <c r="F4623" s="11">
        <v>1</v>
      </c>
      <c r="G4623" s="11" t="s">
        <v>633</v>
      </c>
      <c r="H4623" s="10" t="s">
        <v>19</v>
      </c>
      <c r="I4623" s="10" t="s">
        <v>13555</v>
      </c>
      <c r="J4623" s="10" t="s">
        <v>59</v>
      </c>
      <c r="K4623" s="10" t="s">
        <v>14971</v>
      </c>
      <c r="L4623" s="10" t="s">
        <v>14972</v>
      </c>
      <c r="M4623" s="12" t="s">
        <v>14836</v>
      </c>
    </row>
    <row r="4624" s="4" customFormat="1" ht="27" spans="1:13">
      <c r="A4624" s="8">
        <v>4622</v>
      </c>
      <c r="B4624" s="10" t="s">
        <v>14970</v>
      </c>
      <c r="C4624" s="10" t="s">
        <v>37</v>
      </c>
      <c r="D4624" s="10" t="s">
        <v>9607</v>
      </c>
      <c r="E4624" s="10" t="s">
        <v>32</v>
      </c>
      <c r="F4624" s="11">
        <v>1</v>
      </c>
      <c r="G4624" s="11" t="s">
        <v>633</v>
      </c>
      <c r="H4624" s="10" t="s">
        <v>19</v>
      </c>
      <c r="I4624" s="10" t="s">
        <v>9607</v>
      </c>
      <c r="J4624" s="10" t="s">
        <v>34</v>
      </c>
      <c r="K4624" s="10" t="s">
        <v>14971</v>
      </c>
      <c r="L4624" s="10" t="s">
        <v>14972</v>
      </c>
      <c r="M4624" s="12" t="s">
        <v>14836</v>
      </c>
    </row>
    <row r="4625" s="4" customFormat="1" ht="121.5" spans="1:13">
      <c r="A4625" s="8">
        <v>4623</v>
      </c>
      <c r="B4625" s="10" t="s">
        <v>14973</v>
      </c>
      <c r="C4625" s="10" t="s">
        <v>51</v>
      </c>
      <c r="D4625" s="10" t="s">
        <v>14974</v>
      </c>
      <c r="E4625" s="10" t="s">
        <v>137</v>
      </c>
      <c r="F4625" s="11">
        <v>1</v>
      </c>
      <c r="G4625" s="11" t="s">
        <v>43</v>
      </c>
      <c r="H4625" s="10" t="s">
        <v>19</v>
      </c>
      <c r="I4625" s="10" t="s">
        <v>14975</v>
      </c>
      <c r="J4625" s="10" t="s">
        <v>40</v>
      </c>
      <c r="K4625" s="10" t="s">
        <v>14976</v>
      </c>
      <c r="L4625" s="10" t="s">
        <v>14977</v>
      </c>
      <c r="M4625" s="12" t="s">
        <v>14836</v>
      </c>
    </row>
    <row r="4626" s="4" customFormat="1" ht="81" spans="1:13">
      <c r="A4626" s="8">
        <v>4624</v>
      </c>
      <c r="B4626" s="10" t="s">
        <v>14978</v>
      </c>
      <c r="C4626" s="10" t="s">
        <v>508</v>
      </c>
      <c r="D4626" s="10" t="s">
        <v>14979</v>
      </c>
      <c r="E4626" s="10" t="s">
        <v>81</v>
      </c>
      <c r="F4626" s="11">
        <v>1</v>
      </c>
      <c r="G4626" s="11" t="s">
        <v>43</v>
      </c>
      <c r="H4626" s="10" t="s">
        <v>19</v>
      </c>
      <c r="I4626" s="10" t="s">
        <v>14980</v>
      </c>
      <c r="J4626" s="10" t="s">
        <v>28</v>
      </c>
      <c r="K4626" s="10" t="s">
        <v>1874</v>
      </c>
      <c r="L4626" s="10" t="s">
        <v>14981</v>
      </c>
      <c r="M4626" s="12" t="s">
        <v>14836</v>
      </c>
    </row>
    <row r="4627" s="4" customFormat="1" ht="81" spans="1:13">
      <c r="A4627" s="8">
        <v>4625</v>
      </c>
      <c r="B4627" s="10" t="s">
        <v>14978</v>
      </c>
      <c r="C4627" s="10" t="s">
        <v>508</v>
      </c>
      <c r="D4627" s="10" t="s">
        <v>14982</v>
      </c>
      <c r="E4627" s="10" t="s">
        <v>81</v>
      </c>
      <c r="F4627" s="11">
        <v>2</v>
      </c>
      <c r="G4627" s="11" t="s">
        <v>43</v>
      </c>
      <c r="H4627" s="10" t="s">
        <v>19</v>
      </c>
      <c r="I4627" s="10" t="s">
        <v>14983</v>
      </c>
      <c r="J4627" s="10" t="s">
        <v>28</v>
      </c>
      <c r="K4627" s="10" t="s">
        <v>1874</v>
      </c>
      <c r="L4627" s="10" t="s">
        <v>14981</v>
      </c>
      <c r="M4627" s="12" t="s">
        <v>14836</v>
      </c>
    </row>
    <row r="4628" s="4" customFormat="1" ht="81" spans="1:13">
      <c r="A4628" s="8">
        <v>4626</v>
      </c>
      <c r="B4628" s="9" t="s">
        <v>14984</v>
      </c>
      <c r="C4628" s="9" t="s">
        <v>1526</v>
      </c>
      <c r="D4628" s="10" t="s">
        <v>14985</v>
      </c>
      <c r="E4628" s="9" t="s">
        <v>32</v>
      </c>
      <c r="F4628" s="8">
        <v>2</v>
      </c>
      <c r="G4628" s="8" t="s">
        <v>18</v>
      </c>
      <c r="H4628" s="9" t="s">
        <v>19</v>
      </c>
      <c r="I4628" s="9" t="s">
        <v>14986</v>
      </c>
      <c r="J4628" s="9" t="s">
        <v>34</v>
      </c>
      <c r="K4628" s="9" t="s">
        <v>14987</v>
      </c>
      <c r="L4628" s="9" t="s">
        <v>14988</v>
      </c>
      <c r="M4628" s="12" t="s">
        <v>14836</v>
      </c>
    </row>
    <row r="4629" s="4" customFormat="1" ht="27" spans="1:13">
      <c r="A4629" s="8">
        <v>4627</v>
      </c>
      <c r="B4629" s="10" t="s">
        <v>14989</v>
      </c>
      <c r="C4629" s="10" t="s">
        <v>37</v>
      </c>
      <c r="D4629" s="10" t="s">
        <v>14990</v>
      </c>
      <c r="E4629" s="10" t="s">
        <v>37</v>
      </c>
      <c r="F4629" s="11">
        <v>2</v>
      </c>
      <c r="G4629" s="11" t="s">
        <v>633</v>
      </c>
      <c r="H4629" s="10" t="s">
        <v>19</v>
      </c>
      <c r="I4629" s="10" t="s">
        <v>14991</v>
      </c>
      <c r="J4629" s="10" t="s">
        <v>59</v>
      </c>
      <c r="K4629" s="10" t="s">
        <v>14992</v>
      </c>
      <c r="L4629" s="10" t="s">
        <v>14993</v>
      </c>
      <c r="M4629" s="12" t="s">
        <v>14836</v>
      </c>
    </row>
    <row r="4630" s="4" customFormat="1" ht="54" spans="1:13">
      <c r="A4630" s="8">
        <v>4628</v>
      </c>
      <c r="B4630" s="10" t="s">
        <v>14989</v>
      </c>
      <c r="C4630" s="10" t="s">
        <v>37</v>
      </c>
      <c r="D4630" s="10" t="s">
        <v>14994</v>
      </c>
      <c r="E4630" s="10" t="s">
        <v>37</v>
      </c>
      <c r="F4630" s="11">
        <v>2</v>
      </c>
      <c r="G4630" s="11" t="s">
        <v>633</v>
      </c>
      <c r="H4630" s="10" t="s">
        <v>19</v>
      </c>
      <c r="I4630" s="10" t="s">
        <v>14995</v>
      </c>
      <c r="J4630" s="10" t="s">
        <v>59</v>
      </c>
      <c r="K4630" s="10" t="s">
        <v>14992</v>
      </c>
      <c r="L4630" s="10" t="s">
        <v>14993</v>
      </c>
      <c r="M4630" s="12" t="s">
        <v>14836</v>
      </c>
    </row>
    <row r="4631" s="4" customFormat="1" ht="27" spans="1:13">
      <c r="A4631" s="8">
        <v>4629</v>
      </c>
      <c r="B4631" s="10" t="s">
        <v>14989</v>
      </c>
      <c r="C4631" s="10" t="s">
        <v>37</v>
      </c>
      <c r="D4631" s="10" t="s">
        <v>14996</v>
      </c>
      <c r="E4631" s="10" t="s">
        <v>19</v>
      </c>
      <c r="F4631" s="11">
        <v>5</v>
      </c>
      <c r="G4631" s="11" t="s">
        <v>633</v>
      </c>
      <c r="H4631" s="10" t="s">
        <v>19</v>
      </c>
      <c r="I4631" s="10" t="s">
        <v>14997</v>
      </c>
      <c r="J4631" s="10" t="s">
        <v>40</v>
      </c>
      <c r="K4631" s="10" t="s">
        <v>14992</v>
      </c>
      <c r="L4631" s="10" t="s">
        <v>14993</v>
      </c>
      <c r="M4631" s="12" t="s">
        <v>14836</v>
      </c>
    </row>
    <row r="4632" s="4" customFormat="1" ht="27" spans="1:13">
      <c r="A4632" s="8">
        <v>4630</v>
      </c>
      <c r="B4632" s="10" t="s">
        <v>14989</v>
      </c>
      <c r="C4632" s="10" t="s">
        <v>37</v>
      </c>
      <c r="D4632" s="10" t="s">
        <v>14998</v>
      </c>
      <c r="E4632" s="10" t="s">
        <v>37</v>
      </c>
      <c r="F4632" s="11">
        <v>1</v>
      </c>
      <c r="G4632" s="11" t="s">
        <v>43</v>
      </c>
      <c r="H4632" s="10" t="s">
        <v>19</v>
      </c>
      <c r="I4632" s="10" t="s">
        <v>14999</v>
      </c>
      <c r="J4632" s="10" t="s">
        <v>40</v>
      </c>
      <c r="K4632" s="10" t="s">
        <v>14992</v>
      </c>
      <c r="L4632" s="10" t="s">
        <v>14993</v>
      </c>
      <c r="M4632" s="12" t="s">
        <v>14836</v>
      </c>
    </row>
    <row r="4633" s="4" customFormat="1" ht="40.5" spans="1:13">
      <c r="A4633" s="8">
        <v>4631</v>
      </c>
      <c r="B4633" s="9" t="s">
        <v>14989</v>
      </c>
      <c r="C4633" s="9" t="s">
        <v>37</v>
      </c>
      <c r="D4633" s="9" t="s">
        <v>15000</v>
      </c>
      <c r="E4633" s="9" t="s">
        <v>37</v>
      </c>
      <c r="F4633" s="8">
        <v>1</v>
      </c>
      <c r="G4633" s="8" t="s">
        <v>18</v>
      </c>
      <c r="H4633" s="9" t="s">
        <v>19</v>
      </c>
      <c r="I4633" s="9" t="s">
        <v>15001</v>
      </c>
      <c r="J4633" s="9" t="s">
        <v>59</v>
      </c>
      <c r="K4633" s="9" t="s">
        <v>14992</v>
      </c>
      <c r="L4633" s="9" t="str">
        <f>"13009250746"</f>
        <v>13009250746</v>
      </c>
      <c r="M4633" s="12" t="s">
        <v>14836</v>
      </c>
    </row>
    <row r="4634" s="4" customFormat="1" ht="40.5" spans="1:13">
      <c r="A4634" s="8">
        <v>4632</v>
      </c>
      <c r="B4634" s="9" t="s">
        <v>14989</v>
      </c>
      <c r="C4634" s="9" t="s">
        <v>37</v>
      </c>
      <c r="D4634" s="9" t="s">
        <v>15002</v>
      </c>
      <c r="E4634" s="9" t="s">
        <v>37</v>
      </c>
      <c r="F4634" s="8">
        <v>2</v>
      </c>
      <c r="G4634" s="8" t="s">
        <v>18</v>
      </c>
      <c r="H4634" s="9" t="s">
        <v>474</v>
      </c>
      <c r="I4634" s="9" t="s">
        <v>15003</v>
      </c>
      <c r="J4634" s="9" t="s">
        <v>59</v>
      </c>
      <c r="K4634" s="9" t="s">
        <v>14992</v>
      </c>
      <c r="L4634" s="9" t="str">
        <f>"13009250746"</f>
        <v>13009250746</v>
      </c>
      <c r="M4634" s="12" t="s">
        <v>14836</v>
      </c>
    </row>
    <row r="4635" s="4" customFormat="1" ht="54" spans="1:13">
      <c r="A4635" s="8">
        <v>4633</v>
      </c>
      <c r="B4635" s="9" t="s">
        <v>14989</v>
      </c>
      <c r="C4635" s="9" t="s">
        <v>37</v>
      </c>
      <c r="D4635" s="9" t="s">
        <v>15004</v>
      </c>
      <c r="E4635" s="9" t="s">
        <v>37</v>
      </c>
      <c r="F4635" s="8">
        <v>2</v>
      </c>
      <c r="G4635" s="8" t="s">
        <v>18</v>
      </c>
      <c r="H4635" s="9" t="s">
        <v>474</v>
      </c>
      <c r="I4635" s="9" t="s">
        <v>15005</v>
      </c>
      <c r="J4635" s="9" t="s">
        <v>59</v>
      </c>
      <c r="K4635" s="9" t="s">
        <v>14992</v>
      </c>
      <c r="L4635" s="9" t="str">
        <f>"13009250746"</f>
        <v>13009250746</v>
      </c>
      <c r="M4635" s="12" t="s">
        <v>14836</v>
      </c>
    </row>
    <row r="4636" s="4" customFormat="1" ht="94.5" spans="1:13">
      <c r="A4636" s="8">
        <v>4634</v>
      </c>
      <c r="B4636" s="10" t="s">
        <v>15006</v>
      </c>
      <c r="C4636" s="10" t="s">
        <v>461</v>
      </c>
      <c r="D4636" s="10" t="s">
        <v>15007</v>
      </c>
      <c r="E4636" s="10" t="s">
        <v>2653</v>
      </c>
      <c r="F4636" s="11">
        <v>10</v>
      </c>
      <c r="G4636" s="11" t="s">
        <v>43</v>
      </c>
      <c r="H4636" s="10" t="s">
        <v>19</v>
      </c>
      <c r="I4636" s="10" t="s">
        <v>15008</v>
      </c>
      <c r="J4636" s="10" t="s">
        <v>40</v>
      </c>
      <c r="K4636" s="10" t="s">
        <v>15009</v>
      </c>
      <c r="L4636" s="10" t="s">
        <v>15010</v>
      </c>
      <c r="M4636" s="12" t="s">
        <v>14836</v>
      </c>
    </row>
    <row r="4637" s="4" customFormat="1" ht="121.5" spans="1:13">
      <c r="A4637" s="8">
        <v>4635</v>
      </c>
      <c r="B4637" s="9" t="s">
        <v>15006</v>
      </c>
      <c r="C4637" s="9" t="s">
        <v>461</v>
      </c>
      <c r="D4637" s="9" t="s">
        <v>15011</v>
      </c>
      <c r="E4637" s="9" t="s">
        <v>2653</v>
      </c>
      <c r="F4637" s="8">
        <v>2</v>
      </c>
      <c r="G4637" s="8" t="s">
        <v>18</v>
      </c>
      <c r="H4637" s="9" t="s">
        <v>19</v>
      </c>
      <c r="I4637" s="9" t="s">
        <v>15012</v>
      </c>
      <c r="J4637" s="9" t="s">
        <v>34</v>
      </c>
      <c r="K4637" s="9" t="s">
        <v>15009</v>
      </c>
      <c r="L4637" s="9" t="s">
        <v>15010</v>
      </c>
      <c r="M4637" s="12" t="s">
        <v>14836</v>
      </c>
    </row>
    <row r="4638" s="4" customFormat="1" ht="81" spans="1:13">
      <c r="A4638" s="8">
        <v>4636</v>
      </c>
      <c r="B4638" s="10" t="s">
        <v>15013</v>
      </c>
      <c r="C4638" s="10" t="s">
        <v>37</v>
      </c>
      <c r="D4638" s="10" t="s">
        <v>15014</v>
      </c>
      <c r="E4638" s="10" t="s">
        <v>2840</v>
      </c>
      <c r="F4638" s="11">
        <v>1</v>
      </c>
      <c r="G4638" s="11" t="s">
        <v>43</v>
      </c>
      <c r="H4638" s="10" t="s">
        <v>19</v>
      </c>
      <c r="I4638" s="10" t="s">
        <v>15015</v>
      </c>
      <c r="J4638" s="10" t="s">
        <v>40</v>
      </c>
      <c r="K4638" s="10" t="s">
        <v>15016</v>
      </c>
      <c r="L4638" s="10" t="s">
        <v>15017</v>
      </c>
      <c r="M4638" s="12" t="s">
        <v>14836</v>
      </c>
    </row>
    <row r="4639" s="4" customFormat="1" ht="40.5" spans="1:13">
      <c r="A4639" s="8">
        <v>4637</v>
      </c>
      <c r="B4639" s="10" t="s">
        <v>15013</v>
      </c>
      <c r="C4639" s="10" t="s">
        <v>30</v>
      </c>
      <c r="D4639" s="10" t="s">
        <v>15018</v>
      </c>
      <c r="E4639" s="10" t="s">
        <v>2664</v>
      </c>
      <c r="F4639" s="11">
        <v>2</v>
      </c>
      <c r="G4639" s="11" t="s">
        <v>43</v>
      </c>
      <c r="H4639" s="10" t="s">
        <v>19</v>
      </c>
      <c r="I4639" s="10" t="s">
        <v>15019</v>
      </c>
      <c r="J4639" s="10" t="s">
        <v>59</v>
      </c>
      <c r="K4639" s="10" t="s">
        <v>15016</v>
      </c>
      <c r="L4639" s="10" t="s">
        <v>15017</v>
      </c>
      <c r="M4639" s="12" t="s">
        <v>14836</v>
      </c>
    </row>
    <row r="4640" s="4" customFormat="1" ht="54" spans="1:13">
      <c r="A4640" s="8">
        <v>4638</v>
      </c>
      <c r="B4640" s="9" t="s">
        <v>15013</v>
      </c>
      <c r="C4640" s="9" t="s">
        <v>37</v>
      </c>
      <c r="D4640" s="9" t="s">
        <v>15020</v>
      </c>
      <c r="E4640" s="9" t="s">
        <v>2664</v>
      </c>
      <c r="F4640" s="8">
        <v>3</v>
      </c>
      <c r="G4640" s="8" t="s">
        <v>18</v>
      </c>
      <c r="H4640" s="9" t="s">
        <v>19</v>
      </c>
      <c r="I4640" s="9" t="s">
        <v>15021</v>
      </c>
      <c r="J4640" s="9" t="s">
        <v>40</v>
      </c>
      <c r="K4640" s="9" t="s">
        <v>15016</v>
      </c>
      <c r="L4640" s="9" t="str">
        <f>"18640094533"</f>
        <v>18640094533</v>
      </c>
      <c r="M4640" s="12" t="s">
        <v>14836</v>
      </c>
    </row>
    <row r="4641" s="4" customFormat="1" ht="40.5" spans="1:13">
      <c r="A4641" s="8">
        <v>4639</v>
      </c>
      <c r="B4641" s="9" t="s">
        <v>15022</v>
      </c>
      <c r="C4641" s="9" t="s">
        <v>150</v>
      </c>
      <c r="D4641" s="9" t="s">
        <v>15023</v>
      </c>
      <c r="E4641" s="9" t="s">
        <v>32</v>
      </c>
      <c r="F4641" s="8">
        <v>5</v>
      </c>
      <c r="G4641" s="8" t="s">
        <v>18</v>
      </c>
      <c r="H4641" s="9" t="s">
        <v>76</v>
      </c>
      <c r="I4641" s="9" t="s">
        <v>15024</v>
      </c>
      <c r="J4641" s="9" t="s">
        <v>59</v>
      </c>
      <c r="K4641" s="9" t="s">
        <v>15025</v>
      </c>
      <c r="L4641" s="9" t="str">
        <f>"13942399620"</f>
        <v>13942399620</v>
      </c>
      <c r="M4641" s="12" t="s">
        <v>14836</v>
      </c>
    </row>
    <row r="4642" s="4" customFormat="1" ht="40.5" spans="1:13">
      <c r="A4642" s="8">
        <v>4640</v>
      </c>
      <c r="B4642" s="9" t="s">
        <v>15026</v>
      </c>
      <c r="C4642" s="9" t="s">
        <v>167</v>
      </c>
      <c r="D4642" s="9" t="s">
        <v>15027</v>
      </c>
      <c r="E4642" s="9" t="s">
        <v>258</v>
      </c>
      <c r="F4642" s="8">
        <v>1</v>
      </c>
      <c r="G4642" s="8" t="s">
        <v>18</v>
      </c>
      <c r="H4642" s="9" t="s">
        <v>19</v>
      </c>
      <c r="I4642" s="9" t="s">
        <v>15028</v>
      </c>
      <c r="J4642" s="9" t="s">
        <v>59</v>
      </c>
      <c r="K4642" s="9" t="s">
        <v>15029</v>
      </c>
      <c r="L4642" s="9" t="s">
        <v>15030</v>
      </c>
      <c r="M4642" s="12" t="s">
        <v>14836</v>
      </c>
    </row>
    <row r="4643" s="4" customFormat="1" ht="67.5" spans="1:13">
      <c r="A4643" s="8">
        <v>4641</v>
      </c>
      <c r="B4643" s="9" t="s">
        <v>15026</v>
      </c>
      <c r="C4643" s="9" t="s">
        <v>150</v>
      </c>
      <c r="D4643" s="9" t="s">
        <v>4910</v>
      </c>
      <c r="E4643" s="9" t="s">
        <v>32</v>
      </c>
      <c r="F4643" s="8">
        <v>1</v>
      </c>
      <c r="G4643" s="8" t="s">
        <v>18</v>
      </c>
      <c r="H4643" s="9" t="s">
        <v>19</v>
      </c>
      <c r="I4643" s="9" t="s">
        <v>15031</v>
      </c>
      <c r="J4643" s="9" t="s">
        <v>59</v>
      </c>
      <c r="K4643" s="9" t="s">
        <v>15029</v>
      </c>
      <c r="L4643" s="9" t="s">
        <v>15030</v>
      </c>
      <c r="M4643" s="12" t="s">
        <v>14836</v>
      </c>
    </row>
    <row r="4644" s="4" customFormat="1" ht="94.5" spans="1:13">
      <c r="A4644" s="8">
        <v>4642</v>
      </c>
      <c r="B4644" s="9" t="s">
        <v>15032</v>
      </c>
      <c r="C4644" s="9" t="s">
        <v>150</v>
      </c>
      <c r="D4644" s="9" t="s">
        <v>15033</v>
      </c>
      <c r="E4644" s="9" t="s">
        <v>32</v>
      </c>
      <c r="F4644" s="8">
        <v>5</v>
      </c>
      <c r="G4644" s="8" t="s">
        <v>18</v>
      </c>
      <c r="H4644" s="9" t="s">
        <v>76</v>
      </c>
      <c r="I4644" s="9" t="s">
        <v>15034</v>
      </c>
      <c r="J4644" s="9" t="s">
        <v>34</v>
      </c>
      <c r="K4644" s="9" t="s">
        <v>15035</v>
      </c>
      <c r="L4644" s="9" t="s">
        <v>15036</v>
      </c>
      <c r="M4644" s="12" t="s">
        <v>14836</v>
      </c>
    </row>
    <row r="4645" s="4" customFormat="1" ht="121.5" spans="1:13">
      <c r="A4645" s="8">
        <v>4643</v>
      </c>
      <c r="B4645" s="10" t="s">
        <v>15037</v>
      </c>
      <c r="C4645" s="10" t="s">
        <v>37</v>
      </c>
      <c r="D4645" s="10" t="s">
        <v>15038</v>
      </c>
      <c r="E4645" s="10" t="s">
        <v>2793</v>
      </c>
      <c r="F4645" s="11">
        <v>2</v>
      </c>
      <c r="G4645" s="11" t="s">
        <v>43</v>
      </c>
      <c r="H4645" s="10" t="s">
        <v>19</v>
      </c>
      <c r="I4645" s="10" t="s">
        <v>15039</v>
      </c>
      <c r="J4645" s="10" t="s">
        <v>40</v>
      </c>
      <c r="K4645" s="10" t="s">
        <v>1272</v>
      </c>
      <c r="L4645" s="10" t="s">
        <v>15040</v>
      </c>
      <c r="M4645" s="12" t="s">
        <v>14836</v>
      </c>
    </row>
    <row r="4646" s="4" customFormat="1" ht="54" spans="1:13">
      <c r="A4646" s="8">
        <v>4644</v>
      </c>
      <c r="B4646" s="10" t="s">
        <v>15037</v>
      </c>
      <c r="C4646" s="10" t="s">
        <v>37</v>
      </c>
      <c r="D4646" s="10" t="s">
        <v>15041</v>
      </c>
      <c r="E4646" s="10" t="s">
        <v>13721</v>
      </c>
      <c r="F4646" s="11">
        <v>3</v>
      </c>
      <c r="G4646" s="11" t="s">
        <v>43</v>
      </c>
      <c r="H4646" s="10" t="s">
        <v>19</v>
      </c>
      <c r="I4646" s="10" t="s">
        <v>15042</v>
      </c>
      <c r="J4646" s="10" t="s">
        <v>40</v>
      </c>
      <c r="K4646" s="10" t="s">
        <v>1272</v>
      </c>
      <c r="L4646" s="10" t="s">
        <v>15040</v>
      </c>
      <c r="M4646" s="12" t="s">
        <v>14836</v>
      </c>
    </row>
    <row r="4647" s="4" customFormat="1" ht="27" spans="1:13">
      <c r="A4647" s="8">
        <v>4645</v>
      </c>
      <c r="B4647" s="10" t="s">
        <v>15043</v>
      </c>
      <c r="C4647" s="10" t="s">
        <v>37</v>
      </c>
      <c r="D4647" s="10" t="s">
        <v>15044</v>
      </c>
      <c r="E4647" s="10" t="s">
        <v>19</v>
      </c>
      <c r="F4647" s="11">
        <v>1</v>
      </c>
      <c r="G4647" s="11" t="s">
        <v>633</v>
      </c>
      <c r="H4647" s="10" t="s">
        <v>19</v>
      </c>
      <c r="I4647" s="10" t="s">
        <v>15045</v>
      </c>
      <c r="J4647" s="10" t="s">
        <v>591</v>
      </c>
      <c r="K4647" s="10" t="s">
        <v>15046</v>
      </c>
      <c r="L4647" s="10" t="s">
        <v>15047</v>
      </c>
      <c r="M4647" s="12" t="s">
        <v>14836</v>
      </c>
    </row>
    <row r="4648" s="4" customFormat="1" ht="27" spans="1:13">
      <c r="A4648" s="8">
        <v>4646</v>
      </c>
      <c r="B4648" s="10" t="s">
        <v>15048</v>
      </c>
      <c r="C4648" s="10" t="s">
        <v>37</v>
      </c>
      <c r="D4648" s="10" t="s">
        <v>8187</v>
      </c>
      <c r="E4648" s="10" t="s">
        <v>19</v>
      </c>
      <c r="F4648" s="11">
        <v>3</v>
      </c>
      <c r="G4648" s="11" t="s">
        <v>39</v>
      </c>
      <c r="H4648" s="10" t="s">
        <v>19</v>
      </c>
      <c r="I4648" s="10" t="s">
        <v>8188</v>
      </c>
      <c r="J4648" s="10" t="s">
        <v>591</v>
      </c>
      <c r="K4648" s="10" t="s">
        <v>8189</v>
      </c>
      <c r="L4648" s="10" t="s">
        <v>8190</v>
      </c>
      <c r="M4648" s="12" t="s">
        <v>14836</v>
      </c>
    </row>
    <row r="4649" s="4" customFormat="1" ht="40.5" spans="1:13">
      <c r="A4649" s="8">
        <v>4647</v>
      </c>
      <c r="B4649" s="10" t="s">
        <v>15049</v>
      </c>
      <c r="C4649" s="10" t="s">
        <v>66</v>
      </c>
      <c r="D4649" s="10" t="s">
        <v>15050</v>
      </c>
      <c r="E4649" s="10" t="s">
        <v>8520</v>
      </c>
      <c r="F4649" s="11">
        <v>5</v>
      </c>
      <c r="G4649" s="11" t="s">
        <v>43</v>
      </c>
      <c r="H4649" s="10" t="s">
        <v>19</v>
      </c>
      <c r="I4649" s="10" t="s">
        <v>15051</v>
      </c>
      <c r="J4649" s="10" t="s">
        <v>40</v>
      </c>
      <c r="K4649" s="10" t="s">
        <v>15052</v>
      </c>
      <c r="L4649" s="10" t="s">
        <v>15053</v>
      </c>
      <c r="M4649" s="12" t="s">
        <v>14836</v>
      </c>
    </row>
    <row r="4650" s="4" customFormat="1" spans="1:13">
      <c r="A4650" s="8">
        <v>4648</v>
      </c>
      <c r="B4650" s="10" t="s">
        <v>15054</v>
      </c>
      <c r="C4650" s="10" t="s">
        <v>37</v>
      </c>
      <c r="D4650" s="10" t="s">
        <v>15055</v>
      </c>
      <c r="E4650" s="10" t="s">
        <v>19</v>
      </c>
      <c r="F4650" s="11">
        <v>2</v>
      </c>
      <c r="G4650" s="11" t="s">
        <v>633</v>
      </c>
      <c r="H4650" s="10" t="s">
        <v>19</v>
      </c>
      <c r="I4650" s="10" t="s">
        <v>15056</v>
      </c>
      <c r="J4650" s="10" t="s">
        <v>70</v>
      </c>
      <c r="K4650" s="10" t="s">
        <v>15057</v>
      </c>
      <c r="L4650" s="10" t="s">
        <v>15058</v>
      </c>
      <c r="M4650" s="12" t="s">
        <v>14836</v>
      </c>
    </row>
    <row r="4651" s="4" customFormat="1" ht="94.5" spans="1:13">
      <c r="A4651" s="8">
        <v>4649</v>
      </c>
      <c r="B4651" s="9" t="s">
        <v>15059</v>
      </c>
      <c r="C4651" s="9" t="s">
        <v>607</v>
      </c>
      <c r="D4651" s="9" t="s">
        <v>15060</v>
      </c>
      <c r="E4651" s="9" t="s">
        <v>251</v>
      </c>
      <c r="F4651" s="8">
        <v>1</v>
      </c>
      <c r="G4651" s="8" t="s">
        <v>18</v>
      </c>
      <c r="H4651" s="9" t="s">
        <v>19</v>
      </c>
      <c r="I4651" s="9" t="s">
        <v>15061</v>
      </c>
      <c r="J4651" s="9" t="s">
        <v>59</v>
      </c>
      <c r="K4651" s="9" t="s">
        <v>15062</v>
      </c>
      <c r="L4651" s="9" t="str">
        <f>"13998868113"</f>
        <v>13998868113</v>
      </c>
      <c r="M4651" s="12" t="s">
        <v>14836</v>
      </c>
    </row>
    <row r="4652" s="4" customFormat="1" ht="54" spans="1:13">
      <c r="A4652" s="8">
        <v>4650</v>
      </c>
      <c r="B4652" s="9" t="s">
        <v>15059</v>
      </c>
      <c r="C4652" s="9" t="s">
        <v>5232</v>
      </c>
      <c r="D4652" s="9" t="s">
        <v>15063</v>
      </c>
      <c r="E4652" s="9" t="s">
        <v>3150</v>
      </c>
      <c r="F4652" s="8">
        <v>2</v>
      </c>
      <c r="G4652" s="8" t="s">
        <v>18</v>
      </c>
      <c r="H4652" s="9" t="s">
        <v>19</v>
      </c>
      <c r="I4652" s="9" t="s">
        <v>15064</v>
      </c>
      <c r="J4652" s="9" t="s">
        <v>59</v>
      </c>
      <c r="K4652" s="9" t="s">
        <v>15062</v>
      </c>
      <c r="L4652" s="9" t="str">
        <f>"13998868113"</f>
        <v>13998868113</v>
      </c>
      <c r="M4652" s="12" t="s">
        <v>14836</v>
      </c>
    </row>
    <row r="4653" s="4" customFormat="1" ht="81" spans="1:13">
      <c r="A4653" s="8">
        <v>4651</v>
      </c>
      <c r="B4653" s="9" t="s">
        <v>15059</v>
      </c>
      <c r="C4653" s="9" t="s">
        <v>167</v>
      </c>
      <c r="D4653" s="9" t="s">
        <v>15065</v>
      </c>
      <c r="E4653" s="9" t="s">
        <v>258</v>
      </c>
      <c r="F4653" s="8">
        <v>2</v>
      </c>
      <c r="G4653" s="8" t="s">
        <v>18</v>
      </c>
      <c r="H4653" s="9" t="s">
        <v>19</v>
      </c>
      <c r="I4653" s="9" t="s">
        <v>15066</v>
      </c>
      <c r="J4653" s="9" t="s">
        <v>59</v>
      </c>
      <c r="K4653" s="9" t="s">
        <v>15062</v>
      </c>
      <c r="L4653" s="9" t="str">
        <f>"13998868113"</f>
        <v>13998868113</v>
      </c>
      <c r="M4653" s="12" t="s">
        <v>14836</v>
      </c>
    </row>
    <row r="4654" s="4" customFormat="1" ht="54" spans="1:13">
      <c r="A4654" s="8">
        <v>4652</v>
      </c>
      <c r="B4654" s="9" t="s">
        <v>15059</v>
      </c>
      <c r="C4654" s="9" t="s">
        <v>150</v>
      </c>
      <c r="D4654" s="9" t="s">
        <v>15067</v>
      </c>
      <c r="E4654" s="9" t="s">
        <v>32</v>
      </c>
      <c r="F4654" s="8">
        <v>2</v>
      </c>
      <c r="G4654" s="8" t="s">
        <v>18</v>
      </c>
      <c r="H4654" s="9" t="s">
        <v>19</v>
      </c>
      <c r="I4654" s="9" t="s">
        <v>15068</v>
      </c>
      <c r="J4654" s="9" t="s">
        <v>59</v>
      </c>
      <c r="K4654" s="9" t="s">
        <v>15062</v>
      </c>
      <c r="L4654" s="9" t="str">
        <f>"13998868113"</f>
        <v>13998868113</v>
      </c>
      <c r="M4654" s="12" t="s">
        <v>14836</v>
      </c>
    </row>
    <row r="4655" s="4" customFormat="1" ht="54" spans="1:13">
      <c r="A4655" s="8">
        <v>4653</v>
      </c>
      <c r="B4655" s="9" t="s">
        <v>15069</v>
      </c>
      <c r="C4655" s="9" t="s">
        <v>2393</v>
      </c>
      <c r="D4655" s="9" t="s">
        <v>15070</v>
      </c>
      <c r="E4655" s="9" t="s">
        <v>119</v>
      </c>
      <c r="F4655" s="8">
        <v>1</v>
      </c>
      <c r="G4655" s="8" t="s">
        <v>18</v>
      </c>
      <c r="H4655" s="9" t="s">
        <v>1950</v>
      </c>
      <c r="I4655" s="9" t="s">
        <v>12673</v>
      </c>
      <c r="J4655" s="9" t="s">
        <v>34</v>
      </c>
      <c r="K4655" s="9" t="s">
        <v>5379</v>
      </c>
      <c r="L4655" s="9" t="s">
        <v>15071</v>
      </c>
      <c r="M4655" s="12" t="s">
        <v>14836</v>
      </c>
    </row>
    <row r="4656" s="4" customFormat="1" ht="54" spans="1:13">
      <c r="A4656" s="8">
        <v>4654</v>
      </c>
      <c r="B4656" s="9" t="s">
        <v>15069</v>
      </c>
      <c r="C4656" s="9" t="s">
        <v>10302</v>
      </c>
      <c r="D4656" s="9" t="s">
        <v>15072</v>
      </c>
      <c r="E4656" s="9" t="s">
        <v>2208</v>
      </c>
      <c r="F4656" s="8">
        <v>1</v>
      </c>
      <c r="G4656" s="8" t="s">
        <v>18</v>
      </c>
      <c r="H4656" s="9" t="s">
        <v>1950</v>
      </c>
      <c r="I4656" s="9" t="s">
        <v>15073</v>
      </c>
      <c r="J4656" s="9" t="s">
        <v>34</v>
      </c>
      <c r="K4656" s="9" t="s">
        <v>5379</v>
      </c>
      <c r="L4656" s="9" t="s">
        <v>15071</v>
      </c>
      <c r="M4656" s="12" t="s">
        <v>14836</v>
      </c>
    </row>
    <row r="4657" s="4" customFormat="1" ht="27" spans="1:13">
      <c r="A4657" s="8">
        <v>4655</v>
      </c>
      <c r="B4657" s="9" t="s">
        <v>15069</v>
      </c>
      <c r="C4657" s="9" t="s">
        <v>348</v>
      </c>
      <c r="D4657" s="9" t="s">
        <v>15074</v>
      </c>
      <c r="E4657" s="9" t="s">
        <v>350</v>
      </c>
      <c r="F4657" s="8">
        <v>1</v>
      </c>
      <c r="G4657" s="8" t="s">
        <v>18</v>
      </c>
      <c r="H4657" s="9" t="s">
        <v>1950</v>
      </c>
      <c r="I4657" s="9" t="s">
        <v>15075</v>
      </c>
      <c r="J4657" s="9" t="s">
        <v>59</v>
      </c>
      <c r="K4657" s="9" t="s">
        <v>5379</v>
      </c>
      <c r="L4657" s="9" t="str">
        <f>"13591445577"</f>
        <v>13591445577</v>
      </c>
      <c r="M4657" s="12" t="s">
        <v>14836</v>
      </c>
    </row>
    <row r="4658" s="4" customFormat="1" ht="108" spans="1:13">
      <c r="A4658" s="8">
        <v>4656</v>
      </c>
      <c r="B4658" s="9" t="s">
        <v>15076</v>
      </c>
      <c r="C4658" s="9" t="s">
        <v>55</v>
      </c>
      <c r="D4658" s="9" t="s">
        <v>15077</v>
      </c>
      <c r="E4658" s="9" t="s">
        <v>124</v>
      </c>
      <c r="F4658" s="8">
        <v>1</v>
      </c>
      <c r="G4658" s="8" t="s">
        <v>18</v>
      </c>
      <c r="H4658" s="9" t="s">
        <v>19</v>
      </c>
      <c r="I4658" s="9" t="s">
        <v>15078</v>
      </c>
      <c r="J4658" s="9" t="s">
        <v>59</v>
      </c>
      <c r="K4658" s="9" t="s">
        <v>15079</v>
      </c>
      <c r="L4658" s="9" t="str">
        <f>"15941373666"</f>
        <v>15941373666</v>
      </c>
      <c r="M4658" s="12" t="s">
        <v>14836</v>
      </c>
    </row>
    <row r="4659" s="4" customFormat="1" ht="54" spans="1:13">
      <c r="A4659" s="8">
        <v>4657</v>
      </c>
      <c r="B4659" s="9" t="s">
        <v>15080</v>
      </c>
      <c r="C4659" s="9" t="s">
        <v>141</v>
      </c>
      <c r="D4659" s="9" t="s">
        <v>15081</v>
      </c>
      <c r="E4659" s="9" t="s">
        <v>119</v>
      </c>
      <c r="F4659" s="8">
        <v>1</v>
      </c>
      <c r="G4659" s="8" t="s">
        <v>18</v>
      </c>
      <c r="H4659" s="9" t="s">
        <v>19</v>
      </c>
      <c r="I4659" s="9" t="s">
        <v>19</v>
      </c>
      <c r="J4659" s="9" t="s">
        <v>34</v>
      </c>
      <c r="K4659" s="9" t="s">
        <v>15082</v>
      </c>
      <c r="L4659" s="9" t="s">
        <v>15083</v>
      </c>
      <c r="M4659" s="12" t="s">
        <v>14836</v>
      </c>
    </row>
    <row r="4660" s="4" customFormat="1" ht="108" spans="1:13">
      <c r="A4660" s="8">
        <v>4658</v>
      </c>
      <c r="B4660" s="9" t="s">
        <v>15084</v>
      </c>
      <c r="C4660" s="9" t="s">
        <v>574</v>
      </c>
      <c r="D4660" s="9" t="s">
        <v>15085</v>
      </c>
      <c r="E4660" s="9" t="s">
        <v>251</v>
      </c>
      <c r="F4660" s="8">
        <v>1</v>
      </c>
      <c r="G4660" s="8" t="s">
        <v>18</v>
      </c>
      <c r="H4660" s="9" t="s">
        <v>19</v>
      </c>
      <c r="I4660" s="9" t="s">
        <v>15086</v>
      </c>
      <c r="J4660" s="9" t="s">
        <v>40</v>
      </c>
      <c r="K4660" s="9" t="s">
        <v>15087</v>
      </c>
      <c r="L4660" s="9" t="str">
        <f>"18840753888"</f>
        <v>18840753888</v>
      </c>
      <c r="M4660" s="12" t="s">
        <v>14836</v>
      </c>
    </row>
    <row r="4661" s="4" customFormat="1" ht="27" spans="1:13">
      <c r="A4661" s="8">
        <v>4659</v>
      </c>
      <c r="B4661" s="9" t="s">
        <v>15088</v>
      </c>
      <c r="C4661" s="9" t="s">
        <v>37</v>
      </c>
      <c r="D4661" s="9" t="s">
        <v>15089</v>
      </c>
      <c r="E4661" s="9" t="s">
        <v>2186</v>
      </c>
      <c r="F4661" s="8">
        <v>2</v>
      </c>
      <c r="G4661" s="8" t="s">
        <v>18</v>
      </c>
      <c r="H4661" s="9" t="s">
        <v>19</v>
      </c>
      <c r="I4661" s="9" t="s">
        <v>15090</v>
      </c>
      <c r="J4661" s="9" t="s">
        <v>70</v>
      </c>
      <c r="K4661" s="9" t="s">
        <v>15091</v>
      </c>
      <c r="L4661" s="9" t="s">
        <v>15092</v>
      </c>
      <c r="M4661" s="12" t="s">
        <v>14836</v>
      </c>
    </row>
    <row r="4662" s="4" customFormat="1" ht="67.5" spans="1:13">
      <c r="A4662" s="8">
        <v>4660</v>
      </c>
      <c r="B4662" s="10" t="s">
        <v>15093</v>
      </c>
      <c r="C4662" s="10" t="s">
        <v>37</v>
      </c>
      <c r="D4662" s="10" t="s">
        <v>15094</v>
      </c>
      <c r="E4662" s="10" t="s">
        <v>37</v>
      </c>
      <c r="F4662" s="11">
        <v>1</v>
      </c>
      <c r="G4662" s="11" t="s">
        <v>633</v>
      </c>
      <c r="H4662" s="10" t="s">
        <v>19</v>
      </c>
      <c r="I4662" s="10" t="s">
        <v>15094</v>
      </c>
      <c r="J4662" s="10" t="s">
        <v>70</v>
      </c>
      <c r="K4662" s="10" t="s">
        <v>15095</v>
      </c>
      <c r="L4662" s="10" t="s">
        <v>15096</v>
      </c>
      <c r="M4662" s="12" t="s">
        <v>14836</v>
      </c>
    </row>
    <row r="4663" s="4" customFormat="1" spans="1:13">
      <c r="A4663" s="8">
        <v>4661</v>
      </c>
      <c r="B4663" s="10" t="s">
        <v>15093</v>
      </c>
      <c r="C4663" s="10" t="s">
        <v>37</v>
      </c>
      <c r="D4663" s="10" t="s">
        <v>15097</v>
      </c>
      <c r="E4663" s="10" t="s">
        <v>37</v>
      </c>
      <c r="F4663" s="11">
        <v>1</v>
      </c>
      <c r="G4663" s="11" t="s">
        <v>633</v>
      </c>
      <c r="H4663" s="10" t="s">
        <v>19</v>
      </c>
      <c r="I4663" s="10" t="s">
        <v>15097</v>
      </c>
      <c r="J4663" s="10" t="s">
        <v>70</v>
      </c>
      <c r="K4663" s="10" t="s">
        <v>15095</v>
      </c>
      <c r="L4663" s="10" t="s">
        <v>15096</v>
      </c>
      <c r="M4663" s="12" t="s">
        <v>14836</v>
      </c>
    </row>
    <row r="4664" s="4" customFormat="1" ht="40.5" spans="1:13">
      <c r="A4664" s="8">
        <v>4662</v>
      </c>
      <c r="B4664" s="10" t="s">
        <v>15093</v>
      </c>
      <c r="C4664" s="10" t="s">
        <v>37</v>
      </c>
      <c r="D4664" s="10" t="s">
        <v>15098</v>
      </c>
      <c r="E4664" s="10" t="s">
        <v>37</v>
      </c>
      <c r="F4664" s="11">
        <v>3</v>
      </c>
      <c r="G4664" s="11" t="s">
        <v>633</v>
      </c>
      <c r="H4664" s="10" t="s">
        <v>19</v>
      </c>
      <c r="I4664" s="10" t="s">
        <v>15098</v>
      </c>
      <c r="J4664" s="10" t="s">
        <v>70</v>
      </c>
      <c r="K4664" s="10" t="s">
        <v>15095</v>
      </c>
      <c r="L4664" s="10" t="s">
        <v>15096</v>
      </c>
      <c r="M4664" s="12" t="s">
        <v>14836</v>
      </c>
    </row>
    <row r="4665" s="4" customFormat="1" ht="40.5" spans="1:13">
      <c r="A4665" s="8">
        <v>4663</v>
      </c>
      <c r="B4665" s="10" t="s">
        <v>15093</v>
      </c>
      <c r="C4665" s="10" t="s">
        <v>37</v>
      </c>
      <c r="D4665" s="10" t="s">
        <v>15099</v>
      </c>
      <c r="E4665" s="10" t="s">
        <v>37</v>
      </c>
      <c r="F4665" s="11">
        <v>2</v>
      </c>
      <c r="G4665" s="11" t="s">
        <v>633</v>
      </c>
      <c r="H4665" s="10" t="s">
        <v>19</v>
      </c>
      <c r="I4665" s="10" t="s">
        <v>15099</v>
      </c>
      <c r="J4665" s="10" t="s">
        <v>70</v>
      </c>
      <c r="K4665" s="10" t="s">
        <v>15095</v>
      </c>
      <c r="L4665" s="10" t="s">
        <v>15096</v>
      </c>
      <c r="M4665" s="12" t="s">
        <v>14836</v>
      </c>
    </row>
    <row r="4666" s="4" customFormat="1" ht="40.5" spans="1:13">
      <c r="A4666" s="8">
        <v>4664</v>
      </c>
      <c r="B4666" s="10" t="s">
        <v>15100</v>
      </c>
      <c r="C4666" s="10" t="s">
        <v>37</v>
      </c>
      <c r="D4666" s="10" t="s">
        <v>15101</v>
      </c>
      <c r="E4666" s="10" t="s">
        <v>15102</v>
      </c>
      <c r="F4666" s="11">
        <v>1</v>
      </c>
      <c r="G4666" s="11" t="s">
        <v>43</v>
      </c>
      <c r="H4666" s="10" t="s">
        <v>76</v>
      </c>
      <c r="I4666" s="10" t="s">
        <v>15101</v>
      </c>
      <c r="J4666" s="10" t="s">
        <v>34</v>
      </c>
      <c r="K4666" s="10" t="s">
        <v>15103</v>
      </c>
      <c r="L4666" s="10" t="s">
        <v>15104</v>
      </c>
      <c r="M4666" s="12" t="s">
        <v>14836</v>
      </c>
    </row>
    <row r="4667" s="4" customFormat="1" ht="135" spans="1:13">
      <c r="A4667" s="8">
        <v>4665</v>
      </c>
      <c r="B4667" s="9" t="s">
        <v>15105</v>
      </c>
      <c r="C4667" s="9" t="s">
        <v>5959</v>
      </c>
      <c r="D4667" s="9" t="s">
        <v>15106</v>
      </c>
      <c r="E4667" s="9" t="s">
        <v>350</v>
      </c>
      <c r="F4667" s="8">
        <v>1</v>
      </c>
      <c r="G4667" s="8" t="s">
        <v>18</v>
      </c>
      <c r="H4667" s="9" t="s">
        <v>19</v>
      </c>
      <c r="I4667" s="9" t="s">
        <v>15107</v>
      </c>
      <c r="J4667" s="9" t="s">
        <v>59</v>
      </c>
      <c r="K4667" s="9" t="s">
        <v>7621</v>
      </c>
      <c r="L4667" s="9" t="str">
        <f>"13700131268"</f>
        <v>13700131268</v>
      </c>
      <c r="M4667" s="12" t="s">
        <v>14836</v>
      </c>
    </row>
    <row r="4668" s="4" customFormat="1" ht="54" spans="1:13">
      <c r="A4668" s="8">
        <v>4666</v>
      </c>
      <c r="B4668" s="10" t="s">
        <v>15108</v>
      </c>
      <c r="C4668" s="10" t="s">
        <v>66</v>
      </c>
      <c r="D4668" s="10" t="s">
        <v>15109</v>
      </c>
      <c r="E4668" s="10" t="s">
        <v>119</v>
      </c>
      <c r="F4668" s="11">
        <v>5</v>
      </c>
      <c r="G4668" s="11" t="s">
        <v>43</v>
      </c>
      <c r="H4668" s="10" t="s">
        <v>19</v>
      </c>
      <c r="I4668" s="10" t="s">
        <v>15110</v>
      </c>
      <c r="J4668" s="10" t="s">
        <v>40</v>
      </c>
      <c r="K4668" s="10" t="s">
        <v>4815</v>
      </c>
      <c r="L4668" s="10" t="s">
        <v>15111</v>
      </c>
      <c r="M4668" s="12" t="s">
        <v>14836</v>
      </c>
    </row>
    <row r="4669" s="4" customFormat="1" ht="27" spans="1:13">
      <c r="A4669" s="8">
        <v>4667</v>
      </c>
      <c r="B4669" s="10" t="s">
        <v>15112</v>
      </c>
      <c r="C4669" s="10" t="s">
        <v>37</v>
      </c>
      <c r="D4669" s="10" t="s">
        <v>15113</v>
      </c>
      <c r="E4669" s="10" t="s">
        <v>32</v>
      </c>
      <c r="F4669" s="11">
        <v>5</v>
      </c>
      <c r="G4669" s="11" t="s">
        <v>39</v>
      </c>
      <c r="H4669" s="10" t="s">
        <v>19</v>
      </c>
      <c r="I4669" s="10" t="s">
        <v>15114</v>
      </c>
      <c r="J4669" s="10" t="s">
        <v>40</v>
      </c>
      <c r="K4669" s="10" t="s">
        <v>15115</v>
      </c>
      <c r="L4669" s="10" t="s">
        <v>15116</v>
      </c>
      <c r="M4669" s="12" t="s">
        <v>14836</v>
      </c>
    </row>
    <row r="4670" s="4" customFormat="1" spans="1:13">
      <c r="A4670" s="8">
        <v>4668</v>
      </c>
      <c r="B4670" s="9" t="s">
        <v>15112</v>
      </c>
      <c r="C4670" s="9" t="s">
        <v>37</v>
      </c>
      <c r="D4670" s="9" t="s">
        <v>15117</v>
      </c>
      <c r="E4670" s="9" t="s">
        <v>364</v>
      </c>
      <c r="F4670" s="8">
        <v>3</v>
      </c>
      <c r="G4670" s="8" t="s">
        <v>18</v>
      </c>
      <c r="H4670" s="9" t="s">
        <v>19</v>
      </c>
      <c r="I4670" s="9" t="s">
        <v>15118</v>
      </c>
      <c r="J4670" s="9" t="s">
        <v>34</v>
      </c>
      <c r="K4670" s="9" t="s">
        <v>15115</v>
      </c>
      <c r="L4670" s="9" t="s">
        <v>15116</v>
      </c>
      <c r="M4670" s="12" t="s">
        <v>14836</v>
      </c>
    </row>
    <row r="4671" s="4" customFormat="1" ht="27" spans="1:13">
      <c r="A4671" s="8">
        <v>4669</v>
      </c>
      <c r="B4671" s="9" t="s">
        <v>15112</v>
      </c>
      <c r="C4671" s="9" t="s">
        <v>150</v>
      </c>
      <c r="D4671" s="9" t="s">
        <v>15119</v>
      </c>
      <c r="E4671" s="9" t="s">
        <v>152</v>
      </c>
      <c r="F4671" s="8">
        <v>3</v>
      </c>
      <c r="G4671" s="8" t="s">
        <v>18</v>
      </c>
      <c r="H4671" s="9" t="s">
        <v>19</v>
      </c>
      <c r="I4671" s="9" t="s">
        <v>15120</v>
      </c>
      <c r="J4671" s="9" t="s">
        <v>34</v>
      </c>
      <c r="K4671" s="9" t="s">
        <v>15115</v>
      </c>
      <c r="L4671" s="9" t="s">
        <v>15116</v>
      </c>
      <c r="M4671" s="12" t="s">
        <v>14836</v>
      </c>
    </row>
    <row r="4672" s="4" customFormat="1" ht="148.5" spans="1:13">
      <c r="A4672" s="8">
        <v>4670</v>
      </c>
      <c r="B4672" s="9" t="s">
        <v>15121</v>
      </c>
      <c r="C4672" s="9" t="s">
        <v>37</v>
      </c>
      <c r="D4672" s="10" t="s">
        <v>15122</v>
      </c>
      <c r="E4672" s="10" t="s">
        <v>251</v>
      </c>
      <c r="F4672" s="11">
        <v>1</v>
      </c>
      <c r="G4672" s="11" t="s">
        <v>18</v>
      </c>
      <c r="H4672" s="10" t="s">
        <v>1950</v>
      </c>
      <c r="I4672" s="10" t="s">
        <v>15123</v>
      </c>
      <c r="J4672" s="9" t="s">
        <v>34</v>
      </c>
      <c r="K4672" s="9" t="s">
        <v>15124</v>
      </c>
      <c r="L4672" s="9" t="s">
        <v>15125</v>
      </c>
      <c r="M4672" s="12" t="s">
        <v>14836</v>
      </c>
    </row>
    <row r="4673" s="4" customFormat="1" ht="135" spans="1:13">
      <c r="A4673" s="8">
        <v>4671</v>
      </c>
      <c r="B4673" s="9" t="s">
        <v>15121</v>
      </c>
      <c r="C4673" s="9" t="s">
        <v>37</v>
      </c>
      <c r="D4673" s="9" t="s">
        <v>15126</v>
      </c>
      <c r="E4673" s="9" t="s">
        <v>251</v>
      </c>
      <c r="F4673" s="8">
        <v>1</v>
      </c>
      <c r="G4673" s="8" t="s">
        <v>18</v>
      </c>
      <c r="H4673" s="9" t="s">
        <v>76</v>
      </c>
      <c r="I4673" s="9" t="s">
        <v>15127</v>
      </c>
      <c r="J4673" s="9" t="s">
        <v>59</v>
      </c>
      <c r="K4673" s="9" t="s">
        <v>15124</v>
      </c>
      <c r="L4673" s="9" t="str">
        <f>"18842398556"</f>
        <v>18842398556</v>
      </c>
      <c r="M4673" s="12" t="s">
        <v>14836</v>
      </c>
    </row>
    <row r="4674" s="4" customFormat="1" ht="94.5" spans="1:13">
      <c r="A4674" s="8">
        <v>4672</v>
      </c>
      <c r="B4674" s="9" t="s">
        <v>15121</v>
      </c>
      <c r="C4674" s="9" t="s">
        <v>37</v>
      </c>
      <c r="D4674" s="9" t="s">
        <v>15128</v>
      </c>
      <c r="E4674" s="9" t="s">
        <v>251</v>
      </c>
      <c r="F4674" s="8">
        <v>2</v>
      </c>
      <c r="G4674" s="8" t="s">
        <v>18</v>
      </c>
      <c r="H4674" s="9" t="s">
        <v>76</v>
      </c>
      <c r="I4674" s="9" t="s">
        <v>15129</v>
      </c>
      <c r="J4674" s="9" t="s">
        <v>59</v>
      </c>
      <c r="K4674" s="9" t="s">
        <v>15124</v>
      </c>
      <c r="L4674" s="9" t="str">
        <f>"18842398556"</f>
        <v>18842398556</v>
      </c>
      <c r="M4674" s="12" t="s">
        <v>14836</v>
      </c>
    </row>
    <row r="4675" s="4" customFormat="1" ht="27" spans="1:13">
      <c r="A4675" s="8">
        <v>4673</v>
      </c>
      <c r="B4675" s="10" t="s">
        <v>15130</v>
      </c>
      <c r="C4675" s="10" t="s">
        <v>37</v>
      </c>
      <c r="D4675" s="10" t="s">
        <v>15131</v>
      </c>
      <c r="E4675" s="10" t="s">
        <v>32</v>
      </c>
      <c r="F4675" s="11">
        <v>1</v>
      </c>
      <c r="G4675" s="11" t="s">
        <v>633</v>
      </c>
      <c r="H4675" s="10" t="s">
        <v>19</v>
      </c>
      <c r="I4675" s="10" t="s">
        <v>15132</v>
      </c>
      <c r="J4675" s="10" t="s">
        <v>59</v>
      </c>
      <c r="K4675" s="10" t="s">
        <v>14971</v>
      </c>
      <c r="L4675" s="10" t="s">
        <v>14972</v>
      </c>
      <c r="M4675" s="12" t="s">
        <v>14836</v>
      </c>
    </row>
    <row r="4676" s="4" customFormat="1" ht="40.5" spans="1:13">
      <c r="A4676" s="8">
        <v>4674</v>
      </c>
      <c r="B4676" s="9" t="s">
        <v>15133</v>
      </c>
      <c r="C4676" s="9" t="s">
        <v>150</v>
      </c>
      <c r="D4676" s="9" t="s">
        <v>15134</v>
      </c>
      <c r="E4676" s="9" t="s">
        <v>32</v>
      </c>
      <c r="F4676" s="8">
        <v>7</v>
      </c>
      <c r="G4676" s="8" t="s">
        <v>18</v>
      </c>
      <c r="H4676" s="9" t="s">
        <v>19</v>
      </c>
      <c r="I4676" s="9" t="s">
        <v>15135</v>
      </c>
      <c r="J4676" s="9" t="s">
        <v>59</v>
      </c>
      <c r="K4676" s="9" t="s">
        <v>8357</v>
      </c>
      <c r="L4676" s="9" t="str">
        <f>"13464433375"</f>
        <v>13464433375</v>
      </c>
      <c r="M4676" s="12" t="s">
        <v>14836</v>
      </c>
    </row>
    <row r="4677" s="4" customFormat="1" ht="67.5" spans="1:13">
      <c r="A4677" s="8">
        <v>4675</v>
      </c>
      <c r="B4677" s="10" t="s">
        <v>15136</v>
      </c>
      <c r="C4677" s="10" t="s">
        <v>37</v>
      </c>
      <c r="D4677" s="10" t="s">
        <v>15137</v>
      </c>
      <c r="E4677" s="10" t="s">
        <v>32</v>
      </c>
      <c r="F4677" s="11">
        <v>6</v>
      </c>
      <c r="G4677" s="11" t="s">
        <v>43</v>
      </c>
      <c r="H4677" s="10" t="s">
        <v>19</v>
      </c>
      <c r="I4677" s="10" t="s">
        <v>15138</v>
      </c>
      <c r="J4677" s="10" t="s">
        <v>70</v>
      </c>
      <c r="K4677" s="10" t="s">
        <v>15139</v>
      </c>
      <c r="L4677" s="10" t="s">
        <v>15140</v>
      </c>
      <c r="M4677" s="12" t="s">
        <v>14836</v>
      </c>
    </row>
    <row r="4678" s="4" customFormat="1" ht="27" spans="1:13">
      <c r="A4678" s="8">
        <v>4676</v>
      </c>
      <c r="B4678" s="9" t="s">
        <v>15141</v>
      </c>
      <c r="C4678" s="9" t="s">
        <v>150</v>
      </c>
      <c r="D4678" s="9" t="s">
        <v>15142</v>
      </c>
      <c r="E4678" s="9" t="s">
        <v>32</v>
      </c>
      <c r="F4678" s="8">
        <v>10</v>
      </c>
      <c r="G4678" s="8" t="s">
        <v>18</v>
      </c>
      <c r="H4678" s="9" t="s">
        <v>19</v>
      </c>
      <c r="I4678" s="9" t="s">
        <v>15143</v>
      </c>
      <c r="J4678" s="9" t="s">
        <v>28</v>
      </c>
      <c r="K4678" s="9" t="s">
        <v>15144</v>
      </c>
      <c r="L4678" s="9" t="s">
        <v>15145</v>
      </c>
      <c r="M4678" s="12" t="s">
        <v>14836</v>
      </c>
    </row>
    <row r="4679" s="4" customFormat="1" ht="81" spans="1:13">
      <c r="A4679" s="8">
        <v>4677</v>
      </c>
      <c r="B4679" s="10" t="s">
        <v>15146</v>
      </c>
      <c r="C4679" s="10" t="s">
        <v>37</v>
      </c>
      <c r="D4679" s="10" t="s">
        <v>15147</v>
      </c>
      <c r="E4679" s="10" t="s">
        <v>19</v>
      </c>
      <c r="F4679" s="11">
        <v>2</v>
      </c>
      <c r="G4679" s="11" t="s">
        <v>43</v>
      </c>
      <c r="H4679" s="10" t="s">
        <v>19</v>
      </c>
      <c r="I4679" s="10" t="s">
        <v>15148</v>
      </c>
      <c r="J4679" s="10" t="s">
        <v>591</v>
      </c>
      <c r="K4679" s="10" t="s">
        <v>11107</v>
      </c>
      <c r="L4679" s="10" t="s">
        <v>15149</v>
      </c>
      <c r="M4679" s="12" t="s">
        <v>14836</v>
      </c>
    </row>
    <row r="4680" s="4" customFormat="1" ht="81" spans="1:13">
      <c r="A4680" s="8">
        <v>4678</v>
      </c>
      <c r="B4680" s="9" t="s">
        <v>15146</v>
      </c>
      <c r="C4680" s="9" t="s">
        <v>167</v>
      </c>
      <c r="D4680" s="9" t="s">
        <v>15150</v>
      </c>
      <c r="E4680" s="9" t="s">
        <v>81</v>
      </c>
      <c r="F4680" s="8">
        <v>2</v>
      </c>
      <c r="G4680" s="8" t="s">
        <v>18</v>
      </c>
      <c r="H4680" s="9" t="s">
        <v>19</v>
      </c>
      <c r="I4680" s="9" t="s">
        <v>15151</v>
      </c>
      <c r="J4680" s="9" t="s">
        <v>40</v>
      </c>
      <c r="K4680" s="9" t="s">
        <v>11107</v>
      </c>
      <c r="L4680" s="9" t="str">
        <f>"13998370766"</f>
        <v>13998370766</v>
      </c>
      <c r="M4680" s="12" t="s">
        <v>14836</v>
      </c>
    </row>
    <row r="4681" s="4" customFormat="1" ht="67.5" spans="1:13">
      <c r="A4681" s="8">
        <v>4679</v>
      </c>
      <c r="B4681" s="9" t="s">
        <v>15146</v>
      </c>
      <c r="C4681" s="9" t="s">
        <v>150</v>
      </c>
      <c r="D4681" s="9" t="s">
        <v>15152</v>
      </c>
      <c r="E4681" s="9" t="s">
        <v>32</v>
      </c>
      <c r="F4681" s="8">
        <v>2</v>
      </c>
      <c r="G4681" s="8" t="s">
        <v>18</v>
      </c>
      <c r="H4681" s="9" t="s">
        <v>19</v>
      </c>
      <c r="I4681" s="9" t="s">
        <v>15153</v>
      </c>
      <c r="J4681" s="9" t="s">
        <v>40</v>
      </c>
      <c r="K4681" s="9" t="s">
        <v>11107</v>
      </c>
      <c r="L4681" s="9" t="str">
        <f>"13998370766"</f>
        <v>13998370766</v>
      </c>
      <c r="M4681" s="12" t="s">
        <v>14836</v>
      </c>
    </row>
    <row r="4682" s="4" customFormat="1" ht="27" spans="1:13">
      <c r="A4682" s="8">
        <v>4680</v>
      </c>
      <c r="B4682" s="10" t="s">
        <v>15154</v>
      </c>
      <c r="C4682" s="10" t="s">
        <v>37</v>
      </c>
      <c r="D4682" s="10" t="s">
        <v>15131</v>
      </c>
      <c r="E4682" s="10" t="s">
        <v>32</v>
      </c>
      <c r="F4682" s="11">
        <v>1</v>
      </c>
      <c r="G4682" s="11" t="s">
        <v>633</v>
      </c>
      <c r="H4682" s="10" t="s">
        <v>19</v>
      </c>
      <c r="I4682" s="10" t="s">
        <v>15131</v>
      </c>
      <c r="J4682" s="10" t="s">
        <v>59</v>
      </c>
      <c r="K4682" s="10" t="s">
        <v>14971</v>
      </c>
      <c r="L4682" s="10" t="s">
        <v>14972</v>
      </c>
      <c r="M4682" s="12" t="s">
        <v>14836</v>
      </c>
    </row>
    <row r="4683" s="4" customFormat="1" ht="108" spans="1:13">
      <c r="A4683" s="8">
        <v>4681</v>
      </c>
      <c r="B4683" s="10" t="s">
        <v>15155</v>
      </c>
      <c r="C4683" s="10" t="s">
        <v>141</v>
      </c>
      <c r="D4683" s="10" t="s">
        <v>15156</v>
      </c>
      <c r="E4683" s="10" t="s">
        <v>119</v>
      </c>
      <c r="F4683" s="11">
        <v>5</v>
      </c>
      <c r="G4683" s="11" t="s">
        <v>43</v>
      </c>
      <c r="H4683" s="10" t="s">
        <v>19</v>
      </c>
      <c r="I4683" s="10" t="s">
        <v>15157</v>
      </c>
      <c r="J4683" s="10" t="s">
        <v>34</v>
      </c>
      <c r="K4683" s="10" t="s">
        <v>15158</v>
      </c>
      <c r="L4683" s="10" t="s">
        <v>15159</v>
      </c>
      <c r="M4683" s="12" t="s">
        <v>14836</v>
      </c>
    </row>
    <row r="4684" s="4" customFormat="1" ht="108" spans="1:13">
      <c r="A4684" s="8">
        <v>4682</v>
      </c>
      <c r="B4684" s="9" t="s">
        <v>15160</v>
      </c>
      <c r="C4684" s="9" t="s">
        <v>37</v>
      </c>
      <c r="D4684" s="9" t="s">
        <v>15161</v>
      </c>
      <c r="E4684" s="9" t="s">
        <v>32</v>
      </c>
      <c r="F4684" s="8">
        <v>1</v>
      </c>
      <c r="G4684" s="8" t="s">
        <v>18</v>
      </c>
      <c r="H4684" s="9" t="s">
        <v>19</v>
      </c>
      <c r="I4684" s="9" t="s">
        <v>15162</v>
      </c>
      <c r="J4684" s="9" t="s">
        <v>70</v>
      </c>
      <c r="K4684" s="9" t="s">
        <v>15163</v>
      </c>
      <c r="L4684" s="9" t="s">
        <v>15164</v>
      </c>
      <c r="M4684" s="12" t="s">
        <v>14836</v>
      </c>
    </row>
    <row r="4685" s="4" customFormat="1" ht="135" spans="1:13">
      <c r="A4685" s="8">
        <v>4683</v>
      </c>
      <c r="B4685" s="9" t="s">
        <v>15160</v>
      </c>
      <c r="C4685" s="9" t="s">
        <v>37</v>
      </c>
      <c r="D4685" s="9" t="s">
        <v>15165</v>
      </c>
      <c r="E4685" s="9" t="s">
        <v>32</v>
      </c>
      <c r="F4685" s="8">
        <v>1</v>
      </c>
      <c r="G4685" s="8" t="s">
        <v>18</v>
      </c>
      <c r="H4685" s="9" t="s">
        <v>19</v>
      </c>
      <c r="I4685" s="9" t="s">
        <v>15166</v>
      </c>
      <c r="J4685" s="9" t="s">
        <v>70</v>
      </c>
      <c r="K4685" s="9" t="s">
        <v>15163</v>
      </c>
      <c r="L4685" s="9" t="s">
        <v>15164</v>
      </c>
      <c r="M4685" s="12" t="s">
        <v>14836</v>
      </c>
    </row>
  </sheetData>
  <autoFilter ref="A2:M4685">
    <extLst/>
  </autoFilter>
  <sortState ref="A2:N9061">
    <sortCondition ref="M2:M9061"/>
    <sortCondition ref="B2:B9061"/>
  </sortState>
  <mergeCells count="1">
    <mergeCell ref="A1:L1"/>
  </mergeCells>
  <pageMargins left="0.314583333333333" right="0.196527777777778" top="0.432638888888889" bottom="0.393055555555556" header="0.236111111111111" footer="0.156944444444444"/>
  <pageSetup paperSize="9" scale="8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大学本科、专科及以下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顾飞</cp:lastModifiedBy>
  <dcterms:created xsi:type="dcterms:W3CDTF">2023-06-20T07:52:00Z</dcterms:created>
  <dcterms:modified xsi:type="dcterms:W3CDTF">2023-07-18T08:04:25Z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D96215DA44984C68BD48DEEE08ED6C66_13</vt:lpwstr>
  </property>
  <property fmtid="{D5CDD505-2E9C-101B-9397-08002B2CF9AE}" pid="3" name="KSOProductBuildVer">
    <vt:lpwstr>2052-11.1.0.14309</vt:lpwstr>
  </property>
</Properties>
</file>